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1" minimized="false" showHorizontalScroll="true" showSheetTabs="true" showVerticalScroll="true" tabRatio="856" visibility="visible"/>
  </bookViews>
  <sheets>
    <sheet name="2021 RESUL. FX ETÁRIA" sheetId="1" state="hidden" r:id="rId4"/>
    <sheet name="RESUL. ALCANÇADOS" sheetId="2" r:id="rId5"/>
    <sheet name="1" sheetId="3" r:id="rId6"/>
    <sheet name="2" sheetId="4" r:id="rId7"/>
    <sheet name="3" sheetId="5" r:id="rId8"/>
    <sheet name="4" sheetId="6" r:id="rId9"/>
    <sheet name="5" sheetId="7" r:id="rId10"/>
    <sheet name="6" sheetId="8" r:id="rId11"/>
    <sheet name="7" sheetId="9" r:id="rId12"/>
    <sheet name="8" sheetId="10" r:id="rId13"/>
    <sheet name="9" sheetId="11" r:id="rId14"/>
    <sheet name="10" sheetId="12" r:id="rId15"/>
    <sheet name="11" sheetId="13" r:id="rId16"/>
    <sheet name="12" sheetId="14" r:id="rId17"/>
    <sheet name="3 - Relatório GSAN COZINHAS" sheetId="15" r:id="rId18"/>
    <sheet name="3.1 - Relat. GSAN RESTAURANTES" sheetId="16" r:id="rId19"/>
  </sheets>
  <definedNames>
    <definedName name="calendário" localSheetId="2">#N/A</definedName>
    <definedName name="calendário" localSheetId="11">#N/A</definedName>
    <definedName name="calendário" localSheetId="12">#N/A</definedName>
    <definedName name="calendário" localSheetId="13">#N/A</definedName>
    <definedName name="calendário" localSheetId="3">#N/A</definedName>
    <definedName name="calendário" localSheetId="4">#N/A</definedName>
    <definedName name="calendário" localSheetId="5">#N/A</definedName>
    <definedName name="calendário" localSheetId="6">#N/A</definedName>
    <definedName name="calendário" localSheetId="7">#N/A</definedName>
    <definedName name="calendário" localSheetId="8">#N/A</definedName>
    <definedName name="calendário" localSheetId="9">#N/A</definedName>
    <definedName name="calendário" localSheetId="10">#N/A</definedName>
    <definedName name="calendário">tabeladedias+[1]Calendário!primeiradata-WEEKDAY([1]Calendário!primeiradata)-diasdasemana_opção</definedName>
    <definedName name="DataParaIniciar" localSheetId="2">'1'!$E$1</definedName>
    <definedName name="DataParaIniciar" localSheetId="11">'10'!$E$1</definedName>
    <definedName name="DataParaIniciar" localSheetId="12">'11'!$E$1</definedName>
    <definedName name="DataParaIniciar" localSheetId="13">'12'!$E$1</definedName>
    <definedName name="DataParaIniciar" localSheetId="3">'2'!$E$1</definedName>
    <definedName name="DataParaIniciar" localSheetId="4">'3'!$E$1</definedName>
    <definedName name="DataParaIniciar" localSheetId="5">'4'!$E$1</definedName>
    <definedName name="DataParaIniciar" localSheetId="6">'5'!$E$1</definedName>
    <definedName name="DataParaIniciar" localSheetId="7">'6'!$E$1</definedName>
    <definedName name="DataParaIniciar" localSheetId="8">'7'!$E$1</definedName>
    <definedName name="DataParaIniciar" localSheetId="9">'8'!$E$1</definedName>
    <definedName name="DataParaIniciar" localSheetId="10">'9'!$E$1</definedName>
    <definedName name="DataParaIniciar">#REF!</definedName>
    <definedName name="dias">{0,1,2,3,4,5,6}</definedName>
    <definedName name="diasdasemana_opção" localSheetId="2">MATCH('1'!DataParaIniciar,[0]!diasdasemana_posteriores,0)-2</definedName>
    <definedName name="diasdasemana_opção" localSheetId="11">MATCH('10'!DataParaIniciar,[0]!diasdasemana_posteriores,0)-2</definedName>
    <definedName name="diasdasemana_opção" localSheetId="12">MATCH('11'!DataParaIniciar,[0]!diasdasemana_posteriores,0)-2</definedName>
    <definedName name="diasdasemana_opção" localSheetId="13">MATCH('12'!DataParaIniciar,[0]!diasdasemana_posteriores,0)-2</definedName>
    <definedName name="diasdasemana_opção" localSheetId="3">MATCH('2'!DataParaIniciar,[0]!diasdasemana_posteriores,0)-2</definedName>
    <definedName name="diasdasemana_opção" localSheetId="4">MATCH('3'!DataParaIniciar,[0]!diasdasemana_posteriores,0)-2</definedName>
    <definedName name="diasdasemana_opção" localSheetId="5">MATCH('4'!DataParaIniciar,[0]!diasdasemana_posteriores,0)-2</definedName>
    <definedName name="diasdasemana_opção" localSheetId="6">MATCH('5'!DataParaIniciar,[0]!diasdasemana_posteriores,0)-2</definedName>
    <definedName name="diasdasemana_opção" localSheetId="7">MATCH('6'!DataParaIniciar,[0]!diasdasemana_posteriores,0)-2</definedName>
    <definedName name="diasdasemana_opção" localSheetId="8">MATCH('7'!DataParaIniciar,[0]!diasdasemana_posteriores,0)-2</definedName>
    <definedName name="diasdasemana_opção" localSheetId="9">MATCH('8'!DataParaIniciar,[0]!diasdasemana_posteriores,0)-2</definedName>
    <definedName name="diasdasemana_opção" localSheetId="10">MATCH('9'!DataParaIniciar,[0]!diasdasemana_posteriores,0)-2</definedName>
    <definedName name="diasdasemana_opção">MATCH(DataParaIniciar,diasdasemana_posteriores,0)-2</definedName>
    <definedName name="diasdasemana_posteriores">{"Domingo","Sábado","Sexta-feira","Quinta-feira","Quarta-feira","Terça-feira","Segunda-feira"}</definedName>
    <definedName name="meses">{"Janeiro","Fevereiro","Março","Abril","Maio","Junho","Julho","Agosto","Setembro","Outubro","Novembro","Dezembro"}</definedName>
    <definedName name="MêsParaExibiçãoNúmero" localSheetId="2">MATCH([1]Calendário!MêsParaExibição,meses,0)</definedName>
    <definedName name="MêsParaExibiçãoNúmero" localSheetId="11">MATCH([1]Calendário!MêsParaExibição,meses,0)</definedName>
    <definedName name="MêsParaExibiçãoNúmero" localSheetId="12">MATCH([1]Calendário!MêsParaExibição,meses,0)</definedName>
    <definedName name="MêsParaExibiçãoNúmero" localSheetId="13">MATCH([1]Calendário!MêsParaExibição,meses,0)</definedName>
    <definedName name="MêsParaExibiçãoNúmero" localSheetId="3">MATCH([1]Calendário!MêsParaExibição,meses,0)</definedName>
    <definedName name="MêsParaExibiçãoNúmero" localSheetId="4">MATCH([1]Calendário!MêsParaExibição,meses,0)</definedName>
    <definedName name="MêsParaExibiçãoNúmero" localSheetId="5">MATCH([1]Calendário!MêsParaExibição,meses,0)</definedName>
    <definedName name="MêsParaExibiçãoNúmero" localSheetId="6">MATCH([1]Calendário!MêsParaExibição,meses,0)</definedName>
    <definedName name="MêsParaExibiçãoNúmero" localSheetId="7">MATCH([1]Calendário!MêsParaExibição,meses,0)</definedName>
    <definedName name="MêsParaExibiçãoNúmero" localSheetId="8">MATCH([1]Calendário!MêsParaExibição,meses,0)</definedName>
    <definedName name="MêsParaExibiçãoNúmero" localSheetId="9">MATCH([1]Calendário!MêsParaExibição,meses,0)</definedName>
    <definedName name="MêsParaExibiçãoNúmero" localSheetId="10">MATCH([1]Calendário!MêsParaExibição,meses,0)</definedName>
    <definedName name="MêsParaExibiçãoNúmero">MATCH([1]Calendário!MêsParaExibição,meses,0)</definedName>
    <definedName name="ndx" localSheetId="2">ROUNDUP(MATCH(2,1/FREQUENCY(DATE([1]Calendário!AnoParaExibição,[1]Calendário!MêsParaExibiçãoNúmero,1),[1]Calendário!calendário))/7,0)</definedName>
    <definedName name="ndx" localSheetId="11">ROUNDUP(MATCH(2,1/FREQUENCY(DATE([1]Calendário!AnoParaExibição,[1]Calendário!MêsParaExibiçãoNúmero,1),[1]Calendário!calendário))/7,0)</definedName>
    <definedName name="ndx" localSheetId="12">ROUNDUP(MATCH(2,1/FREQUENCY(DATE([1]Calendário!AnoParaExibição,[1]Calendário!MêsParaExibiçãoNúmero,1),[1]Calendário!calendário))/7,0)</definedName>
    <definedName name="ndx" localSheetId="13">ROUNDUP(MATCH(2,1/FREQUENCY(DATE([1]Calendário!AnoParaExibição,[1]Calendário!MêsParaExibiçãoNúmero,1),[1]Calendário!calendário))/7,0)</definedName>
    <definedName name="ndx" localSheetId="3">ROUNDUP(MATCH(2,1/FREQUENCY(DATE([1]Calendário!AnoParaExibição,[1]Calendário!MêsParaExibiçãoNúmero,1),[1]Calendário!calendário))/7,0)</definedName>
    <definedName name="ndx" localSheetId="4">ROUNDUP(MATCH(2,1/FREQUENCY(DATE([1]Calendário!AnoParaExibição,[1]Calendário!MêsParaExibiçãoNúmero,1),[1]Calendário!calendário))/7,0)</definedName>
    <definedName name="ndx" localSheetId="5">ROUNDUP(MATCH(2,1/FREQUENCY(DATE([1]Calendário!AnoParaExibição,[1]Calendário!MêsParaExibiçãoNúmero,1),[1]Calendário!calendário))/7,0)</definedName>
    <definedName name="ndx" localSheetId="6">ROUNDUP(MATCH(2,1/FREQUENCY(DATE([1]Calendário!AnoParaExibição,[1]Calendário!MêsParaExibiçãoNúmero,1),[1]Calendário!calendário))/7,0)</definedName>
    <definedName name="ndx" localSheetId="7">ROUNDUP(MATCH(2,1/FREQUENCY(DATE([1]Calendário!AnoParaExibição,[1]Calendário!MêsParaExibiçãoNúmero,1),[1]Calendário!calendário))/7,0)</definedName>
    <definedName name="ndx" localSheetId="8">ROUNDUP(MATCH(2,1/FREQUENCY(DATE([1]Calendário!AnoParaExibição,[1]Calendário!MêsParaExibiçãoNúmero,1),[1]Calendário!calendário))/7,0)</definedName>
    <definedName name="ndx" localSheetId="9">ROUNDUP(MATCH(2,1/FREQUENCY(DATE([1]Calendário!AnoParaExibição,[1]Calendário!MêsParaExibiçãoNúmero,1),[1]Calendário!calendário))/7,0)</definedName>
    <definedName name="ndx" localSheetId="10">ROUNDUP(MATCH(2,1/FREQUENCY(DATE([1]Calendário!AnoParaExibição,[1]Calendário!MêsParaExibiçãoNúmero,1),[1]Calendário!calendário))/7,0)</definedName>
    <definedName name="ndx">ROUNDUP(MATCH(2,1/FREQUENCY(DATE([1]Calendário!AnoParaExibição,[1]Calendário!MêsParaExibiçãoNúmero,1),[1]Calendário!calendário))/7,0)</definedName>
    <definedName name="OUTUBRO">#N/A</definedName>
    <definedName name="OUTUBRO_2025" localSheetId="2">MATCH([1]Calendário!MêsParaExibição,meses,0)</definedName>
    <definedName name="OUTUBRO_2025" localSheetId="11">MATCH([1]Calendário!MêsParaExibição,meses,0)</definedName>
    <definedName name="OUTUBRO_2025" localSheetId="12">MATCH([1]Calendário!MêsParaExibição,meses,0)</definedName>
    <definedName name="OUTUBRO_2025" localSheetId="13">MATCH([1]Calendário!MêsParaExibição,meses,0)</definedName>
    <definedName name="OUTUBRO_2025" localSheetId="3">MATCH([1]Calendário!MêsParaExibição,meses,0)</definedName>
    <definedName name="OUTUBRO_2025" localSheetId="4">MATCH([1]Calendário!MêsParaExibição,meses,0)</definedName>
    <definedName name="OUTUBRO_2025" localSheetId="5">MATCH([1]Calendário!MêsParaExibição,meses,0)</definedName>
    <definedName name="OUTUBRO_2025" localSheetId="6">MATCH([1]Calendário!MêsParaExibição,meses,0)</definedName>
    <definedName name="OUTUBRO_2025" localSheetId="7">MATCH([1]Calendário!MêsParaExibição,meses,0)</definedName>
    <definedName name="OUTUBRO_2025" localSheetId="8">MATCH([1]Calendário!MêsParaExibição,meses,0)</definedName>
    <definedName name="OUTUBRO_2025" localSheetId="9">MATCH([1]Calendário!MêsParaExibição,meses,0)</definedName>
    <definedName name="OUTUBRO_2025" localSheetId="10">MATCH([1]Calendário!MêsParaExibição,meses,0)</definedName>
    <definedName name="OUTUBRO_2025">MATCH([1]Calendário!MêsParaExibição,meses,0)</definedName>
    <definedName name="semanas">{0;1;2;3;4;5;6}</definedName>
    <definedName name="tabeladedias">dias+semanas*7</definedName>
    <definedName name="_xlnm.Print_Area" localSheetId="1">'RESUL. ALCANÇADOS'!$A$1:$Y$204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<sst xmlns="http://schemas.openxmlformats.org/spreadsheetml/2006/main" uniqueCount="241">
  <si>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2021 - Resultados Alcançados MENSAL (POR FAIXA ETÁRIA)</t>
  </si>
  <si>
    <t>INDICADORES DE DESEMPENHO</t>
  </si>
  <si>
    <t>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</si>
  <si>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</si>
  <si>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</si>
  <si>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</si>
  <si>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</si>
  <si>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</si>
  <si>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</si>
  <si>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</si>
  <si>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</si>
  <si>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</si>
  <si>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</si>
  <si>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</si>
  <si>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</si>
  <si>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Restaurante Popular CENTRO</t>
  </si>
  <si>
    <t>Usuários por faixa etária</t>
  </si>
  <si>
    <t>0-16 anos M</t>
  </si>
  <si>
    <t>0-16 anos F</t>
  </si>
  <si>
    <t>17-60 anos M</t>
  </si>
  <si>
    <t>17-60 anos F</t>
  </si>
  <si>
    <t>mais 60 anos M</t>
  </si>
  <si>
    <t>mais 60 anos F</t>
  </si>
  <si>
    <t>Restaurante Popular
COMPENSA</t>
  </si>
  <si>
    <t>Restaurante Popular
JORGE TEIXEIRA</t>
  </si>
  <si>
    <t xml:space="preserve"> -</t>
  </si>
  <si>
    <t>Restaurante Popular
NOVO ISRAEL</t>
  </si>
  <si>
    <t>Cozinha
 ALFREDO NASCIMENTO</t>
  </si>
  <si>
    <t>Cozinha
PARQUE SÃO PEDRO</t>
  </si>
  <si>
    <t>Cozinha 
RIO PIORINI</t>
  </si>
  <si>
    <t>RESTAURANTES</t>
  </si>
  <si>
    <t>FAIXA ETÁRIA</t>
  </si>
  <si>
    <t>0-16 anos</t>
  </si>
  <si>
    <t>16-60 anos</t>
  </si>
  <si>
    <t>mais 60 anos</t>
  </si>
  <si>
    <t>COZINHAS</t>
  </si>
  <si>
    <t>RESTAURANTES
RESULTADOS ALCANÇADOS</t>
  </si>
  <si>
    <t>UNIDADE</t>
  </si>
  <si>
    <t>INDICADORES CENTRO</t>
  </si>
  <si>
    <t>ANO 2018</t>
  </si>
  <si>
    <t>ANO 2019</t>
  </si>
  <si>
    <t>ANO 2020</t>
  </si>
  <si>
    <t>ANO 2021</t>
  </si>
  <si>
    <t>ANO 2022</t>
  </si>
  <si>
    <t>ANO 2023</t>
  </si>
  <si>
    <t>ANO 2024</t>
  </si>
  <si>
    <t>ANO 2026</t>
  </si>
  <si>
    <t>TOTAL 2026</t>
  </si>
  <si>
    <t>RESTAURANTES
POPULARES</t>
  </si>
  <si>
    <t>CENTRO</t>
  </si>
  <si>
    <t>Novos Cadastros</t>
  </si>
  <si>
    <t>Pessoas em situação de rua</t>
  </si>
  <si>
    <t>Genéricas</t>
  </si>
  <si>
    <t>-</t>
  </si>
  <si>
    <t>Usuários Atendidos (vendidos)</t>
  </si>
  <si>
    <t>Refeições Servidas</t>
  </si>
  <si>
    <t>Refeições Ofertadas</t>
  </si>
  <si>
    <t>Pessoas com Deficiência</t>
  </si>
  <si>
    <t>INDICADORES COMPENSA</t>
  </si>
  <si>
    <t>COMPENSA</t>
  </si>
  <si>
    <t>INDICADORES JORGE TEIXEIRA</t>
  </si>
  <si>
    <t>JORGE TEIXEIRA</t>
  </si>
  <si>
    <t>INDICADORES NOVO ISRAEL</t>
  </si>
  <si>
    <t>NOVO ISRAEL</t>
  </si>
  <si>
    <t>INDICADORES ALVORADA</t>
  </si>
  <si>
    <t>ALVORADA
Inaugurado
31/03/2022</t>
  </si>
  <si>
    <t>INDICADORES MAUAZINHO</t>
  </si>
  <si>
    <t>MAUAZINHO
Inaugurado
06/05/2022</t>
  </si>
  <si>
    <t>INDICADORES RIACHO DOCE</t>
  </si>
  <si>
    <t>RIACHO DOCE
Inaugurado
08/06/2022</t>
  </si>
  <si>
    <t>INDICADORES SÃO JOSÉ</t>
  </si>
  <si>
    <t>SÃO JOSÉ
Inaugurado
22/06/2022</t>
  </si>
  <si>
    <t>INDICADORES VIVER MELHOR</t>
  </si>
  <si>
    <t>VIVER MELHOR
Inaugurado
02/08/2022</t>
  </si>
  <si>
    <t>INDICADORES JESUS ME DEU</t>
  </si>
  <si>
    <t>JESUS ME DEU
Inaugurado
05/08/2022</t>
  </si>
  <si>
    <t>INDICADORES BRAGA MENDES</t>
  </si>
  <si>
    <t>BRAGA MENDES
Inaugurado
09/08/2022</t>
  </si>
  <si>
    <t>INDICADORES PETRÓPOLIS</t>
  </si>
  <si>
    <t>PETRÓPOLIS
Inaugurado
15/08/2022</t>
  </si>
  <si>
    <t>INDICADORES COROADO</t>
  </si>
  <si>
    <t>COROADO
Inaugurado
15/08/2022</t>
  </si>
  <si>
    <t>CAPITAL - PROJETO  PFGDHAA</t>
  </si>
  <si>
    <t>ANO</t>
  </si>
  <si>
    <t>TOTAL
RESTAURANTES (PFGDHAA)
2025</t>
  </si>
  <si>
    <t>TOTAL FINAL</t>
  </si>
  <si>
    <t>CAPITAL - PROJETO AMPLIAÇÃO</t>
  </si>
  <si>
    <t>TOTAL
RESTAURANTES (AMPLIAÇÃO)
2025</t>
  </si>
  <si>
    <t>CAPITAL GERAL - PROJETOS PFGDHAA E AMPLIAÇÃO</t>
  </si>
  <si>
    <r>
      <t xml:space="preserve">TOTAL
RESTAURANTES </t>
    </r>
    <r>
      <rPr>
        <rFont val="Arial"/>
        <b val="true"/>
        <i val="false"/>
        <strike val="false"/>
        <color rgb="FF000000"/>
        <sz val="11"/>
        <u val="none"/>
      </rPr>
      <t xml:space="preserve">(PFGDHAA E AMPLIAÇÃO CAP)</t>
    </r>
    <r>
      <rPr>
        <rFont val="Arial"/>
        <b val="true"/>
        <i val="false"/>
        <strike val="false"/>
        <color rgb="FF000000"/>
        <sz val="13"/>
        <u val="none"/>
      </rPr>
      <t xml:space="preserve">
2025</t>
    </r>
  </si>
  <si>
    <r>
      <rPr>
        <rFont val="Arial"/>
        <b val="true"/>
        <i val="false"/>
        <strike val="false"/>
        <color rgb="FF000000"/>
        <sz val="14"/>
        <u val="none"/>
      </rPr>
      <t xml:space="preserve">COZINHAS</t>
    </r>
    <r>
      <rPr>
        <rFont val="Arial"/>
        <b val="true"/>
        <i val="false"/>
        <strike val="false"/>
        <color rgb="FF000000"/>
        <sz val="10"/>
        <u val="none"/>
      </rPr>
      <t xml:space="preserve">
RESULTADOS ALCANÇADOS - </t>
    </r>
    <r>
      <rPr>
        <rFont val="Arial"/>
        <b val="true"/>
        <i val="false"/>
        <strike val="false"/>
        <color rgb="FF000000"/>
        <sz val="14"/>
        <u val="none"/>
      </rPr>
      <t xml:space="preserve">2026</t>
    </r>
  </si>
  <si>
    <t>INDICADORES ALFREDO NASCIMENTO</t>
  </si>
  <si>
    <t>TOTAL 2024</t>
  </si>
  <si>
    <t>ALFREDO NASCIMENTO</t>
  </si>
  <si>
    <t>INDICADORES PARQUE SÃO PEDRO</t>
  </si>
  <si>
    <t>PARQUE SÃO PEDRO</t>
  </si>
  <si>
    <t>INDICADORES RIO PIORINI</t>
  </si>
  <si>
    <t>RIO PIORINI</t>
  </si>
  <si>
    <t>INDICADORES BAIRRO DA UNIÃO</t>
  </si>
  <si>
    <t>BAIRRO DA UNIÃO
Inaugurado
14/04/2022</t>
  </si>
  <si>
    <t>INDICADORES ALEIXO</t>
  </si>
  <si>
    <t xml:space="preserve">ALEIXO
Inaugurado
27/06/2022
</t>
  </si>
  <si>
    <t>CAPITAL</t>
  </si>
  <si>
    <t>COZINHAS (Sopa)</t>
  </si>
  <si>
    <t xml:space="preserve">ANO 2021 </t>
  </si>
  <si>
    <t xml:space="preserve">ANO 2022 </t>
  </si>
  <si>
    <t>TOTAL
COZINHAS
2025</t>
  </si>
  <si>
    <t>Nº de Novos Cadastros</t>
  </si>
  <si>
    <t>Nº Usuários Atendidos</t>
  </si>
  <si>
    <t>Nº de Sopas Servidas</t>
  </si>
  <si>
    <t>Última atualização:</t>
  </si>
  <si>
    <t>TOTAL 2019 a 2026</t>
  </si>
  <si>
    <t xml:space="preserve">TOTAL
RESTAURANTES
E
COZINHAS
</t>
  </si>
  <si>
    <t>Refeições /sopas Servidas</t>
  </si>
  <si>
    <t>Refeições/sopas Ofertadas</t>
  </si>
  <si>
    <t xml:space="preserve">  ANO CALENDÁRIO</t>
  </si>
  <si>
    <t>MÊS</t>
  </si>
  <si>
    <t>Data</t>
  </si>
  <si>
    <t>Prato Cheio Capital</t>
  </si>
  <si>
    <t>JANEIRO</t>
  </si>
  <si>
    <t>observações:</t>
  </si>
  <si>
    <t>Restaurante CENTRO</t>
  </si>
  <si>
    <t>Novos cadastros</t>
  </si>
  <si>
    <t>3-17 anos M</t>
  </si>
  <si>
    <t>3-17 anos M (PCD)</t>
  </si>
  <si>
    <t>03-17 anos F</t>
  </si>
  <si>
    <t>03-17 anos F (PCD)</t>
  </si>
  <si>
    <t>17-59 M</t>
  </si>
  <si>
    <t>17-59 M (PCD)</t>
  </si>
  <si>
    <t>17-59 F</t>
  </si>
  <si>
    <t>17-59 F (PCD)</t>
  </si>
  <si>
    <t>a partir de 60 anos M</t>
  </si>
  <si>
    <t>a partir de 60 anos M (PCD)</t>
  </si>
  <si>
    <t>a partir de 60 anos F</t>
  </si>
  <si>
    <t>a partir de 60 anos F (PCD)</t>
  </si>
  <si>
    <t>Pessoas em situação de rua M</t>
  </si>
  <si>
    <t>Pessoas em situação de rua F</t>
  </si>
  <si>
    <t>sem cadastro (genéricas)</t>
  </si>
  <si>
    <t>Usuários ATENDIDOS (ref. Vendidas)</t>
  </si>
  <si>
    <t>REFEIÇÕES OFERTADAS</t>
  </si>
  <si>
    <t>SOBRA DE REFEIÇÕES</t>
  </si>
  <si>
    <t>SOBRA DE SENHAS (não vendidas)</t>
  </si>
  <si>
    <t>Atendimento à Pessoas com Deficiência</t>
  </si>
  <si>
    <t>Restaurante COMPENSA</t>
  </si>
  <si>
    <t>computador da unidade está queimado</t>
  </si>
  <si>
    <t>Restaurante JORGE TEIXEIRA</t>
  </si>
  <si>
    <t>Restaurante NOVO ISRAEL</t>
  </si>
  <si>
    <t>Restaurante ALVORADA</t>
  </si>
  <si>
    <t>Restaurante PARQUE MAUÁ</t>
  </si>
  <si>
    <t>Restaurante RIACHO DOCE (CIDADE NOVA)</t>
  </si>
  <si>
    <t>23/01 - Erro no relatório</t>
  </si>
  <si>
    <t>Restaurante SÃO JOSÉ</t>
  </si>
  <si>
    <t>Restaurante
VIVER MEHLOR</t>
  </si>
  <si>
    <t>01/01 - 15/01: UNIDADE SEM COMPUTADOR</t>
  </si>
  <si>
    <t>Restaurante JESUS ME DEU</t>
  </si>
  <si>
    <t>26/01- erro no sistema</t>
  </si>
  <si>
    <t>Restaurante BRAGA MENDES</t>
  </si>
  <si>
    <t>Restaurante PETRÓPOLIS</t>
  </si>
  <si>
    <t>Restaurante COROADO</t>
  </si>
  <si>
    <t>Cozinha ALFREDO NASCIMENTO</t>
  </si>
  <si>
    <t>08/01-10/01 - UNIDADE SEM COMPUTADOR</t>
  </si>
  <si>
    <t>CozinhaPARQUE SÃO PEDRO</t>
  </si>
  <si>
    <t>Cozinha RIO PIORINI</t>
  </si>
  <si>
    <t>Cozinha
BAIRRO DA UNIÃO</t>
  </si>
  <si>
    <t>Cozinha ALEIXO</t>
  </si>
  <si>
    <t xml:space="preserve"> </t>
  </si>
  <si>
    <t>USUÁRIOS POR FAIXA ETÁRIA - 2026</t>
  </si>
  <si>
    <t>TOTAL por Faixa Etária</t>
  </si>
  <si>
    <t>03-17 anos M</t>
  </si>
  <si>
    <t>03-17 ANOS Masculino</t>
  </si>
  <si>
    <t>03-17 ANOS</t>
  </si>
  <si>
    <t>03-17 anos M (PCD)</t>
  </si>
  <si>
    <t>03-17 ANOS Feminino</t>
  </si>
  <si>
    <t>18-59 anos M</t>
  </si>
  <si>
    <t>18-59 ANOS Masculino</t>
  </si>
  <si>
    <t>18-59 ANOS</t>
  </si>
  <si>
    <t>18-59 anos M (PCD)</t>
  </si>
  <si>
    <t>18-59 anos F</t>
  </si>
  <si>
    <t>18-59 ANOS Feminino</t>
  </si>
  <si>
    <t>18-59 anos F (PCD)</t>
  </si>
  <si>
    <t>A partir de 60  ANOS Masculino</t>
  </si>
  <si>
    <t>A PARTIR DE 60  ANOS</t>
  </si>
  <si>
    <t>A partir de 60  ANOS Feminino</t>
  </si>
  <si>
    <t>FEVEREIRO</t>
  </si>
  <si>
    <t>MARÇO</t>
  </si>
  <si>
    <t>ABRIL</t>
  </si>
  <si>
    <t>MAIO</t>
  </si>
  <si>
    <t>JUNHO</t>
  </si>
  <si>
    <t>JULHO</t>
  </si>
  <si>
    <t>AGOSTO</t>
  </si>
  <si>
    <r>
      <rPr>
        <rFont val="Arial"/>
        <b val="false"/>
        <i val="false"/>
        <strike val="false"/>
        <color rgb="FF000000"/>
        <sz val="11"/>
        <u val="none"/>
      </rPr>
      <t xml:space="preserve">15/08 -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sem energia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</si>
  <si>
    <t>Restaurante MAUZINHO</t>
  </si>
  <si>
    <t xml:space="preserve">dia 08 - </t>
  </si>
  <si>
    <t>21/08 - quantitativo não está batendo</t>
  </si>
  <si>
    <t xml:space="preserve">13/08 - quantitativo não está bateendo com o relatório </t>
  </si>
  <si>
    <t xml:space="preserve">15/08 - falta de energia </t>
  </si>
  <si>
    <t>SETEMBRO</t>
  </si>
  <si>
    <t xml:space="preserve">09/09 - Mudança na unidade </t>
  </si>
  <si>
    <t>Restaurante MAUAZINHO</t>
  </si>
  <si>
    <t xml:space="preserve">29/09 - sup não enviou o relatório completo </t>
  </si>
  <si>
    <t xml:space="preserve">dias 11/09 e 12/09 - sem sistema </t>
  </si>
  <si>
    <t xml:space="preserve">03 e 04 quantitativos iguais </t>
  </si>
  <si>
    <t>24 e 25-  quantativo não bate com o relatório</t>
  </si>
  <si>
    <t>OUTUBRO</t>
  </si>
  <si>
    <t>dia 01</t>
  </si>
  <si>
    <t>dia 02</t>
  </si>
  <si>
    <t>dia 24 - aniver de Mao</t>
  </si>
  <si>
    <t xml:space="preserve">dia 28 - servidor publico </t>
  </si>
  <si>
    <t>21/10 - quantitativo errado</t>
  </si>
  <si>
    <t>Sem computador</t>
  </si>
  <si>
    <t xml:space="preserve">dos dias 2 -7 unidade sem água </t>
  </si>
  <si>
    <t>TOTAL MENSAL</t>
  </si>
  <si>
    <t>NOVEMBRO</t>
  </si>
  <si>
    <t>Perfil de clientes atendidos</t>
  </si>
  <si>
    <t>22/11 - 27/11: Sem luz e água</t>
  </si>
  <si>
    <t>25/11 - Computador com problema</t>
  </si>
  <si>
    <t>DEZEMBRO</t>
  </si>
  <si>
    <t>15/12 - Relatório feito manualmete pq ficou sem luz</t>
  </si>
  <si>
    <t>COZINHAS
POPULARES</t>
  </si>
  <si>
    <t>Litros de Sopas Ofertadas</t>
  </si>
  <si>
    <t>Alfredo Nascimento</t>
  </si>
  <si>
    <t>Parque São Pedro</t>
  </si>
  <si>
    <t>Rio Piorini</t>
  </si>
  <si>
    <t>Bairro da União</t>
  </si>
  <si>
    <t>Aleixo</t>
  </si>
  <si>
    <t>FERIADOS</t>
  </si>
  <si>
    <t>PARCIAIS</t>
  </si>
  <si>
    <t>RESTAURANTES POPULARES</t>
  </si>
  <si>
    <t>Centro</t>
  </si>
  <si>
    <t>Compensa</t>
  </si>
  <si>
    <t>Jorge Teixeira</t>
  </si>
  <si>
    <t>Novo Israel</t>
  </si>
  <si>
    <t>Alvorada</t>
  </si>
  <si>
    <t>PARQUE MAUÁ</t>
  </si>
  <si>
    <t>Riacho Doce</t>
  </si>
  <si>
    <t>São José</t>
  </si>
  <si>
    <t xml:space="preserve">CORADO </t>
  </si>
  <si>
    <t>BRAGA MENDES</t>
  </si>
  <si>
    <t>JESUS ME DEU</t>
  </si>
  <si>
    <t xml:space="preserve">VIVER MELHOR </t>
  </si>
  <si>
    <t>PETROPOLIS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</si>
</sst>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??_-;_-@"/>
    <numFmt numFmtId="165" formatCode="_-* #,##0_-;\-* #,##0_-;_-* &quot;-&quot;??_-;_-@_-"/>
  </numFmts>
  <fonts count="3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  <scheme val="major"/>
    </font>
    <font>
      <b val="0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1"/>
      <color rgb="FFFFFFFF"/>
      <name val="Calibri"/>
      <scheme val="major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0"/>
      <i val="0"/>
      <strike val="0"/>
      <u val="none"/>
      <sz val="11"/>
      <color rgb="FF0000FF"/>
      <name val="Arial"/>
    </font>
    <font>
      <b val="1"/>
      <i val="0"/>
      <strike val="0"/>
      <u val="none"/>
      <sz val="11"/>
      <color rgb="FF0000FF"/>
      <name val="Arial"/>
    </font>
    <font>
      <b val="0"/>
      <i val="0"/>
      <strike val="0"/>
      <u val="none"/>
      <sz val="22"/>
      <color rgb="FF000000"/>
      <name val="Calibri"/>
      <scheme val="major"/>
    </font>
    <font>
      <b val="1"/>
      <i val="0"/>
      <strike val="0"/>
      <u val="none"/>
      <sz val="16"/>
      <color rgb="FF000000"/>
      <name val="Calibri"/>
      <scheme val="major"/>
    </font>
    <font>
      <b val="0"/>
      <i val="0"/>
      <strike val="0"/>
      <u val="none"/>
      <sz val="10"/>
      <color rgb="FF595959"/>
      <name val="Calibri"/>
      <scheme val="minor"/>
    </font>
    <font>
      <b val="1"/>
      <i val="0"/>
      <strike val="0"/>
      <u val="none"/>
      <sz val="15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ajor"/>
    </font>
    <font>
      <b val="1"/>
      <i val="0"/>
      <strike val="0"/>
      <u val="none"/>
      <sz val="10"/>
      <color rgb="FFFFFFFF"/>
      <name val="Calibri"/>
      <scheme val="major"/>
    </font>
    <font>
      <b val="0"/>
      <i val="0"/>
      <strike val="0"/>
      <u val="none"/>
      <sz val="18"/>
      <color rgb="FF000000"/>
      <name val="Calibri"/>
      <scheme val="major"/>
    </font>
    <font>
      <b val="0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  <scheme val="major"/>
    </font>
    <font>
      <b val="1"/>
      <i val="0"/>
      <strike val="0"/>
      <u val="none"/>
      <sz val="18"/>
      <color rgb="FF0070C0"/>
      <name val="Calibri"/>
      <scheme val="major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36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Arial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DBE5F2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D99694"/>
        <bgColor rgb="FFFFFFFF"/>
      </patternFill>
    </fill>
    <fill>
      <patternFill patternType="solid">
        <fgColor rgb="FFE6B9B8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92D050"/>
      </patternFill>
    </fill>
    <fill>
      <patternFill patternType="solid">
        <fgColor rgb="FFC3D69B"/>
        <bgColor rgb="FFFFFF00"/>
      </patternFill>
    </fill>
    <fill>
      <patternFill patternType="solid">
        <fgColor rgb="FFD7E4BD"/>
        <bgColor rgb="FFFFFF00"/>
      </patternFill>
    </fill>
    <fill>
      <patternFill patternType="solid">
        <fgColor rgb="FFEBF1DE"/>
        <bgColor rgb="FFFFFF00"/>
      </patternFill>
    </fill>
    <fill>
      <patternFill patternType="solid">
        <fgColor rgb="FFEBF1DE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DDD9C3"/>
      </patternFill>
    </fill>
    <fill>
      <patternFill patternType="solid">
        <fgColor rgb="FFBFBFBF"/>
        <bgColor rgb="FFD6E3BC"/>
      </patternFill>
    </fill>
    <fill>
      <patternFill patternType="solid">
        <fgColor rgb="FFFFFF66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B8CCE4"/>
        <bgColor rgb="FF92D050"/>
      </patternFill>
    </fill>
    <fill>
      <patternFill patternType="solid">
        <fgColor rgb="FFCC66FF"/>
        <bgColor rgb="FFFFFFFF"/>
      </patternFill>
    </fill>
    <fill>
      <patternFill patternType="solid">
        <fgColor rgb="FF51909B"/>
        <bgColor rgb="FFFFFFFF"/>
      </patternFill>
    </fill>
    <fill>
      <patternFill patternType="solid">
        <fgColor rgb="FF66FF99"/>
        <bgColor rgb="FFFFFFFF"/>
      </patternFill>
    </fill>
    <fill>
      <patternFill patternType="solid">
        <fgColor rgb="FFFF66CC"/>
        <bgColor rgb="FFFFFFFF"/>
      </patternFill>
    </fill>
    <fill>
      <patternFill patternType="solid">
        <fgColor rgb="FFB8CCE4"/>
        <bgColor rgb="FFD6E3BC"/>
      </patternFill>
    </fill>
    <fill>
      <patternFill patternType="solid">
        <fgColor rgb="FFB8CCE4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B8CCE4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99"/>
        <bgColor rgb="FF92D050"/>
      </patternFill>
    </fill>
    <fill>
      <patternFill patternType="solid">
        <fgColor rgb="FFE6B9B8"/>
        <bgColor rgb="FFD6E3BC"/>
      </patternFill>
    </fill>
    <fill>
      <patternFill patternType="solid">
        <fgColor rgb="FF96B3D8"/>
        <bgColor rgb="FF92D050"/>
      </patternFill>
    </fill>
    <fill>
      <patternFill patternType="solid">
        <fgColor rgb="FF96B3D8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7030A0"/>
        <bgColor rgb="FFFFFFFF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4F81B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1" applyFont="1" applyNumberFormat="1" applyFill="1" applyBorder="1" applyAlignment="1">
      <alignment horizontal="right" vertical="bottom" textRotation="0" wrapText="false" shrinkToFit="false"/>
    </xf>
    <xf xfId="0" fontId="2" numFmtId="164" fillId="2" borderId="2" applyFont="1" applyNumberFormat="1" applyFill="1" applyBorder="1" applyAlignment="1">
      <alignment horizontal="right" vertical="bottom" textRotation="0" wrapText="false" shrinkToFit="false"/>
    </xf>
    <xf xfId="0" fontId="2" numFmtId="164" fillId="2" borderId="3" applyFont="1" applyNumberFormat="1" applyFill="1" applyBorder="1" applyAlignment="1">
      <alignment horizontal="right" vertical="bottom" textRotation="0" wrapText="false" shrinkToFit="false"/>
    </xf>
    <xf xfId="0" fontId="2" numFmtId="164" fillId="2" borderId="4" applyFont="1" applyNumberFormat="1" applyFill="1" applyBorder="1" applyAlignment="1">
      <alignment horizontal="right" vertical="bottom" textRotation="0" wrapText="false" shrinkToFit="false"/>
    </xf>
    <xf xfId="0" fontId="2" numFmtId="164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right" vertical="bottom" textRotation="0" wrapText="false" shrinkToFit="false"/>
    </xf>
    <xf xfId="0" fontId="2" numFmtId="0" fillId="4" borderId="8" applyFont="1" applyNumberFormat="0" applyFill="1" applyBorder="1" applyAlignment="0"/>
    <xf xfId="0" fontId="0" numFmtId="0" fillId="0" borderId="0" applyFont="0" applyNumberFormat="0" applyFill="0" applyBorder="0" applyAlignment="0"/>
    <xf xfId="0" fontId="0" numFmtId="3" fillId="5" borderId="9" applyFont="0" applyNumberFormat="1" applyFill="1" applyBorder="1" applyAlignment="1">
      <alignment horizontal="center" vertical="center" textRotation="0" wrapText="true" shrinkToFit="false"/>
    </xf>
    <xf xfId="0" fontId="0" numFmtId="3" fillId="6" borderId="9" applyFont="0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2" numFmtId="0" fillId="4" borderId="1" applyFont="1" applyNumberFormat="0" applyFill="1" applyBorder="1" applyAlignment="0"/>
    <xf xfId="0" fontId="2" numFmtId="0" fillId="4" borderId="2" applyFont="1" applyNumberFormat="0" applyFill="1" applyBorder="1" applyAlignment="0"/>
    <xf xfId="0" fontId="2" numFmtId="0" fillId="4" borderId="3" applyFont="1" applyNumberFormat="0" applyFill="1" applyBorder="1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3" fillId="6" borderId="1" applyFont="1" applyNumberFormat="1" applyFill="1" applyBorder="1" applyAlignment="1">
      <alignment horizontal="center" vertical="center" textRotation="0" wrapText="false" shrinkToFit="false"/>
    </xf>
    <xf xfId="0" fontId="0" numFmtId="3" fillId="7" borderId="1" applyFont="0" applyNumberFormat="1" applyFill="1" applyBorder="1" applyAlignment="1">
      <alignment horizontal="center" vertical="center" textRotation="0" wrapText="false" shrinkToFit="false"/>
    </xf>
    <xf xfId="0" fontId="0" numFmtId="3" fillId="8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3" applyFont="0" applyNumberFormat="1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4" numFmtId="0" fillId="9" borderId="12" applyFont="1" applyNumberFormat="0" applyFill="1" applyBorder="1" applyAlignment="1">
      <alignment vertical="center" textRotation="0" wrapText="false" shrinkToFit="false"/>
    </xf>
    <xf xfId="0" fontId="0" numFmtId="3" fillId="6" borderId="13" applyFont="0" applyNumberFormat="1" applyFill="1" applyBorder="1" applyAlignment="1">
      <alignment horizontal="center" vertical="center" textRotation="0" wrapText="true" shrinkToFit="false"/>
    </xf>
    <xf xfId="0" fontId="2" numFmtId="0" fillId="4" borderId="14" applyFont="1" applyNumberFormat="0" applyFill="1" applyBorder="1" applyAlignment="0"/>
    <xf xfId="0" fontId="2" numFmtId="164" fillId="2" borderId="15" applyFont="1" applyNumberFormat="1" applyFill="1" applyBorder="1" applyAlignment="1">
      <alignment horizontal="right" vertical="bottom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10" borderId="16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2" numFmtId="0" fillId="3" borderId="18" applyFont="1" applyNumberFormat="0" applyFill="1" applyBorder="1" applyAlignment="1">
      <alignment horizontal="right" vertical="bottom" textRotation="0" wrapText="false" shrinkToFit="false"/>
    </xf>
    <xf xfId="0" fontId="2" numFmtId="0" fillId="3" borderId="19" applyFont="1" applyNumberFormat="0" applyFill="1" applyBorder="1" applyAlignment="1">
      <alignment horizontal="right" vertical="bottom" textRotation="0" wrapText="false" shrinkToFit="false"/>
    </xf>
    <xf xfId="0" fontId="2" numFmtId="0" fillId="3" borderId="20" applyFont="1" applyNumberFormat="0" applyFill="1" applyBorder="1" applyAlignment="1">
      <alignment horizontal="right" vertical="bottom" textRotation="0" wrapText="false" shrinkToFit="false"/>
    </xf>
    <xf xfId="0" fontId="5" numFmtId="164" fillId="0" borderId="14" applyFont="1" applyNumberFormat="1" applyFill="0" applyBorder="1" applyAlignment="1">
      <alignment horizontal="right" vertical="bottom" textRotation="0" wrapText="false" shrinkToFit="false"/>
    </xf>
    <xf xfId="0" fontId="5" numFmtId="164" fillId="0" borderId="21" applyFont="1" applyNumberFormat="1" applyFill="0" applyBorder="1" applyAlignment="1">
      <alignment horizontal="right" vertical="bottom" textRotation="0" wrapText="false" shrinkToFit="false"/>
    </xf>
    <xf xfId="0" fontId="2" numFmtId="0" fillId="3" borderId="22" applyFont="1" applyNumberFormat="0" applyFill="1" applyBorder="1" applyAlignment="1">
      <alignment horizontal="right" vertical="bottom" textRotation="0" wrapText="false" shrinkToFit="false"/>
    </xf>
    <xf xfId="0" fontId="2" numFmtId="0" fillId="3" borderId="23" applyFont="1" applyNumberFormat="0" applyFill="1" applyBorder="1" applyAlignment="1">
      <alignment horizontal="right" vertical="bottom" textRotation="0" wrapText="false" shrinkToFit="false"/>
    </xf>
    <xf xfId="0" fontId="5" numFmtId="164" fillId="0" borderId="24" applyFont="1" applyNumberFormat="1" applyFill="0" applyBorder="1" applyAlignment="1">
      <alignment horizontal="right" vertical="bottom" textRotation="0" wrapText="false" shrinkToFit="false"/>
    </xf>
    <xf xfId="0" fontId="2" numFmtId="0" fillId="4" borderId="25" applyFont="1" applyNumberFormat="0" applyFill="1" applyBorder="1" applyAlignment="0"/>
    <xf xfId="0" fontId="2" numFmtId="164" fillId="2" borderId="26" applyFont="1" applyNumberFormat="1" applyFill="1" applyBorder="1" applyAlignment="1">
      <alignment horizontal="right" vertical="bottom" textRotation="0" wrapText="false" shrinkToFit="false"/>
    </xf>
    <xf xfId="0" fontId="2" numFmtId="164" fillId="2" borderId="27" applyFont="1" applyNumberFormat="1" applyFill="1" applyBorder="1" applyAlignment="1">
      <alignment horizontal="right" vertical="bottom" textRotation="0" wrapText="false" shrinkToFit="false"/>
    </xf>
    <xf xfId="0" fontId="2" numFmtId="164" fillId="2" borderId="28" applyFont="1" applyNumberFormat="1" applyFill="1" applyBorder="1" applyAlignment="1">
      <alignment horizontal="right" vertical="bottom" textRotation="0" wrapText="false" shrinkToFit="false"/>
    </xf>
    <xf xfId="0" fontId="2" numFmtId="0" fillId="11" borderId="19" applyFont="1" applyNumberFormat="0" applyFill="1" applyBorder="1" applyAlignment="1">
      <alignment horizontal="right" vertical="bottom" textRotation="0" wrapText="false" shrinkToFit="false"/>
    </xf>
    <xf xfId="0" fontId="2" numFmtId="0" fillId="11" borderId="7" applyFont="1" applyNumberFormat="0" applyFill="1" applyBorder="1" applyAlignment="1">
      <alignment horizontal="right" vertical="bottom" textRotation="0" wrapText="false" shrinkToFit="false"/>
    </xf>
    <xf xfId="0" fontId="2" numFmtId="1" fillId="11" borderId="7" applyFont="1" applyNumberFormat="1" applyFill="1" applyBorder="1" applyAlignment="1">
      <alignment horizontal="right" vertical="bottom" textRotation="0" wrapText="false" shrinkToFit="false"/>
    </xf>
    <xf xfId="0" fontId="2" numFmtId="0" fillId="11" borderId="22" applyFont="1" applyNumberFormat="0" applyFill="1" applyBorder="1" applyAlignment="1">
      <alignment horizontal="right" vertical="bottom" textRotation="0" wrapText="false" shrinkToFit="false"/>
    </xf>
    <xf xfId="0" fontId="2" numFmtId="1" fillId="11" borderId="22" applyFont="1" applyNumberFormat="1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5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164" fillId="0" borderId="4" applyFont="1" applyNumberFormat="1" applyFill="0" applyBorder="1" applyAlignment="1">
      <alignment horizontal="right" vertical="bottom" textRotation="0" wrapText="false" shrinkToFit="false"/>
    </xf>
    <xf xfId="0" fontId="2" numFmtId="164" fillId="0" borderId="5" applyFont="1" applyNumberFormat="1" applyFill="0" applyBorder="1" applyAlignment="1">
      <alignment horizontal="right" vertical="bottom" textRotation="0" wrapText="false" shrinkToFit="false"/>
    </xf>
    <xf xfId="0" fontId="2" numFmtId="164" fillId="0" borderId="15" applyFont="1" applyNumberFormat="1" applyFill="0" applyBorder="1" applyAlignment="1">
      <alignment horizontal="right" vertical="bottom" textRotation="0" wrapText="false" shrinkToFit="false"/>
    </xf>
    <xf xfId="0" fontId="7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0" borderId="4" applyFont="0" applyNumberFormat="1" applyFill="0" applyBorder="1" applyAlignment="1">
      <alignment horizontal="center" vertical="center" textRotation="0" wrapText="false" shrinkToFit="false"/>
    </xf>
    <xf xfId="0" fontId="0" numFmtId="3" fillId="0" borderId="5" applyFont="0" applyNumberFormat="1" applyFill="0" applyBorder="1" applyAlignment="1">
      <alignment horizontal="center" vertical="center" textRotation="0" wrapText="false" shrinkToFit="false"/>
    </xf>
    <xf xfId="0" fontId="0" numFmtId="3" fillId="0" borderId="29" applyFont="0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5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1" applyFont="0" applyNumberFormat="1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0"/>
    <xf xfId="0" fontId="9" numFmtId="0" fillId="7" borderId="16" applyFont="1" applyNumberFormat="0" applyFill="1" applyBorder="1" applyAlignment="1">
      <alignment horizontal="center" vertical="center" textRotation="0" wrapText="true" shrinkToFit="false"/>
    </xf>
    <xf xfId="0" fontId="9" numFmtId="0" fillId="7" borderId="32" applyFont="1" applyNumberFormat="0" applyFill="1" applyBorder="1" applyAlignment="1">
      <alignment horizontal="center" vertical="center" textRotation="0" wrapText="true" shrinkToFit="false"/>
    </xf>
    <xf xfId="0" fontId="4" numFmtId="3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9" borderId="33" applyFont="1" applyNumberFormat="0" applyFill="1" applyBorder="1" applyAlignment="1">
      <alignment vertical="center" textRotation="0" wrapText="false" shrinkToFit="false"/>
    </xf>
    <xf xfId="0" fontId="0" numFmtId="14" fillId="0" borderId="34" applyFont="0" applyNumberFormat="1" applyFill="0" applyBorder="1" applyAlignment="1">
      <alignment horizontal="center" vertical="bottom" textRotation="0" wrapText="false" shrinkToFit="false"/>
    </xf>
    <xf xfId="0" fontId="9" numFmtId="0" fillId="9" borderId="16" applyFont="1" applyNumberFormat="0" applyFill="1" applyBorder="1" applyAlignment="1">
      <alignment horizontal="center" vertical="center" textRotation="0" wrapText="false" shrinkToFit="false"/>
    </xf>
    <xf xfId="0" fontId="2" numFmtId="0" fillId="12" borderId="7" applyFont="1" applyNumberFormat="0" applyFill="1" applyBorder="1" applyAlignment="1">
      <alignment horizontal="right" vertical="bottom" textRotation="0" wrapText="false" shrinkToFit="false"/>
    </xf>
    <xf xfId="0" fontId="2" numFmtId="1" fillId="12" borderId="7" applyFont="1" applyNumberFormat="1" applyFill="1" applyBorder="1" applyAlignment="1">
      <alignment horizontal="right" vertical="bottom" textRotation="0" wrapText="false" shrinkToFit="false"/>
    </xf>
    <xf xfId="0" fontId="2" numFmtId="0" fillId="13" borderId="19" applyFont="1" applyNumberFormat="0" applyFill="1" applyBorder="1" applyAlignment="1">
      <alignment horizontal="right" vertical="bottom" textRotation="0" wrapText="false" shrinkToFit="false"/>
    </xf>
    <xf xfId="0" fontId="2" numFmtId="1" fillId="13" borderId="19" applyFont="1" applyNumberFormat="1" applyFill="1" applyBorder="1" applyAlignment="1">
      <alignment horizontal="right" vertical="bottom" textRotation="0" wrapText="false" shrinkToFit="false"/>
    </xf>
    <xf xfId="0" fontId="2" numFmtId="0" fillId="13" borderId="7" applyFont="1" applyNumberFormat="0" applyFill="1" applyBorder="1" applyAlignment="1">
      <alignment horizontal="right" vertical="bottom" textRotation="0" wrapText="false" shrinkToFit="false"/>
    </xf>
    <xf xfId="0" fontId="2" numFmtId="1" fillId="13" borderId="7" applyFont="1" applyNumberFormat="1" applyFill="1" applyBorder="1" applyAlignment="1">
      <alignment horizontal="right" vertical="bottom" textRotation="0" wrapText="false" shrinkToFit="false"/>
    </xf>
    <xf xfId="0" fontId="5" numFmtId="164" fillId="14" borderId="14" applyFont="1" applyNumberFormat="1" applyFill="1" applyBorder="1" applyAlignment="1">
      <alignment horizontal="right" vertical="bottom" textRotation="0" wrapText="false" shrinkToFit="false"/>
    </xf>
    <xf xfId="0" fontId="5" numFmtId="164" fillId="14" borderId="21" applyFont="1" applyNumberFormat="1" applyFill="1" applyBorder="1" applyAlignment="1">
      <alignment horizontal="right" vertical="bottom" textRotation="0" wrapText="false" shrinkToFit="false"/>
    </xf>
    <xf xfId="0" fontId="5" numFmtId="164" fillId="15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4" applyFont="1" applyNumberFormat="1" applyFill="1" applyBorder="1" applyAlignment="1">
      <alignment horizontal="right" vertical="bottom" textRotation="0" wrapText="false" shrinkToFit="false"/>
    </xf>
    <xf xfId="0" fontId="0" numFmtId="3" fillId="2" borderId="0" applyFont="0" applyNumberFormat="1" applyFill="1" applyBorder="0" applyAlignment="1">
      <alignment horizontal="center" vertical="center" textRotation="0" wrapText="false" shrinkToFit="false"/>
    </xf>
    <xf xfId="0" fontId="4" numFmtId="3" fillId="2" borderId="0" applyFont="1" applyNumberFormat="1" applyFill="1" applyBorder="0" applyAlignment="1">
      <alignment horizontal="center" vertical="center" textRotation="0" wrapText="false" shrinkToFit="false"/>
    </xf>
    <xf xfId="0" fontId="4" numFmtId="0" fillId="9" borderId="32" applyFont="1" applyNumberFormat="0" applyFill="1" applyBorder="1" applyAlignment="1">
      <alignment vertical="center" textRotation="0" wrapText="false" shrinkToFit="false"/>
    </xf>
    <xf xfId="0" fontId="4" numFmtId="0" fillId="9" borderId="17" applyFont="1" applyNumberFormat="0" applyFill="1" applyBorder="1" applyAlignment="1">
      <alignment vertical="center" textRotation="0" wrapText="false" shrinkToFit="false"/>
    </xf>
    <xf xfId="0" fontId="4" numFmtId="3" fillId="2" borderId="35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8" borderId="6" applyFont="0" applyNumberFormat="1" applyFill="1" applyBorder="1" applyAlignment="1">
      <alignment horizontal="center" vertical="center" textRotation="0" wrapText="false" shrinkToFit="false"/>
    </xf>
    <xf xfId="0" fontId="0" numFmtId="3" fillId="7" borderId="11" applyFont="0" applyNumberFormat="1" applyFill="1" applyBorder="1" applyAlignment="1">
      <alignment horizontal="center" vertical="center" textRotation="0" wrapText="false" shrinkToFit="false"/>
    </xf>
    <xf xfId="0" fontId="0" numFmtId="3" fillId="7" borderId="10" applyFont="0" applyNumberFormat="1" applyFill="1" applyBorder="1" applyAlignment="1">
      <alignment horizontal="center" vertical="center" textRotation="0" wrapText="false" shrinkToFit="false"/>
    </xf>
    <xf xfId="0" fontId="4" numFmtId="3" fillId="6" borderId="2" applyFont="1" applyNumberFormat="1" applyFill="1" applyBorder="1" applyAlignment="1">
      <alignment horizontal="center" vertical="center" textRotation="0" wrapText="false" shrinkToFit="false"/>
    </xf>
    <xf xfId="0" fontId="4" numFmtId="3" fillId="6" borderId="3" applyFont="1" applyNumberFormat="1" applyFill="1" applyBorder="1" applyAlignment="1">
      <alignment horizontal="center" vertical="center" textRotation="0" wrapText="false" shrinkToFit="false"/>
    </xf>
    <xf xfId="0" fontId="4" numFmtId="0" fillId="17" borderId="0" applyFont="1" applyNumberFormat="0" applyFill="1" applyBorder="0" applyAlignment="1">
      <alignment horizontal="center" vertical="center" textRotation="0" wrapText="false" shrinkToFit="false"/>
    </xf>
    <xf xfId="0" fontId="10" numFmtId="14" fillId="18" borderId="35" applyFont="1" applyNumberFormat="1" applyFill="1" applyBorder="1" applyAlignment="1">
      <alignment horizontal="center" vertical="bottom" textRotation="0" wrapText="false" shrinkToFit="false"/>
    </xf>
    <xf xfId="0" fontId="2" numFmtId="0" fillId="4" borderId="8" applyFont="1" applyNumberFormat="0" applyFill="1" applyBorder="1" applyAlignment="1">
      <alignment vertical="bottom" textRotation="0" wrapText="false" shrinkToFit="true"/>
    </xf>
    <xf xfId="0" fontId="2" numFmtId="0" fillId="4" borderId="36" applyFont="1" applyNumberFormat="0" applyFill="1" applyBorder="1" applyAlignment="1">
      <alignment vertical="bottom" textRotation="0" wrapText="false" shrinkToFit="true"/>
    </xf>
    <xf xfId="0" fontId="5" numFmtId="0" fillId="19" borderId="23" applyFont="1" applyNumberFormat="0" applyFill="1" applyBorder="1" applyAlignment="1">
      <alignment vertical="center" textRotation="90" wrapText="false" shrinkToFit="true"/>
    </xf>
    <xf xfId="0" fontId="5" numFmtId="0" fillId="19" borderId="17" applyFont="1" applyNumberFormat="0" applyFill="1" applyBorder="1" applyAlignment="1">
      <alignment vertical="center" textRotation="90" wrapText="false" shrinkToFit="true"/>
    </xf>
    <xf xfId="0" fontId="5" numFmtId="0" fillId="19" borderId="24" applyFont="1" applyNumberFormat="0" applyFill="1" applyBorder="1" applyAlignment="1">
      <alignment vertical="center" textRotation="90" wrapText="false" shrinkToFit="true"/>
    </xf>
    <xf xfId="0" fontId="2" numFmtId="0" fillId="2" borderId="5" applyFont="1" applyNumberFormat="0" applyFill="1" applyBorder="1" applyAlignment="1">
      <alignment horizontal="center" vertical="center" textRotation="0" wrapText="false" shrinkToFit="true"/>
    </xf>
    <xf xfId="0" fontId="4" numFmtId="3" fillId="0" borderId="2" applyFont="1" applyNumberFormat="1" applyFill="0" applyBorder="1" applyAlignment="1">
      <alignment horizontal="center" vertical="center" textRotation="0" wrapText="false" shrinkToFit="false"/>
    </xf>
    <xf xfId="0" fontId="4" numFmtId="0" fillId="9" borderId="35" applyFont="1" applyNumberFormat="0" applyFill="1" applyBorder="1" applyAlignment="1">
      <alignment vertical="center" textRotation="0" wrapText="false" shrinkToFit="false"/>
    </xf>
    <xf xfId="0" fontId="5" numFmtId="0" fillId="19" borderId="23" applyFont="1" applyNumberFormat="0" applyFill="1" applyBorder="1" applyAlignment="1">
      <alignment vertical="center" textRotation="0" wrapText="false" shrinkToFit="true"/>
    </xf>
    <xf xfId="0" fontId="5" numFmtId="0" fillId="10" borderId="32" applyFont="1" applyNumberFormat="0" applyFill="1" applyBorder="1" applyAlignment="1">
      <alignment horizontal="center" vertical="center" textRotation="0" wrapText="false" shrinkToFit="true"/>
    </xf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5" numFmtId="164" fillId="20" borderId="38" applyFont="1" applyNumberFormat="1" applyFill="1" applyBorder="1" applyAlignment="1">
      <alignment horizontal="right" vertical="bottom" textRotation="0" wrapText="false" shrinkToFit="tru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6" borderId="9" applyFont="1" applyNumberFormat="1" applyFill="1" applyBorder="1" applyAlignment="1">
      <alignment horizontal="center" vertical="center" textRotation="0" wrapText="true" shrinkToFit="false"/>
    </xf>
    <xf xfId="0" fontId="11" numFmtId="0" fillId="7" borderId="32" applyFont="1" applyNumberFormat="0" applyFill="1" applyBorder="1" applyAlignment="1">
      <alignment horizontal="center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40" applyFont="1" applyNumberFormat="0" applyFill="0" applyBorder="1" applyAlignment="1">
      <alignment horizontal="center" vertical="center" textRotation="0" wrapText="true" shrinkToFit="false"/>
    </xf>
    <xf xfId="0" fontId="12" numFmtId="0" fillId="22" borderId="9" applyFont="1" applyNumberFormat="0" applyFill="1" applyBorder="1" applyAlignment="1">
      <alignment horizontal="center" vertical="bottom" textRotation="0" wrapText="false" shrinkToFit="false"/>
    </xf>
    <xf xfId="0" fontId="12" numFmtId="0" fillId="2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41" applyFont="0" applyNumberFormat="0" applyFill="0" applyBorder="1" applyAlignment="0"/>
    <xf xfId="0" fontId="4" numFmtId="165" fillId="2" borderId="5" applyFont="1" applyNumberFormat="1" applyFill="1" applyBorder="1" applyAlignment="1">
      <alignment vertical="center" textRotation="0" wrapText="false" shrinkToFit="false"/>
    </xf>
    <xf xfId="0" fontId="13" numFmtId="3" fillId="0" borderId="0" applyFont="1" applyNumberFormat="1" applyFill="0" applyBorder="0" applyAlignment="1">
      <alignment horizontal="center" vertical="center" textRotation="0" wrapText="false" shrinkToFit="false"/>
    </xf>
    <xf xfId="0" fontId="14" numFmtId="3" fillId="0" borderId="42" applyFont="1" applyNumberFormat="1" applyFill="0" applyBorder="1" applyAlignment="1">
      <alignment horizontal="center" vertical="center" textRotation="0" wrapText="false" shrinkToFit="false"/>
    </xf>
    <xf xfId="0" fontId="0" numFmtId="0" fillId="9" borderId="43" applyFont="0" applyNumberFormat="0" applyFill="1" applyBorder="1" applyAlignment="1">
      <alignment horizontal="center" vertical="center" textRotation="0" wrapText="false" shrinkToFit="false"/>
    </xf>
    <xf xfId="0" fontId="0" numFmtId="0" fillId="9" borderId="44" applyFont="0" applyNumberFormat="0" applyFill="1" applyBorder="1" applyAlignment="1">
      <alignment horizontal="center" vertical="center" textRotation="0" wrapText="false" shrinkToFit="false"/>
    </xf>
    <xf xfId="0" fontId="0" numFmtId="0" fillId="9" borderId="45" applyFont="0" applyNumberFormat="0" applyFill="1" applyBorder="1" applyAlignment="1">
      <alignment horizontal="center" vertical="center" textRotation="0" wrapText="false" shrinkToFit="false"/>
    </xf>
    <xf xfId="0" fontId="4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6" borderId="37" applyFont="0" applyNumberFormat="1" applyFill="1" applyBorder="1" applyAlignment="1">
      <alignment horizontal="center" vertical="center" textRotation="0" wrapText="false" shrinkToFit="false"/>
    </xf>
    <xf xfId="0" fontId="0" numFmtId="3" fillId="6" borderId="4" applyFont="0" applyNumberFormat="1" applyFill="1" applyBorder="1" applyAlignment="1">
      <alignment horizontal="center" vertical="center" textRotation="0" wrapText="false" shrinkToFit="false"/>
    </xf>
    <xf xfId="0" fontId="0" numFmtId="3" fillId="6" borderId="46" applyFont="0" applyNumberFormat="1" applyFill="1" applyBorder="1" applyAlignment="1">
      <alignment horizontal="center" vertical="center" textRotation="0" wrapText="false" shrinkToFit="false"/>
    </xf>
    <xf xfId="0" fontId="0" numFmtId="3" fillId="2" borderId="23" applyFont="0" applyNumberFormat="1" applyFill="1" applyBorder="1" applyAlignment="1">
      <alignment horizontal="center" vertical="center" textRotation="0" wrapText="false" shrinkToFit="false"/>
    </xf>
    <xf xfId="0" fontId="0" numFmtId="3" fillId="6" borderId="5" applyFont="0" applyNumberFormat="1" applyFill="1" applyBorder="1" applyAlignment="1">
      <alignment horizontal="center" vertical="center" textRotation="0" wrapText="false" shrinkToFit="false"/>
    </xf>
    <xf xfId="0" fontId="0" numFmtId="3" fillId="6" borderId="15" applyFont="0" applyNumberFormat="1" applyFill="1" applyBorder="1" applyAlignment="1">
      <alignment horizontal="center" vertical="center" textRotation="0" wrapText="false" shrinkToFit="false"/>
    </xf>
    <xf xfId="0" fontId="4" numFmtId="0" fillId="21" borderId="47" applyFont="1" applyNumberFormat="0" applyFill="1" applyBorder="1" applyAlignment="1">
      <alignment horizontal="center" vertical="bottom" textRotation="0" wrapText="false" shrinkToFit="false"/>
    </xf>
    <xf xfId="0" fontId="0" numFmtId="3" fillId="5" borderId="5" applyFont="0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48" applyFont="0" applyNumberFormat="0" applyFill="0" applyBorder="1" applyAlignment="0"/>
    <xf xfId="0" fontId="4" numFmtId="0" fillId="9" borderId="35" applyFont="1" applyNumberFormat="0" applyFill="1" applyBorder="1" applyAlignment="1">
      <alignment horizontal="right" vertical="bottom" textRotation="0" wrapText="false" shrinkToFit="false"/>
    </xf>
    <xf xfId="0" fontId="4" numFmtId="0" fillId="9" borderId="35" applyFont="1" applyNumberFormat="0" applyFill="1" applyBorder="1" applyAlignment="1">
      <alignment horizontal="left" vertical="bottom" textRotation="0" wrapText="false" shrinkToFit="false"/>
    </xf>
    <xf xfId="0" fontId="4" numFmtId="0" fillId="21" borderId="32" applyFont="1" applyNumberFormat="0" applyFill="1" applyBorder="1" applyAlignment="1">
      <alignment vertical="center" textRotation="0" wrapText="true" shrinkToFit="false"/>
    </xf>
    <xf xfId="0" fontId="4" numFmtId="0" fillId="21" borderId="35" applyFont="1" applyNumberFormat="0" applyFill="1" applyBorder="1" applyAlignment="1">
      <alignment vertical="center" textRotation="0" wrapText="true" shrinkToFit="false"/>
    </xf>
    <xf xfId="0" fontId="4" numFmtId="0" fillId="21" borderId="17" applyFont="1" applyNumberFormat="0" applyFill="1" applyBorder="1" applyAlignment="1">
      <alignment vertical="center" textRotation="0" wrapText="true" shrinkToFit="false"/>
    </xf>
    <xf xfId="0" fontId="4" numFmtId="3" fillId="6" borderId="25" applyFont="1" applyNumberFormat="1" applyFill="1" applyBorder="1" applyAlignment="1">
      <alignment horizontal="center" vertical="center" textRotation="0" wrapText="false" shrinkToFit="false"/>
    </xf>
    <xf xfId="0" fontId="5" numFmtId="0" fillId="23" borderId="32" applyFont="1" applyNumberFormat="0" applyFill="1" applyBorder="1" applyAlignment="1">
      <alignment horizontal="center" vertical="center" textRotation="0" wrapText="false" shrinkToFit="true"/>
    </xf>
    <xf xfId="0" fontId="0" numFmtId="3" fillId="0" borderId="49" applyFont="0" applyNumberFormat="1" applyFill="0" applyBorder="1" applyAlignment="1">
      <alignment horizontal="center" vertical="center" textRotation="0" wrapText="false" shrinkToFit="false"/>
    </xf>
    <xf xfId="0" fontId="0" numFmtId="3" fillId="5" borderId="49" applyFont="0" applyNumberFormat="1" applyFill="1" applyBorder="1" applyAlignment="1">
      <alignment horizontal="center" vertical="center" textRotation="0" wrapText="false" shrinkToFit="false"/>
    </xf>
    <xf xfId="0" fontId="5" numFmtId="164" fillId="24" borderId="50" applyFont="1" applyNumberFormat="1" applyFill="1" applyBorder="1" applyAlignment="1">
      <alignment horizontal="right" vertical="bottom" textRotation="0" wrapText="false" shrinkToFit="true"/>
    </xf>
    <xf xfId="0" fontId="5" numFmtId="164" fillId="0" borderId="50" applyFont="1" applyNumberFormat="1" applyFill="0" applyBorder="1" applyAlignment="1">
      <alignment horizontal="right" vertical="bottom" textRotation="0" wrapText="false" shrinkToFit="true"/>
    </xf>
    <xf xfId="0" fontId="5" numFmtId="164" fillId="25" borderId="50" applyFont="1" applyNumberFormat="1" applyFill="1" applyBorder="1" applyAlignment="1">
      <alignment horizontal="right" vertical="bottom" textRotation="0" wrapText="false" shrinkToFit="true"/>
    </xf>
    <xf xfId="0" fontId="4" numFmtId="0" fillId="9" borderId="35" applyFont="1" applyNumberFormat="0" applyFill="1" applyBorder="1" applyAlignment="1">
      <alignment horizontal="center" vertical="center" textRotation="0" wrapText="false" shrinkToFit="false"/>
    </xf>
    <xf xfId="0" fontId="5" numFmtId="164" fillId="17" borderId="40" applyFont="1" applyNumberFormat="1" applyFill="1" applyBorder="1" applyAlignment="1">
      <alignment horizontal="right" vertical="bottom" textRotation="0" wrapText="false" shrinkToFit="true"/>
    </xf>
    <xf xfId="0" fontId="5" numFmtId="164" fillId="26" borderId="51" applyFont="1" applyNumberFormat="1" applyFill="1" applyBorder="1" applyAlignment="1">
      <alignment horizontal="right" vertical="bottom" textRotation="0" wrapText="false" shrinkToFit="true"/>
    </xf>
    <xf xfId="0" fontId="5" numFmtId="164" fillId="27" borderId="40" applyFont="1" applyNumberFormat="1" applyFill="1" applyBorder="1" applyAlignment="1">
      <alignment horizontal="right" vertical="bottom" textRotation="0" wrapText="false" shrinkToFit="true"/>
    </xf>
    <xf xfId="0" fontId="5" numFmtId="0" fillId="28" borderId="34" applyFont="1" applyNumberFormat="0" applyFill="1" applyBorder="1" applyAlignment="1">
      <alignment horizontal="center" vertical="center" textRotation="90" wrapText="true" shrinkToFit="true"/>
    </xf>
    <xf xfId="0" fontId="5" numFmtId="164" fillId="0" borderId="52" applyFont="1" applyNumberFormat="1" applyFill="0" applyBorder="1" applyAlignment="1">
      <alignment horizontal="right" vertical="bottom" textRotation="0" wrapText="false" shrinkToFit="true"/>
    </xf>
    <xf xfId="0" fontId="15" numFmtId="0" fillId="29" borderId="9" applyFont="1" applyNumberFormat="0" applyFill="1" applyBorder="1" applyAlignment="1">
      <alignment vertical="bottom" textRotation="0" wrapText="false" shrinkToFit="true"/>
    </xf>
    <xf xfId="0" fontId="2" numFmtId="0" fillId="4" borderId="5" applyFont="1" applyNumberFormat="0" applyFill="1" applyBorder="1" applyAlignment="1">
      <alignment vertical="bottom" textRotation="0" wrapText="false" shrinkToFit="true"/>
    </xf>
    <xf xfId="0" fontId="5" numFmtId="164" fillId="0" borderId="5" applyFont="1" applyNumberFormat="1" applyFill="0" applyBorder="1" applyAlignment="1">
      <alignment horizontal="right" vertical="bottom" textRotation="0" wrapText="false" shrinkToFit="true"/>
    </xf>
    <xf xfId="0" fontId="4" numFmtId="165" fillId="2" borderId="53" applyFont="1" applyNumberFormat="1" applyFill="1" applyBorder="1" applyAlignment="1">
      <alignment vertical="center" textRotation="0" wrapText="false" shrinkToFit="false"/>
    </xf>
    <xf xfId="0" fontId="0" numFmtId="0" fillId="21" borderId="54" applyFont="0" applyNumberFormat="0" applyFill="1" applyBorder="1" applyAlignment="1">
      <alignment horizontal="center" vertical="bottom" textRotation="0" wrapText="false" shrinkToFit="false"/>
    </xf>
    <xf xfId="0" fontId="4" numFmtId="0" fillId="30" borderId="32" applyFont="1" applyNumberFormat="0" applyFill="1" applyBorder="1" applyAlignment="0"/>
    <xf xfId="0" fontId="0" numFmtId="3" fillId="6" borderId="26" applyFont="0" applyNumberFormat="1" applyFill="1" applyBorder="1" applyAlignment="1">
      <alignment horizontal="center" vertical="center" textRotation="0" wrapText="false" shrinkToFit="false"/>
    </xf>
    <xf xfId="0" fontId="0" numFmtId="3" fillId="5" borderId="27" applyFont="0" applyNumberFormat="1" applyFill="1" applyBorder="1" applyAlignment="1">
      <alignment horizontal="center" vertical="center" textRotation="0" wrapText="false" shrinkToFit="false"/>
    </xf>
    <xf xfId="0" fontId="0" numFmtId="3" fillId="5" borderId="55" applyFont="0" applyNumberFormat="1" applyFill="1" applyBorder="1" applyAlignment="1">
      <alignment horizontal="center" vertical="center" textRotation="0" wrapText="false" shrinkToFit="false"/>
    </xf>
    <xf xfId="0" fontId="0" numFmtId="3" fillId="6" borderId="28" applyFont="0" applyNumberFormat="1" applyFill="1" applyBorder="1" applyAlignment="1">
      <alignment horizontal="center" vertical="center" textRotation="0" wrapText="false" shrinkToFit="false"/>
    </xf>
    <xf xfId="0" fontId="4" numFmtId="0" fillId="30" borderId="56" applyFont="1" applyNumberFormat="0" applyFill="1" applyBorder="1" applyAlignment="1">
      <alignment horizontal="center" vertical="bottom" textRotation="0" wrapText="true" shrinkToFit="false"/>
    </xf>
    <xf xfId="0" fontId="9" numFmtId="3" fillId="2" borderId="43" applyFont="1" applyNumberFormat="1" applyFill="1" applyBorder="1" applyAlignment="1">
      <alignment horizontal="right" vertical="center" textRotation="0" wrapText="false" shrinkToFit="false"/>
    </xf>
    <xf xfId="0" fontId="4" numFmtId="0" fillId="0" borderId="44" applyFont="1" applyNumberFormat="0" applyFill="0" applyBorder="1" applyAlignment="1">
      <alignment horizontal="center" vertical="center" textRotation="0" wrapText="true" shrinkToFit="false"/>
    </xf>
    <xf xfId="0" fontId="4" numFmtId="0" fillId="0" borderId="45" applyFont="1" applyNumberFormat="0" applyFill="0" applyBorder="1" applyAlignment="1">
      <alignment horizontal="center" vertical="center" textRotation="0" wrapText="true" shrinkToFit="false"/>
    </xf>
    <xf xfId="0" fontId="4" numFmtId="0" fillId="0" borderId="43" applyFont="1" applyNumberFormat="0" applyFill="0" applyBorder="1" applyAlignment="1">
      <alignment horizontal="center" vertical="center" textRotation="0" wrapText="true" shrinkToFit="false"/>
    </xf>
    <xf xfId="0" fontId="0" numFmtId="0" fillId="0" borderId="57" applyFont="0" applyNumberFormat="0" applyFill="0" applyBorder="1" applyAlignment="1">
      <alignment horizontal="center" vertical="center" textRotation="0" wrapText="false" shrinkToFit="false"/>
    </xf>
    <xf xfId="0" fontId="4" numFmtId="165" fillId="2" borderId="8" applyFont="1" applyNumberFormat="1" applyFill="1" applyBorder="1" applyAlignment="1">
      <alignment vertical="center" textRotation="0" wrapText="false" shrinkToFit="false"/>
    </xf>
    <xf xfId="0" fontId="4" numFmtId="165" fillId="2" borderId="58" applyFont="1" applyNumberFormat="1" applyFill="1" applyBorder="1" applyAlignment="1">
      <alignment vertical="center" textRotation="0" wrapText="false" shrinkToFit="false"/>
    </xf>
    <xf xfId="0" fontId="16" numFmtId="0" fillId="23" borderId="48" applyFont="1" applyNumberFormat="0" applyFill="1" applyBorder="1" applyAlignment="1">
      <alignment horizontal="center" vertical="bottom" textRotation="0" wrapText="false" shrinkToFit="true"/>
    </xf>
    <xf xfId="0" fontId="16" numFmtId="0" fillId="23" borderId="35" applyFont="1" applyNumberFormat="0" applyFill="1" applyBorder="1" applyAlignment="1">
      <alignment vertical="bottom" textRotation="0" wrapText="false" shrinkToFit="true"/>
    </xf>
    <xf xfId="0" fontId="17" numFmtId="0" fillId="31" borderId="0" applyFont="1" applyNumberFormat="0" applyFill="1" applyBorder="0" applyAlignment="1">
      <alignment horizontal="center" vertical="center" textRotation="0" wrapText="true" shrinkToFit="false"/>
    </xf>
    <xf xfId="0" fontId="17" numFmtId="0" fillId="31" borderId="0" applyFont="1" applyNumberFormat="0" applyFill="1" applyBorder="0" applyAlignment="1">
      <alignment horizontal="center" vertical="top" textRotation="0" wrapText="false" shrinkToFit="false"/>
    </xf>
    <xf xfId="0" fontId="18" numFmtId="0" fillId="31" borderId="59" applyFont="1" applyNumberFormat="0" applyFill="1" applyBorder="1" applyAlignment="1">
      <alignment horizontal="center" vertical="bottom" textRotation="0" wrapText="false" shrinkToFit="false"/>
    </xf>
    <xf xfId="0" fontId="19" numFmtId="0" fillId="23" borderId="23" applyFont="1" applyNumberFormat="0" applyFill="1" applyBorder="1" applyAlignment="1">
      <alignment vertical="center" textRotation="0" wrapText="true" shrinkToFit="true"/>
    </xf>
    <xf xfId="0" fontId="17" numFmtId="14" fillId="31" borderId="0" applyFont="1" applyNumberFormat="1" applyFill="1" applyBorder="0" applyAlignment="1">
      <alignment horizontal="center" vertical="top" textRotation="0" wrapText="false" shrinkToFit="false"/>
    </xf>
    <xf xfId="0" fontId="7" numFmtId="0" fillId="29" borderId="0" applyFont="1" applyNumberFormat="0" applyFill="1" applyBorder="0" applyAlignment="0"/>
    <xf xfId="0" fontId="17" numFmtId="0" fillId="31" borderId="0" applyFont="1" applyNumberFormat="0" applyFill="1" applyBorder="0" applyAlignment="1">
      <alignment horizontal="right" vertical="top" textRotation="0" wrapText="false" shrinkToFit="fals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5" numFmtId="0" fillId="2" borderId="5" applyFont="1" applyNumberFormat="0" applyFill="1" applyBorder="1" applyAlignment="1">
      <alignment horizontal="center" vertical="center" textRotation="0" wrapText="false" shrinkToFit="true"/>
    </xf>
    <xf xfId="0" fontId="20" numFmtId="0" fillId="23" borderId="23" applyFont="1" applyNumberFormat="0" applyFill="1" applyBorder="1" applyAlignment="1">
      <alignment vertical="center" textRotation="0" wrapText="true" shrinkToFit="true"/>
    </xf>
    <xf xfId="0" fontId="21" numFmtId="0" fillId="31" borderId="0" applyFont="1" applyNumberFormat="0" applyFill="1" applyBorder="0" applyAlignment="1">
      <alignment horizontal="left" vertical="bottom" textRotation="0" wrapText="false" shrinkToFit="false"/>
    </xf>
    <xf xfId="0" fontId="4" numFmtId="0" fillId="33" borderId="0" applyFont="1" applyNumberFormat="0" applyFill="1" applyBorder="0" applyAlignment="0"/>
    <xf xfId="0" fontId="22" numFmtId="0" fillId="0" borderId="0" applyFont="1" applyNumberFormat="0" applyFill="0" applyBorder="0" applyAlignment="0"/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0" numFmtId="0" fillId="34" borderId="27" applyFont="0" applyNumberFormat="0" applyFill="1" applyBorder="1" applyAlignment="0"/>
    <xf xfId="0" fontId="0" numFmtId="0" fillId="34" borderId="60" applyFont="0" applyNumberFormat="0" applyFill="1" applyBorder="1" applyAlignment="0"/>
    <xf xfId="0" fontId="0" numFmtId="0" fillId="34" borderId="53" applyFont="0" applyNumberFormat="0" applyFill="1" applyBorder="1" applyAlignment="0"/>
    <xf xfId="0" fontId="4" numFmtId="0" fillId="34" borderId="27" applyFont="1" applyNumberFormat="0" applyFill="1" applyBorder="1" applyAlignment="0"/>
    <xf xfId="0" fontId="4" numFmtId="0" fillId="34" borderId="5" applyFont="1" applyNumberFormat="0" applyFill="1" applyBorder="1" applyAlignment="1">
      <alignment vertical="bottom" textRotation="0" wrapText="true" shrinkToFit="false"/>
    </xf>
    <xf xfId="0" fontId="4" numFmtId="0" fillId="34" borderId="53" applyFont="1" applyNumberFormat="0" applyFill="1" applyBorder="1" applyAlignment="1">
      <alignment horizontal="center" vertical="bottom" textRotation="0" wrapText="true" shrinkToFit="false"/>
    </xf>
    <xf xfId="0" fontId="4" numFmtId="0" fillId="34" borderId="27" applyFont="1" applyNumberFormat="0" applyFill="1" applyBorder="1" applyAlignment="1">
      <alignment horizontal="right" vertical="bottom" textRotation="0" wrapText="true" shrinkToFit="false"/>
    </xf>
    <xf xfId="0" fontId="4" numFmtId="0" fillId="21" borderId="35" applyFont="1" applyNumberFormat="0" applyFill="1" applyBorder="1" applyAlignment="1">
      <alignment horizontal="center" vertical="center" textRotation="0" wrapText="true" shrinkToFit="false"/>
    </xf>
    <xf xfId="0" fontId="4" numFmtId="0" fillId="34" borderId="60" applyFont="1" applyNumberFormat="0" applyFill="1" applyBorder="1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90" wrapText="true" shrinkToFit="false"/>
    </xf>
    <xf xfId="0" fontId="11" numFmtId="0" fillId="6" borderId="12" applyFont="1" applyNumberFormat="0" applyFill="1" applyBorder="1" applyAlignment="1">
      <alignment horizontal="center" vertical="center" textRotation="0" wrapText="true" shrinkToFit="false"/>
    </xf>
    <xf xfId="0" fontId="11" numFmtId="0" fillId="6" borderId="23" applyFont="1" applyNumberFormat="0" applyFill="1" applyBorder="1" applyAlignment="1">
      <alignment horizontal="center" vertical="center" textRotation="0" wrapText="true" shrinkToFit="false"/>
    </xf>
    <xf xfId="0" fontId="4" numFmtId="0" fillId="30" borderId="16" applyFont="1" applyNumberFormat="0" applyFill="1" applyBorder="1" applyAlignment="1">
      <alignment horizontal="center" vertical="bottom" textRotation="0" wrapText="true" shrinkToFit="false"/>
    </xf>
    <xf xfId="0" fontId="4" numFmtId="0" fillId="30" borderId="56" applyFont="1" applyNumberFormat="0" applyFill="1" applyBorder="1" applyAlignment="1">
      <alignment horizontal="center" vertical="bottom" textRotation="0" wrapText="false" shrinkToFit="false"/>
    </xf>
    <xf xfId="0" fontId="9" numFmtId="0" fillId="30" borderId="56" applyFont="1" applyNumberFormat="0" applyFill="1" applyBorder="1" applyAlignment="1">
      <alignment horizontal="center" vertical="bottom" textRotation="0" wrapText="true" shrinkToFit="false"/>
    </xf>
    <xf xfId="0" fontId="23" numFmtId="0" fillId="2" borderId="0" applyFont="1" applyNumberFormat="0" applyFill="1" applyBorder="0" applyAlignment="1">
      <alignment horizontal="center" vertical="center" textRotation="0" wrapText="true" shrinkToFit="false"/>
    </xf>
    <xf xfId="0" fontId="11" numFmtId="0" fillId="0" borderId="35" applyFont="1" applyNumberFormat="0" applyFill="0" applyBorder="1" applyAlignment="1">
      <alignment horizontal="center" vertical="center" textRotation="9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47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0"/>
    <xf xfId="0" fontId="9" numFmtId="0" fillId="34" borderId="35" applyFont="1" applyNumberFormat="0" applyFill="1" applyBorder="1" applyAlignment="1">
      <alignment vertical="center" textRotation="0" wrapText="true" shrinkToFit="false"/>
    </xf>
    <xf xfId="0" fontId="4" numFmtId="3" fillId="0" borderId="5" applyFont="1" applyNumberFormat="1" applyFill="0" applyBorder="1" applyAlignment="1">
      <alignment horizontal="center" vertical="center" textRotation="0" wrapText="false" shrinkToFit="false"/>
    </xf>
    <xf xfId="0" fontId="24" numFmtId="0" fillId="5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3" applyFont="1" applyNumberFormat="0" applyFill="1" applyBorder="1" applyAlignment="1">
      <alignment horizontal="center" vertical="center" textRotation="0" wrapText="false" shrinkToFit="false"/>
    </xf>
    <xf xfId="0" fontId="24" numFmtId="0" fillId="6" borderId="1" applyFont="1" applyNumberFormat="0" applyFill="1" applyBorder="1" applyAlignment="1">
      <alignment horizontal="center" vertical="center" textRotation="0" wrapText="false" shrinkToFit="false"/>
    </xf>
    <xf xfId="0" fontId="24" numFmtId="0" fillId="6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" applyFont="1" applyNumberFormat="0" applyFill="1" applyBorder="1" applyAlignment="1">
      <alignment horizontal="center" vertical="center" textRotation="0" wrapText="false" shrinkToFit="false"/>
    </xf>
    <xf xfId="0" fontId="2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5" borderId="9" applyFont="1" applyNumberFormat="1" applyFill="1" applyBorder="1" applyAlignment="1">
      <alignment horizontal="center" vertical="center" textRotation="0" wrapText="true" shrinkToFit="false"/>
    </xf>
    <xf xfId="0" fontId="4" numFmtId="3" fillId="6" borderId="30" applyFont="1" applyNumberFormat="1" applyFill="1" applyBorder="1" applyAlignment="1">
      <alignment horizontal="center" vertical="center" textRotation="0" wrapText="true" shrinkToFit="false"/>
    </xf>
    <xf xfId="0" fontId="11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3" fillId="5" borderId="30" applyFont="1" applyNumberFormat="1" applyFill="1" applyBorder="1" applyAlignment="1">
      <alignment horizontal="center" vertical="center" textRotation="0" wrapText="true" shrinkToFit="false"/>
    </xf>
    <xf xfId="0" fontId="12" numFmtId="0" fillId="30" borderId="56" applyFont="1" applyNumberFormat="0" applyFill="1" applyBorder="1" applyAlignment="1">
      <alignment horizontal="center" vertical="center" textRotation="0" wrapText="false" shrinkToFit="false"/>
    </xf>
    <xf xfId="0" fontId="12" numFmtId="0" fillId="30" borderId="48" applyFont="1" applyNumberFormat="0" applyFill="1" applyBorder="1" applyAlignment="1">
      <alignment horizontal="center" vertical="center" textRotation="0" wrapText="false" shrinkToFit="false"/>
    </xf>
    <xf xfId="0" fontId="12" numFmtId="0" fillId="30" borderId="61" applyFont="1" applyNumberFormat="0" applyFill="1" applyBorder="1" applyAlignment="1">
      <alignment horizontal="center" vertical="center" textRotation="0" wrapText="false" shrinkToFit="false"/>
    </xf>
    <xf xfId="0" fontId="25" numFmtId="0" fillId="30" borderId="48" applyFont="1" applyNumberFormat="0" applyFill="1" applyBorder="1" applyAlignment="1">
      <alignment horizontal="center" vertical="bottom" textRotation="0" wrapText="false" shrinkToFit="false"/>
    </xf>
    <xf xfId="0" fontId="25" numFmtId="3" fillId="6" borderId="1" applyFont="1" applyNumberFormat="1" applyFill="1" applyBorder="1" applyAlignment="1">
      <alignment horizontal="center" vertical="center" textRotation="0" wrapText="true" shrinkToFit="false"/>
    </xf>
    <xf xfId="0" fontId="25" numFmtId="3" fillId="5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3" applyFont="1" applyNumberFormat="1" applyFill="1" applyBorder="1" applyAlignment="1">
      <alignment horizontal="center" vertical="center" textRotation="0" wrapText="true" shrinkToFit="false"/>
    </xf>
    <xf xfId="0" fontId="0" numFmtId="3" fillId="6" borderId="19" applyFont="0" applyNumberFormat="1" applyFill="1" applyBorder="1" applyAlignment="1">
      <alignment horizontal="center" vertical="center" textRotation="0" wrapText="false" shrinkToFit="false"/>
    </xf>
    <xf xfId="0" fontId="0" numFmtId="3" fillId="5" borderId="53" applyFont="0" applyNumberFormat="1" applyFill="1" applyBorder="1" applyAlignment="1">
      <alignment horizontal="center" vertical="center" textRotation="0" wrapText="false" shrinkToFit="false"/>
    </xf>
    <xf xfId="0" fontId="0" numFmtId="3" fillId="5" borderId="62" applyFont="0" applyNumberFormat="1" applyFill="1" applyBorder="1" applyAlignment="1">
      <alignment horizontal="center" vertical="center" textRotation="0" wrapText="false" shrinkToFit="false"/>
    </xf>
    <xf xfId="0" fontId="0" numFmtId="3" fillId="6" borderId="63" applyFont="0" applyNumberFormat="1" applyFill="1" applyBorder="1" applyAlignment="1">
      <alignment horizontal="center" vertical="center" textRotation="0" wrapText="false" shrinkToFit="false"/>
    </xf>
    <xf xfId="0" fontId="0" numFmtId="3" fillId="6" borderId="56" applyFont="0" applyNumberFormat="1" applyFill="1" applyBorder="1" applyAlignment="1">
      <alignment horizontal="center" vertical="center" textRotation="0" wrapText="true" shrinkToFit="false"/>
    </xf>
    <xf xfId="0" fontId="0" numFmtId="3" fillId="6" borderId="47" applyFont="0" applyNumberFormat="1" applyFill="1" applyBorder="1" applyAlignment="1">
      <alignment horizontal="center" vertical="center" textRotation="0" wrapText="true" shrinkToFit="false"/>
    </xf>
    <xf xfId="0" fontId="4" numFmtId="3" fillId="7" borderId="2" applyFont="1" applyNumberFormat="1" applyFill="1" applyBorder="1" applyAlignment="1">
      <alignment horizontal="center" vertical="center" textRotation="0" wrapText="false" shrinkToFit="false"/>
    </xf>
    <xf xfId="0" fontId="4" numFmtId="3" fillId="8" borderId="6" applyFont="1" applyNumberFormat="1" applyFill="1" applyBorder="1" applyAlignment="1">
      <alignment horizontal="center" vertical="center" textRotation="0" wrapText="false" shrinkToFit="false"/>
    </xf>
    <xf xfId="0" fontId="4" numFmtId="3" fillId="6" borderId="37" applyFont="1" applyNumberFormat="1" applyFill="1" applyBorder="1" applyAlignment="1">
      <alignment horizontal="center" vertical="center" textRotation="0" wrapText="false" shrinkToFit="false"/>
    </xf>
    <xf xfId="0" fontId="4" numFmtId="3" fillId="7" borderId="6" applyFont="1" applyNumberFormat="1" applyFill="1" applyBorder="1" applyAlignment="1">
      <alignment horizontal="center" vertical="center" textRotation="0" wrapText="false" shrinkToFit="false"/>
    </xf>
    <xf xfId="0" fontId="0" numFmtId="3" fillId="8" borderId="64" applyFont="0" applyNumberFormat="1" applyFill="1" applyBorder="1" applyAlignment="1">
      <alignment horizontal="center" vertical="center" textRotation="0" wrapText="false" shrinkToFit="false"/>
    </xf>
    <xf xfId="0" fontId="4" numFmtId="3" fillId="6" borderId="53" applyFont="1" applyNumberFormat="1" applyFill="1" applyBorder="1" applyAlignment="1">
      <alignment horizontal="center" vertical="center" textRotation="0" wrapText="false" shrinkToFit="false"/>
    </xf>
    <xf xfId="0" fontId="4" numFmtId="3" fillId="6" borderId="5" applyFont="1" applyNumberFormat="1" applyFill="1" applyBorder="1" applyAlignment="1">
      <alignment horizontal="center" vertical="center" textRotation="0" wrapText="false" shrinkToFit="false"/>
    </xf>
    <xf xfId="0" fontId="4" numFmtId="3" fillId="6" borderId="27" applyFont="1" applyNumberFormat="1" applyFill="1" applyBorder="1" applyAlignment="1">
      <alignment horizontal="center" vertical="center" textRotation="0" wrapText="false" shrinkToFit="false"/>
    </xf>
    <xf xfId="0" fontId="4" numFmtId="3" fillId="5" borderId="53" applyFont="1" applyNumberFormat="1" applyFill="1" applyBorder="1" applyAlignment="1">
      <alignment horizontal="center" vertical="center" textRotation="0" wrapText="false" shrinkToFit="false"/>
    </xf>
    <xf xfId="0" fontId="4" numFmtId="3" fillId="5" borderId="5" applyFont="1" applyNumberFormat="1" applyFill="1" applyBorder="1" applyAlignment="1">
      <alignment horizontal="center" vertical="center" textRotation="0" wrapText="false" shrinkToFit="false"/>
    </xf>
    <xf xfId="0" fontId="4" numFmtId="3" fillId="5" borderId="27" applyFont="1" applyNumberFormat="1" applyFill="1" applyBorder="1" applyAlignment="1">
      <alignment horizontal="center" vertical="center" textRotation="0" wrapText="false" shrinkToFit="false"/>
    </xf>
    <xf xfId="0" fontId="0" numFmtId="3" fillId="7" borderId="6" applyFont="0" applyNumberFormat="1" applyFill="1" applyBorder="1" applyAlignment="1">
      <alignment horizontal="center" vertical="center" textRotation="0" wrapText="false" shrinkToFit="false"/>
    </xf>
    <xf xfId="0" fontId="0" numFmtId="3" fillId="8" borderId="65" applyFont="0" applyNumberFormat="1" applyFill="1" applyBorder="1" applyAlignment="1">
      <alignment horizontal="center" vertical="center" textRotation="0" wrapText="false" shrinkToFit="false"/>
    </xf>
    <xf xfId="0" fontId="9" numFmtId="0" fillId="7" borderId="56" applyFont="1" applyNumberFormat="0" applyFill="1" applyBorder="1" applyAlignment="1">
      <alignment horizontal="center" vertical="center" textRotation="0" wrapText="true" shrinkToFit="false"/>
    </xf>
    <xf xfId="0" fontId="9" numFmtId="0" fillId="7" borderId="47" applyFont="1" applyNumberFormat="0" applyFill="1" applyBorder="1" applyAlignment="1">
      <alignment horizontal="center" vertical="center" textRotation="0" wrapText="true" shrinkToFit="false"/>
    </xf>
    <xf xfId="0" fontId="0" numFmtId="0" fillId="9" borderId="66" applyFont="0" applyNumberFormat="0" applyFill="1" applyBorder="1" applyAlignment="1">
      <alignment horizontal="center" vertical="center" textRotation="0" wrapText="false" shrinkToFit="false"/>
    </xf>
    <xf xfId="0" fontId="0" numFmtId="3" fillId="7" borderId="5" applyFont="0" applyNumberFormat="1" applyFill="1" applyBorder="1" applyAlignment="1">
      <alignment horizontal="center" vertical="center" textRotation="0" wrapText="false" shrinkToFit="false"/>
    </xf>
    <xf xfId="0" fontId="0" numFmtId="3" fillId="8" borderId="5" applyFont="0" applyNumberFormat="1" applyFill="1" applyBorder="1" applyAlignment="1">
      <alignment horizontal="center" vertical="center" textRotation="0" wrapText="false" shrinkToFit="false"/>
    </xf>
    <xf xfId="0" fontId="4" numFmtId="3" fillId="8" borderId="5" applyFont="1" applyNumberFormat="1" applyFill="1" applyBorder="1" applyAlignment="1">
      <alignment horizontal="center" vertical="center" textRotation="0" wrapText="false" shrinkToFit="false"/>
    </xf>
    <xf xfId="0" fontId="4" numFmtId="3" fillId="7" borderId="5" applyFont="1" applyNumberFormat="1" applyFill="1" applyBorder="1" applyAlignment="1">
      <alignment horizontal="center" vertical="center" textRotation="0" wrapText="false" shrinkToFit="false"/>
    </xf>
    <xf xfId="0" fontId="2" numFmtId="0" fillId="32" borderId="54" applyFont="1" applyNumberFormat="0" applyFill="1" applyBorder="1" applyAlignment="1">
      <alignment horizontal="center" vertical="center" textRotation="0" wrapText="false" shrinkToFit="true"/>
    </xf>
    <xf xfId="0" fontId="20" numFmtId="0" fillId="35" borderId="0" applyFont="1" applyNumberFormat="0" applyFill="1" applyBorder="0" applyAlignment="1">
      <alignment vertical="center" textRotation="0" wrapText="true" shrinkToFit="true"/>
    </xf>
    <xf xfId="0" fontId="0" numFmtId="0" fillId="31" borderId="0" applyFont="0" applyNumberFormat="0" applyFill="1" applyBorder="0" applyAlignment="0"/>
    <xf xfId="0" fontId="26" numFmtId="14" fillId="0" borderId="67" applyFont="1" applyNumberFormat="1" applyFill="0" applyBorder="1" applyAlignment="0"/>
    <xf xfId="0" fontId="26" numFmtId="16" fillId="0" borderId="27" applyFont="1" applyNumberFormat="1" applyFill="0" applyBorder="1" applyAlignment="1">
      <alignment horizontal="center" vertical="center" textRotation="0" wrapText="false" shrinkToFit="false"/>
    </xf>
    <xf xfId="0" fontId="5" numFmtId="0" fillId="32" borderId="5" applyFont="1" applyNumberFormat="0" applyFill="1" applyBorder="1" applyAlignment="1">
      <alignment horizontal="center" vertical="center" textRotation="0" wrapText="false" shrinkToFit="true"/>
    </xf>
    <xf xfId="0" fontId="4" numFmtId="0" fillId="30" borderId="32" applyFont="1" applyNumberFormat="0" applyFill="1" applyBorder="1" applyAlignment="1">
      <alignment horizontal="center" vertical="center" textRotation="0" wrapText="true" shrinkToFit="false"/>
    </xf>
    <xf xfId="0" fontId="9" numFmtId="0" fillId="30" borderId="56" applyFont="1" applyNumberFormat="0" applyFill="1" applyBorder="1" applyAlignment="1">
      <alignment horizontal="center" vertical="center" textRotation="0" wrapText="true" shrinkToFit="false"/>
    </xf>
    <xf xfId="0" fontId="4" numFmtId="0" fillId="30" borderId="56" applyFont="1" applyNumberFormat="0" applyFill="1" applyBorder="1" applyAlignment="1">
      <alignment horizontal="center" vertical="center" textRotation="0" wrapText="false" shrinkToFit="false"/>
    </xf>
    <xf xfId="0" fontId="4" numFmtId="0" fillId="21" borderId="16" applyFont="1" applyNumberFormat="0" applyFill="1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  <xf xfId="0" fontId="0" numFmtId="14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0"/>
    <xf xfId="0" fontId="5" numFmtId="0" fillId="23" borderId="47" applyFont="1" applyNumberFormat="0" applyFill="1" applyBorder="1" applyAlignment="1">
      <alignment horizontal="center" vertical="bottom" textRotation="0" wrapText="false" shrinkToFit="true"/>
    </xf>
    <xf xfId="0" fontId="5" numFmtId="0" fillId="23" borderId="30" applyFont="1" applyNumberFormat="0" applyFill="1" applyBorder="1" applyAlignment="1">
      <alignment horizontal="center" vertical="bottom" textRotation="0" wrapText="false" shrinkToFit="true"/>
    </xf>
    <xf xfId="0" fontId="5" numFmtId="0" fillId="23" borderId="34" applyFont="1" applyNumberFormat="0" applyFill="1" applyBorder="1" applyAlignment="1">
      <alignment horizontal="center" vertical="bottom" textRotation="0" wrapText="false" shrinkToFit="true"/>
    </xf>
    <xf xfId="0" fontId="16" numFmtId="0" fillId="28" borderId="47" applyFont="1" applyNumberFormat="0" applyFill="1" applyBorder="1" applyAlignment="1">
      <alignment horizontal="center" vertical="center" textRotation="90" wrapText="true" shrinkToFit="true"/>
    </xf>
    <xf xfId="0" fontId="16" numFmtId="0" fillId="28" borderId="30" applyFont="1" applyNumberFormat="0" applyFill="1" applyBorder="1" applyAlignment="1">
      <alignment horizontal="center" vertical="center" textRotation="90" wrapText="false" shrinkToFit="true"/>
    </xf>
    <xf xfId="0" fontId="16" numFmtId="0" fillId="28" borderId="34" applyFont="1" applyNumberFormat="0" applyFill="1" applyBorder="1" applyAlignment="1">
      <alignment horizontal="center" vertical="center" textRotation="90" wrapText="false" shrinkToFit="true"/>
    </xf>
    <xf xfId="0" fontId="5" numFmtId="0" fillId="0" borderId="32" applyFont="1" applyNumberFormat="0" applyFill="0" applyBorder="1" applyAlignment="1">
      <alignment horizontal="center" vertical="center" textRotation="0" wrapText="false" shrinkToFit="true"/>
    </xf>
    <xf xfId="0" fontId="5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30" applyFont="1" applyNumberFormat="0" applyFill="1" applyBorder="1" applyAlignment="1">
      <alignment horizontal="center" vertical="center" textRotation="90" wrapText="false" shrinkToFit="true"/>
    </xf>
    <xf xfId="0" fontId="27" numFmtId="0" fillId="2" borderId="11" applyFont="1" applyNumberFormat="0" applyFill="1" applyBorder="1" applyAlignment="1">
      <alignment horizontal="center" vertical="center" textRotation="0" wrapText="false" shrinkToFit="true"/>
    </xf>
    <xf xfId="0" fontId="27" numFmtId="0" fillId="2" borderId="14" applyFont="1" applyNumberFormat="0" applyFill="1" applyBorder="1" applyAlignment="1">
      <alignment horizontal="center" vertical="center" textRotation="0" wrapText="false" shrinkToFit="true"/>
    </xf>
    <xf xfId="0" fontId="27" numFmtId="0" fillId="0" borderId="6" applyFont="1" applyNumberFormat="0" applyFill="0" applyBorder="1" applyAlignment="1">
      <alignment horizontal="center" vertical="center" textRotation="0" wrapText="false" shrinkToFit="true"/>
    </xf>
    <xf xfId="0" fontId="27" numFmtId="0" fillId="0" borderId="8" applyFont="1" applyNumberFormat="0" applyFill="0" applyBorder="1" applyAlignment="1">
      <alignment horizontal="center" vertical="center" textRotation="0" wrapText="false" shrinkToFit="true"/>
    </xf>
    <xf xfId="0" fontId="27" numFmtId="0" fillId="2" borderId="6" applyFont="1" applyNumberFormat="0" applyFill="1" applyBorder="1" applyAlignment="1">
      <alignment horizontal="center" vertical="center" textRotation="0" wrapText="false" shrinkToFit="true"/>
    </xf>
    <xf xfId="0" fontId="27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36" applyFont="1" applyNumberFormat="0" applyFill="0" applyBorder="1" applyAlignment="1">
      <alignment horizontal="center" vertical="center" textRotation="0" wrapText="false" shrinkToFit="true"/>
    </xf>
    <xf xfId="0" fontId="16" numFmtId="0" fillId="28" borderId="48" applyFont="1" applyNumberFormat="0" applyFill="1" applyBorder="1" applyAlignment="1">
      <alignment horizontal="center" vertical="center" textRotation="90" wrapText="true" shrinkToFit="true"/>
    </xf>
    <xf xfId="0" fontId="16" numFmtId="0" fillId="28" borderId="0" applyFont="1" applyNumberFormat="0" applyFill="1" applyBorder="0" applyAlignment="1">
      <alignment horizontal="center" vertical="center" textRotation="90" wrapText="true" shrinkToFit="true"/>
    </xf>
    <xf xfId="0" fontId="16" numFmtId="0" fillId="28" borderId="23" applyFont="1" applyNumberFormat="0" applyFill="1" applyBorder="1" applyAlignment="1">
      <alignment horizontal="center" vertical="center" textRotation="90" wrapText="true" shrinkToFit="true"/>
    </xf>
    <xf xfId="0" fontId="2" numFmtId="0" fillId="0" borderId="32" applyFont="1" applyNumberFormat="0" applyFill="0" applyBorder="1" applyAlignment="1">
      <alignment horizontal="left" vertical="center" textRotation="0" wrapText="false" shrinkToFit="true"/>
    </xf>
    <xf xfId="0" fontId="2" numFmtId="0" fillId="0" borderId="17" applyFont="1" applyNumberFormat="0" applyFill="0" applyBorder="1" applyAlignment="1">
      <alignment horizontal="left" vertical="center" textRotation="0" wrapText="false" shrinkToFit="true"/>
    </xf>
    <xf xfId="0" fontId="2" numFmtId="0" fillId="0" borderId="32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61" applyFont="1" applyNumberFormat="0" applyFill="1" applyBorder="1" applyAlignment="1">
      <alignment horizontal="center" vertical="center" textRotation="90" wrapText="true" shrinkToFit="true"/>
    </xf>
    <xf xfId="0" fontId="5" numFmtId="0" fillId="28" borderId="42" applyFont="1" applyNumberFormat="0" applyFill="1" applyBorder="1" applyAlignment="1">
      <alignment horizontal="center" vertical="center" textRotation="90" wrapText="true" shrinkToFit="true"/>
    </xf>
    <xf xfId="0" fontId="5" numFmtId="0" fillId="36" borderId="48" applyFont="1" applyNumberFormat="0" applyFill="1" applyBorder="1" applyAlignment="1">
      <alignment horizontal="center" vertical="center" textRotation="90" wrapText="true" shrinkToFit="true"/>
    </xf>
    <xf xfId="0" fontId="5" numFmtId="0" fillId="36" borderId="0" applyFont="1" applyNumberFormat="0" applyFill="1" applyBorder="0" applyAlignment="1">
      <alignment horizontal="center" vertical="center" textRotation="90" wrapText="true" shrinkToFit="true"/>
    </xf>
    <xf xfId="0" fontId="5" numFmtId="0" fillId="36" borderId="23" applyFont="1" applyNumberFormat="0" applyFill="1" applyBorder="1" applyAlignment="1">
      <alignment horizontal="center" vertical="center" textRotation="90" wrapText="true" shrinkToFit="true"/>
    </xf>
    <xf xfId="0" fontId="16" numFmtId="0" fillId="23" borderId="5" applyFont="1" applyNumberFormat="0" applyFill="1" applyBorder="1" applyAlignment="1">
      <alignment horizontal="center" vertical="bottom" textRotation="0" wrapText="false" shrinkToFit="true"/>
    </xf>
    <xf xfId="0" fontId="5" numFmtId="0" fillId="28" borderId="5" applyFont="1" applyNumberFormat="0" applyFill="1" applyBorder="1" applyAlignment="1">
      <alignment horizontal="center" vertical="center" textRotation="90" wrapText="false" shrinkToFit="true"/>
    </xf>
    <xf xfId="0" fontId="4" numFmtId="164" fillId="34" borderId="5" applyFont="1" applyNumberFormat="1" applyFill="1" applyBorder="1" applyAlignment="1">
      <alignment horizontal="center" vertical="center" textRotation="0" wrapText="false" shrinkToFit="false"/>
    </xf>
    <xf xfId="0" fontId="4" numFmtId="0" fillId="34" borderId="5" applyFont="1" applyNumberFormat="0" applyFill="1" applyBorder="1" applyAlignment="1">
      <alignment horizontal="center" vertical="center" textRotation="0" wrapText="false" shrinkToFit="false"/>
    </xf>
    <xf xfId="0" fontId="2" numFmtId="17" fillId="4" borderId="5" applyFont="1" applyNumberFormat="1" applyFill="1" applyBorder="1" applyAlignment="1">
      <alignment horizontal="center" vertical="center" textRotation="0" wrapText="true" shrinkToFit="true"/>
    </xf>
    <xf xfId="0" fontId="2" numFmtId="0" fillId="4" borderId="5" applyFont="1" applyNumberFormat="0" applyFill="1" applyBorder="1" applyAlignment="1">
      <alignment horizontal="center" vertical="center" textRotation="0" wrapText="true" shrinkToFit="true"/>
    </xf>
    <xf xfId="0" fontId="5" numFmtId="0" fillId="37" borderId="47" applyFont="1" applyNumberFormat="0" applyFill="1" applyBorder="1" applyAlignment="1">
      <alignment horizontal="center" vertical="bottom" textRotation="0" wrapText="true" shrinkToFit="false"/>
    </xf>
    <xf xfId="0" fontId="5" numFmtId="0" fillId="37" borderId="42" applyFont="1" applyNumberFormat="0" applyFill="1" applyBorder="1" applyAlignment="1">
      <alignment horizontal="center" vertical="bottom" textRotation="0" wrapText="true" shrinkToFit="false"/>
    </xf>
    <xf xfId="0" fontId="5" numFmtId="0" fillId="28" borderId="47" applyFont="1" applyNumberFormat="0" applyFill="1" applyBorder="1" applyAlignment="1">
      <alignment horizontal="center" vertical="center" textRotation="90" wrapText="true" shrinkToFit="false"/>
    </xf>
    <xf xfId="0" fontId="5" numFmtId="0" fillId="28" borderId="30" applyFont="1" applyNumberFormat="0" applyFill="1" applyBorder="1" applyAlignment="1">
      <alignment horizontal="center" vertical="center" textRotation="90" wrapText="true" shrinkToFit="false"/>
    </xf>
    <xf xfId="0" fontId="5" numFmtId="0" fillId="28" borderId="34" applyFont="1" applyNumberFormat="0" applyFill="1" applyBorder="1" applyAlignment="1">
      <alignment horizontal="center" vertical="center" textRotation="90" wrapText="true" shrinkToFit="false"/>
    </xf>
    <xf xfId="0" fontId="28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0"/>
    <xf xfId="0" fontId="1" numFmtId="0" fillId="0" borderId="22" applyFont="1" applyNumberFormat="0" applyFill="0" applyBorder="1" applyAlignment="0"/>
    <xf xfId="0" fontId="5" numFmtId="0" fillId="37" borderId="9" applyFont="1" applyNumberFormat="0" applyFill="1" applyBorder="1" applyAlignment="1">
      <alignment horizontal="center" vertical="center" textRotation="0" wrapText="true" shrinkToFit="false"/>
    </xf>
    <xf xfId="0" fontId="5" numFmtId="0" fillId="37" borderId="0" applyFont="1" applyNumberFormat="0" applyFill="1" applyBorder="0" applyAlignment="1">
      <alignment horizontal="center" vertical="center" textRotation="0" wrapText="true" shrinkToFit="false"/>
    </xf>
    <xf xfId="0" fontId="1" numFmtId="0" fillId="38" borderId="42" applyFont="1" applyNumberFormat="0" applyFill="1" applyBorder="1" applyAlignment="0"/>
    <xf xfId="0" fontId="1" numFmtId="0" fillId="38" borderId="9" applyFont="1" applyNumberFormat="0" applyFill="1" applyBorder="1" applyAlignment="0"/>
    <xf xfId="0" fontId="1" numFmtId="0" fillId="38" borderId="0" applyFont="1" applyNumberFormat="0" applyFill="1" applyBorder="0" applyAlignment="0"/>
    <xf xfId="0" fontId="5" numFmtId="0" fillId="37" borderId="48" applyFont="1" applyNumberFormat="0" applyFill="1" applyBorder="1" applyAlignment="1">
      <alignment horizontal="center" vertical="bottom" textRotation="0" wrapText="true" shrinkToFit="false"/>
    </xf>
    <xf xfId="0" fontId="5" numFmtId="0" fillId="2" borderId="56" applyFont="1" applyNumberFormat="0" applyFill="1" applyBorder="1" applyAlignment="1">
      <alignment horizontal="center" vertical="center" textRotation="0" wrapText="true" shrinkToFit="false"/>
    </xf>
    <xf xfId="0" fontId="5" numFmtId="0" fillId="2" borderId="61" applyFont="1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5" numFmtId="0" fillId="2" borderId="42" applyFont="1" applyNumberFormat="0" applyFill="1" applyBorder="1" applyAlignment="1">
      <alignment horizontal="center" vertical="center" textRotation="0" wrapText="true" shrinkToFit="false"/>
    </xf>
    <xf xfId="0" fontId="5" numFmtId="0" fillId="2" borderId="12" applyFont="1" applyNumberFormat="0" applyFill="1" applyBorder="1" applyAlignment="1">
      <alignment horizontal="center" vertical="center" textRotation="0" wrapText="true" shrinkToFit="false"/>
    </xf>
    <xf xfId="0" fontId="5" numFmtId="0" fillId="2" borderId="24" applyFont="1" applyNumberFormat="0" applyFill="1" applyBorder="1" applyAlignment="1">
      <alignment horizontal="center" vertical="center" textRotation="0" wrapText="true" shrinkToFit="false"/>
    </xf>
    <xf xfId="0" fontId="16" numFmtId="0" fillId="9" borderId="56" applyFont="1" applyNumberFormat="0" applyFill="1" applyBorder="1" applyAlignment="1">
      <alignment horizontal="center" vertical="center" textRotation="0" wrapText="false" shrinkToFit="false"/>
    </xf>
    <xf xfId="0" fontId="16" numFmtId="0" fillId="9" borderId="48" applyFont="1" applyNumberFormat="0" applyFill="1" applyBorder="1" applyAlignment="1">
      <alignment horizontal="center" vertical="center" textRotation="0" wrapText="false" shrinkToFit="false"/>
    </xf>
    <xf xfId="0" fontId="16" numFmtId="0" fillId="9" borderId="61" applyFont="1" applyNumberFormat="0" applyFill="1" applyBorder="1" applyAlignment="1">
      <alignment horizontal="center" vertical="center" textRotation="0" wrapText="false" shrinkToFit="false"/>
    </xf>
    <xf xfId="0" fontId="23" numFmtId="0" fillId="30" borderId="56" applyFont="1" applyNumberFormat="0" applyFill="1" applyBorder="1" applyAlignment="1">
      <alignment horizontal="center" vertical="center" textRotation="0" wrapText="true" shrinkToFit="false"/>
    </xf>
    <xf xfId="0" fontId="23" numFmtId="0" fillId="30" borderId="61" applyFont="1" applyNumberFormat="0" applyFill="1" applyBorder="1" applyAlignment="1">
      <alignment horizontal="center" vertical="center" textRotation="0" wrapText="true" shrinkToFit="false"/>
    </xf>
    <xf xfId="0" fontId="23" numFmtId="0" fillId="30" borderId="9" applyFont="1" applyNumberFormat="0" applyFill="1" applyBorder="1" applyAlignment="1">
      <alignment horizontal="center" vertical="center" textRotation="0" wrapText="true" shrinkToFit="false"/>
    </xf>
    <xf xfId="0" fontId="23" numFmtId="0" fillId="30" borderId="42" applyFont="1" applyNumberFormat="0" applyFill="1" applyBorder="1" applyAlignment="1">
      <alignment horizontal="center" vertical="center" textRotation="0" wrapText="true" shrinkToFit="false"/>
    </xf>
    <xf xfId="0" fontId="23" numFmtId="0" fillId="30" borderId="12" applyFont="1" applyNumberFormat="0" applyFill="1" applyBorder="1" applyAlignment="1">
      <alignment horizontal="center" vertical="center" textRotation="0" wrapText="true" shrinkToFit="false"/>
    </xf>
    <xf xfId="0" fontId="23" numFmtId="0" fillId="30" borderId="24" applyFont="1" applyNumberFormat="0" applyFill="1" applyBorder="1" applyAlignment="1">
      <alignment horizontal="center" vertical="center" textRotation="0" wrapText="true" shrinkToFit="false"/>
    </xf>
    <xf xfId="0" fontId="25" numFmtId="0" fillId="34" borderId="32" applyFont="1" applyNumberFormat="0" applyFill="1" applyBorder="1" applyAlignment="1">
      <alignment horizontal="center" vertical="center" textRotation="0" wrapText="true" shrinkToFit="false"/>
    </xf>
    <xf xfId="0" fontId="25" numFmtId="0" fillId="34" borderId="35" applyFont="1" applyNumberFormat="0" applyFill="1" applyBorder="1" applyAlignment="1">
      <alignment horizontal="center" vertical="center" textRotation="0" wrapText="true" shrinkToFit="false"/>
    </xf>
    <xf xfId="0" fontId="25" numFmtId="0" fillId="34" borderId="17" applyFont="1" applyNumberFormat="0" applyFill="1" applyBorder="1" applyAlignment="1">
      <alignment horizontal="center" vertical="center" textRotation="0" wrapText="true" shrinkToFit="false"/>
    </xf>
    <xf xfId="0" fontId="23" numFmtId="0" fillId="9" borderId="56" applyFont="1" applyNumberFormat="0" applyFill="1" applyBorder="1" applyAlignment="1">
      <alignment horizontal="center" vertical="center" textRotation="0" wrapText="true" shrinkToFit="false"/>
    </xf>
    <xf xfId="0" fontId="23" numFmtId="0" fillId="9" borderId="61" applyFont="1" applyNumberFormat="0" applyFill="1" applyBorder="1" applyAlignment="1">
      <alignment horizontal="center" vertical="center" textRotation="0" wrapText="true" shrinkToFit="false"/>
    </xf>
    <xf xfId="0" fontId="23" numFmtId="0" fillId="9" borderId="9" applyFont="1" applyNumberFormat="0" applyFill="1" applyBorder="1" applyAlignment="1">
      <alignment horizontal="center" vertical="center" textRotation="0" wrapText="true" shrinkToFit="false"/>
    </xf>
    <xf xfId="0" fontId="23" numFmtId="0" fillId="9" borderId="42" applyFont="1" applyNumberFormat="0" applyFill="1" applyBorder="1" applyAlignment="1">
      <alignment horizontal="center" vertical="center" textRotation="0" wrapText="true" shrinkToFit="false"/>
    </xf>
    <xf xfId="0" fontId="23" numFmtId="0" fillId="9" borderId="12" applyFont="1" applyNumberFormat="0" applyFill="1" applyBorder="1" applyAlignment="1">
      <alignment horizontal="center" vertical="center" textRotation="0" wrapText="true" shrinkToFit="false"/>
    </xf>
    <xf xfId="0" fontId="23" numFmtId="0" fillId="9" borderId="24" applyFont="1" applyNumberFormat="0" applyFill="1" applyBorder="1" applyAlignment="1">
      <alignment horizontal="center" vertical="center" textRotation="0" wrapText="true" shrinkToFit="false"/>
    </xf>
    <xf xfId="0" fontId="11" numFmtId="0" fillId="6" borderId="56" applyFont="1" applyNumberFormat="0" applyFill="1" applyBorder="1" applyAlignment="1">
      <alignment horizontal="center" vertical="center" textRotation="0" wrapText="true" shrinkToFit="false"/>
    </xf>
    <xf xfId="0" fontId="11" numFmtId="0" fillId="6" borderId="48" applyFont="1" applyNumberFormat="0" applyFill="1" applyBorder="1" applyAlignment="1">
      <alignment horizontal="center" vertical="center" textRotation="0" wrapText="true" shrinkToFit="false"/>
    </xf>
    <xf xfId="0" fontId="11" numFmtId="0" fillId="6" borderId="35" applyFont="1" applyNumberFormat="0" applyFill="1" applyBorder="1" applyAlignment="1">
      <alignment horizontal="center" vertical="center" textRotation="0" wrapText="true" shrinkToFit="false"/>
    </xf>
    <xf xfId="0" fontId="11" numFmtId="0" fillId="6" borderId="17" applyFont="1" applyNumberFormat="0" applyFill="1" applyBorder="1" applyAlignment="1">
      <alignment horizontal="center" vertical="center" textRotation="0" wrapText="true" shrinkToFit="false"/>
    </xf>
    <xf xfId="0" fontId="11" numFmtId="0" fillId="0" borderId="61" applyFont="1" applyNumberFormat="0" applyFill="0" applyBorder="1" applyAlignment="1">
      <alignment horizontal="center" vertical="center" textRotation="90" wrapText="true" shrinkToFit="false"/>
    </xf>
    <xf xfId="0" fontId="11" numFmtId="0" fillId="0" borderId="42" applyFont="1" applyNumberFormat="0" applyFill="0" applyBorder="1" applyAlignment="1">
      <alignment horizontal="center" vertical="center" textRotation="90" wrapText="true" shrinkToFit="false"/>
    </xf>
    <xf xfId="0" fontId="4" numFmtId="0" fillId="0" borderId="47" applyFont="1" applyNumberFormat="0" applyFill="0" applyBorder="1" applyAlignment="1">
      <alignment horizontal="center" vertical="center" textRotation="0" wrapText="true" shrinkToFit="false"/>
    </xf>
    <xf xfId="0" fontId="4" numFmtId="0" fillId="0" borderId="30" applyFont="1" applyNumberFormat="0" applyFill="0" applyBorder="1" applyAlignment="1">
      <alignment horizontal="center" vertical="center" textRotation="0" wrapText="true" shrinkToFit="false"/>
    </xf>
    <xf xfId="0" fontId="4" numFmtId="0" fillId="0" borderId="31" applyFont="1" applyNumberFormat="0" applyFill="0" applyBorder="1" applyAlignment="1">
      <alignment horizontal="center" vertical="center" textRotation="0" wrapText="true" shrinkToFit="false"/>
    </xf>
    <xf xfId="0" fontId="4" numFmtId="0" fillId="0" borderId="47" applyFont="1" applyNumberFormat="0" applyFill="0" applyBorder="1" applyAlignment="1">
      <alignment horizontal="center" vertical="bottom" textRotation="0" wrapText="true" shrinkToFit="false"/>
    </xf>
    <xf xfId="0" fontId="4" numFmtId="0" fillId="0" borderId="30" applyFont="1" applyNumberFormat="0" applyFill="0" applyBorder="1" applyAlignment="1">
      <alignment horizontal="center" vertical="bottom" textRotation="0" wrapText="true" shrinkToFit="false"/>
    </xf>
    <xf xfId="0" fontId="4" numFmtId="0" fillId="0" borderId="31" applyFont="1" applyNumberFormat="0" applyFill="0" applyBorder="1" applyAlignment="1">
      <alignment horizontal="center" vertical="bottom" textRotation="0" wrapText="true" shrinkToFit="false"/>
    </xf>
    <xf xfId="0" fontId="29" numFmtId="0" fillId="34" borderId="32" applyFont="1" applyNumberFormat="0" applyFill="1" applyBorder="1" applyAlignment="1">
      <alignment horizontal="center" vertical="bottom" textRotation="0" wrapText="false" shrinkToFit="false"/>
    </xf>
    <xf xfId="0" fontId="29" numFmtId="0" fillId="34" borderId="17" applyFont="1" applyNumberFormat="0" applyFill="1" applyBorder="1" applyAlignment="1">
      <alignment horizontal="center" vertical="bottom" textRotation="0" wrapText="false" shrinkToFit="false"/>
    </xf>
    <xf xfId="0" fontId="25" numFmtId="0" fillId="30" borderId="32" applyFont="1" applyNumberFormat="0" applyFill="1" applyBorder="1" applyAlignment="1">
      <alignment horizontal="center" vertical="bottom" textRotation="0" wrapText="false" shrinkToFit="false"/>
    </xf>
    <xf xfId="0" fontId="25" numFmtId="0" fillId="30" borderId="35" applyFont="1" applyNumberFormat="0" applyFill="1" applyBorder="1" applyAlignment="1">
      <alignment horizontal="center" vertical="bottom" textRotation="0" wrapText="false" shrinkToFit="false"/>
    </xf>
    <xf xfId="0" fontId="25" numFmtId="0" fillId="30" borderId="17" applyFont="1" applyNumberFormat="0" applyFill="1" applyBorder="1" applyAlignment="1">
      <alignment horizontal="center" vertical="bottom" textRotation="0" wrapText="false" shrinkToFit="false"/>
    </xf>
    <xf xfId="0" fontId="12" numFmtId="0" fillId="30" borderId="32" applyFont="1" applyNumberFormat="0" applyFill="1" applyBorder="1" applyAlignment="1">
      <alignment horizontal="center" vertical="center" textRotation="0" wrapText="false" shrinkToFit="false"/>
    </xf>
    <xf xfId="0" fontId="12" numFmtId="0" fillId="30" borderId="35" applyFont="1" applyNumberFormat="0" applyFill="1" applyBorder="1" applyAlignment="1">
      <alignment horizontal="center" vertical="center" textRotation="0" wrapText="false" shrinkToFit="false"/>
    </xf>
    <xf xfId="0" fontId="12" numFmtId="0" fillId="30" borderId="17" applyFont="1" applyNumberFormat="0" applyFill="1" applyBorder="1" applyAlignment="1">
      <alignment horizontal="center" vertical="center" textRotation="0" wrapText="false" shrinkToFit="false"/>
    </xf>
    <xf xfId="0" fontId="7" numFmtId="0" fillId="6" borderId="56" applyFont="1" applyNumberFormat="0" applyFill="1" applyBorder="1" applyAlignment="1">
      <alignment horizontal="center" vertical="center" textRotation="0" wrapText="true" shrinkToFit="false"/>
    </xf>
    <xf xfId="0" fontId="7" numFmtId="0" fillId="6" borderId="48" applyFont="1" applyNumberFormat="0" applyFill="1" applyBorder="1" applyAlignment="1">
      <alignment horizontal="center" vertical="center" textRotation="0" wrapText="true" shrinkToFit="false"/>
    </xf>
    <xf xfId="0" fontId="7" numFmtId="0" fillId="6" borderId="61" applyFont="1" applyNumberFormat="0" applyFill="1" applyBorder="1" applyAlignment="1">
      <alignment horizontal="center" vertical="center" textRotation="0" wrapText="true" shrinkToFit="false"/>
    </xf>
    <xf xfId="0" fontId="7" numFmtId="0" fillId="6" borderId="12" applyFont="1" applyNumberFormat="0" applyFill="1" applyBorder="1" applyAlignment="1">
      <alignment horizontal="center" vertical="center" textRotation="0" wrapText="true" shrinkToFit="false"/>
    </xf>
    <xf xfId="0" fontId="7" numFmtId="0" fillId="6" borderId="23" applyFont="1" applyNumberFormat="0" applyFill="1" applyBorder="1" applyAlignment="1">
      <alignment horizontal="center" vertical="center" textRotation="0" wrapText="true" shrinkToFit="false"/>
    </xf>
    <xf xfId="0" fontId="7" numFmtId="0" fillId="6" borderId="24" applyFont="1" applyNumberFormat="0" applyFill="1" applyBorder="1" applyAlignment="1">
      <alignment horizontal="center" vertical="center" textRotation="0" wrapText="true" shrinkToFit="false"/>
    </xf>
    <xf xfId="0" fontId="30" numFmtId="0" fillId="6" borderId="56" applyFont="1" applyNumberFormat="0" applyFill="1" applyBorder="1" applyAlignment="1">
      <alignment horizontal="center" vertical="center" textRotation="0" wrapText="true" shrinkToFit="false"/>
    </xf>
    <xf xfId="0" fontId="30" numFmtId="0" fillId="6" borderId="48" applyFont="1" applyNumberFormat="0" applyFill="1" applyBorder="1" applyAlignment="1">
      <alignment horizontal="center" vertical="center" textRotation="0" wrapText="true" shrinkToFit="false"/>
    </xf>
    <xf xfId="0" fontId="30" numFmtId="0" fillId="6" borderId="61" applyFont="1" applyNumberFormat="0" applyFill="1" applyBorder="1" applyAlignment="1">
      <alignment horizontal="center" vertical="center" textRotation="0" wrapText="true" shrinkToFit="false"/>
    </xf>
    <xf xfId="0" fontId="30" numFmtId="0" fillId="6" borderId="12" applyFont="1" applyNumberFormat="0" applyFill="1" applyBorder="1" applyAlignment="1">
      <alignment horizontal="center" vertical="center" textRotation="0" wrapText="true" shrinkToFit="false"/>
    </xf>
    <xf xfId="0" fontId="30" numFmtId="0" fillId="6" borderId="23" applyFont="1" applyNumberFormat="0" applyFill="1" applyBorder="1" applyAlignment="1">
      <alignment horizontal="center" vertical="center" textRotation="0" wrapText="true" shrinkToFit="false"/>
    </xf>
    <xf xfId="0" fontId="30" numFmtId="0" fillId="6" borderId="24" applyFont="1" applyNumberFormat="0" applyFill="1" applyBorder="1" applyAlignment="1">
      <alignment horizontal="center" vertical="center" textRotation="0" wrapText="true" shrinkToFit="false"/>
    </xf>
    <xf xfId="0" fontId="5" numFmtId="0" fillId="23" borderId="47" applyFont="1" applyNumberFormat="0" applyFill="1" applyBorder="1" applyAlignment="1">
      <alignment horizontal="center" vertical="bottom" textRotation="0" wrapText="true" shrinkToFit="true"/>
    </xf>
    <xf xfId="0" fontId="5" numFmtId="0" fillId="23" borderId="30" applyFont="1" applyNumberFormat="0" applyFill="1" applyBorder="1" applyAlignment="1">
      <alignment horizontal="center" vertical="bottom" textRotation="0" wrapText="true" shrinkToFit="true"/>
    </xf>
    <xf xfId="0" fontId="5" numFmtId="0" fillId="23" borderId="34" applyFont="1" applyNumberFormat="0" applyFill="1" applyBorder="1" applyAlignment="1">
      <alignment horizontal="center" vertical="bottom" textRotation="0" wrapText="true" shrinkToFit="true"/>
    </xf>
    <xf xfId="0" fontId="7" numFmtId="0" fillId="29" borderId="0" applyFont="1" applyNumberFormat="0" applyFill="1" applyBorder="0" applyAlignment="1">
      <alignment horizontal="center" vertical="center" textRotation="0" wrapText="false" shrinkToFit="false"/>
    </xf>
    <xf xfId="0" fontId="7" numFmtId="0" fillId="29" borderId="23" applyFont="1" applyNumberFormat="0" applyFill="1" applyBorder="1" applyAlignment="1">
      <alignment horizontal="center" vertical="center" textRotation="0" wrapText="false" shrinkToFit="false"/>
    </xf>
    <xf xfId="0" fontId="16" numFmtId="0" fillId="23" borderId="27" applyFont="1" applyNumberFormat="0" applyFill="1" applyBorder="1" applyAlignment="1">
      <alignment horizontal="center" vertical="bottom" textRotation="0" wrapText="false" shrinkToFit="true"/>
    </xf>
    <xf xfId="0" fontId="16" numFmtId="0" fillId="23" borderId="60" applyFont="1" applyNumberFormat="0" applyFill="1" applyBorder="1" applyAlignment="1">
      <alignment horizontal="center" vertical="bottom" textRotation="0" wrapText="false" shrinkToFit="true"/>
    </xf>
    <xf xfId="0" fontId="16" numFmtId="0" fillId="23" borderId="53" applyFont="1" applyNumberFormat="0" applyFill="1" applyBorder="1" applyAlignment="1">
      <alignment horizontal="center" vertical="bottom" textRotation="0" wrapText="false" shrinkToFit="tru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4" numFmtId="3" fillId="0" borderId="43" applyFont="1" applyNumberFormat="1" applyFill="0" applyBorder="1" applyAlignment="1">
      <alignment horizontal="center" vertical="center" textRotation="0" wrapText="false" shrinkToFit="false"/>
    </xf>
    <xf xfId="0" fontId="4" numFmtId="3" fillId="0" borderId="44" applyFont="1" applyNumberFormat="1" applyFill="0" applyBorder="1" applyAlignment="1">
      <alignment horizontal="center" vertical="center" textRotation="0" wrapText="false" shrinkToFit="false"/>
    </xf>
    <xf xfId="0" fontId="4" numFmtId="3" fillId="0" borderId="45" applyFont="1" applyNumberFormat="1" applyFill="0" applyBorder="1" applyAlignment="1">
      <alignment horizontal="center" vertical="center" textRotation="0" wrapText="false" shrinkToFit="false"/>
    </xf>
    <xf xfId="0" fontId="4" numFmtId="0" fillId="17" borderId="32" applyFont="1" applyNumberFormat="0" applyFill="1" applyBorder="1" applyAlignment="1">
      <alignment horizontal="center" vertical="center" textRotation="0" wrapText="false" shrinkToFit="false"/>
    </xf>
    <xf xfId="0" fontId="4" numFmtId="0" fillId="17" borderId="17" applyFont="1" applyNumberFormat="0" applyFill="1" applyBorder="1" applyAlignment="1">
      <alignment horizontal="center" vertical="center" textRotation="0" wrapText="false" shrinkToFit="false"/>
    </xf>
    <xf xfId="0" fontId="31" numFmtId="0" fillId="0" borderId="32" applyFont="1" applyNumberFormat="0" applyFill="0" applyBorder="1" applyAlignment="1">
      <alignment horizontal="center" vertical="center" textRotation="0" wrapText="true" shrinkToFit="false"/>
    </xf>
    <xf xfId="0" fontId="8" numFmtId="0" fillId="0" borderId="35" applyFont="1" applyNumberFormat="0" applyFill="0" applyBorder="1" applyAlignment="0"/>
    <xf xfId="0" fontId="32" numFmtId="0" fillId="0" borderId="56" applyFont="1" applyNumberFormat="0" applyFill="0" applyBorder="1" applyAlignment="1">
      <alignment horizontal="center" vertical="bottom" textRotation="0" wrapText="false" shrinkToFit="false"/>
    </xf>
    <xf xfId="0" fontId="32" numFmtId="0" fillId="0" borderId="48" applyFont="1" applyNumberFormat="0" applyFill="0" applyBorder="1" applyAlignment="1">
      <alignment horizontal="center" vertical="bottom" textRotation="0" wrapText="false" shrinkToFit="false"/>
    </xf>
    <xf xfId="0" fontId="32" numFmtId="0" fillId="0" borderId="61" applyFont="1" applyNumberFormat="0" applyFill="0" applyBorder="1" applyAlignment="1">
      <alignment horizontal="center" vertical="bottom" textRotation="0" wrapText="false" shrinkToFit="false"/>
    </xf>
    <xf xfId="0" fontId="33" numFmtId="0" fillId="0" borderId="32" applyFont="1" applyNumberFormat="0" applyFill="0" applyBorder="1" applyAlignment="1">
      <alignment horizontal="center" vertical="center" textRotation="0" wrapText="false" shrinkToFit="false"/>
    </xf>
    <xf xfId="0" fontId="33" numFmtId="0" fillId="0" borderId="68" applyFont="1" applyNumberFormat="0" applyFill="0" applyBorder="1" applyAlignment="1">
      <alignment horizontal="center" vertical="center" textRotation="0" wrapText="false" shrinkToFit="false"/>
    </xf>
    <xf xfId="0" fontId="32" numFmtId="0" fillId="0" borderId="32" applyFont="1" applyNumberFormat="0" applyFill="0" applyBorder="1" applyAlignment="1">
      <alignment horizontal="center" vertical="center" textRotation="0" wrapText="true" shrinkToFit="false"/>
    </xf>
    <xf xfId="0" fontId="34" numFmtId="0" fillId="0" borderId="35" applyFont="1" applyNumberFormat="0" applyFill="0" applyBorder="1" applyAlignment="0"/>
    <xf xfId="0" fontId="32" numFmtId="0" fillId="0" borderId="39" applyFont="1" applyNumberFormat="0" applyFill="0" applyBorder="1" applyAlignment="1">
      <alignment horizontal="center" vertical="center" textRotation="0" wrapText="false" shrinkToFit="false"/>
    </xf>
    <xf xfId="0" fontId="32" numFmtId="0" fillId="0" borderId="69" applyFont="1" applyNumberFormat="0" applyFill="0" applyBorder="1" applyAlignment="1">
      <alignment horizontal="center" vertical="center" textRotation="0" wrapText="false" shrinkToFit="fals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9" numFmtId="3" fillId="40" borderId="12" applyFont="1" applyNumberFormat="1" applyFill="1" applyBorder="1" applyAlignment="1">
      <alignment horizontal="center" vertical="center" textRotation="0" wrapText="false" shrinkToFit="false"/>
    </xf>
    <xf xfId="0" fontId="9" numFmtId="3" fillId="40" borderId="70" applyFont="1" applyNumberFormat="1" applyFill="1" applyBorder="1" applyAlignment="1">
      <alignment horizontal="center" vertical="center" textRotation="0" wrapText="false" shrinkToFit="false"/>
    </xf>
    <xf xfId="0" fontId="9" numFmtId="3" fillId="40" borderId="36" applyFont="1" applyNumberFormat="1" applyFill="1" applyBorder="1" applyAlignment="1">
      <alignment horizontal="center" vertical="center" textRotation="0" wrapText="false" shrinkToFit="false"/>
    </xf>
    <xf xfId="0" fontId="9" numFmtId="0" fillId="22" borderId="56" applyFont="1" applyNumberFormat="0" applyFill="1" applyBorder="1" applyAlignment="1">
      <alignment horizontal="center" vertical="center" textRotation="0" wrapText="true" shrinkToFit="false"/>
    </xf>
    <xf xfId="0" fontId="9" numFmtId="0" fillId="22" borderId="61" applyFont="1" applyNumberFormat="0" applyFill="1" applyBorder="1" applyAlignment="1">
      <alignment horizontal="center" vertical="center" textRotation="0" wrapText="true" shrinkToFit="false"/>
    </xf>
    <xf xfId="0" fontId="33" numFmtId="0" fillId="0" borderId="1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348"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drawing2.xml><?xml version="1.0" encoding="utf-8"?>
<xml/>
</file>

<file path=xl/drawings/drawing15.xml><?xml version="1.0" encoding="utf-8"?>
<xml/>
</file>

<file path=xl/drawings/drawing16.xml><?xml version="1.0" encoding="utf-8"?>
<xml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6.xml"/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V967"/>
  <sheetViews>
    <sheetView tabSelected="0" workbookViewId="0" showGridLines="true" showRowColHeaders="1">
      <pane xSplit="3" ySplit="5" activePane="bottomRight" state="frozen" topLeftCell="D6"/>
      <selection pane="bottomRight" activeCell="G23" sqref="G23"/>
    </sheetView>
  </sheetViews>
  <sheetFormatPr customHeight="true" defaultRowHeight="15" defaultColWidth="12.625" outlineLevelRow="0" outlineLevelCol="0"/>
  <cols>
    <col min="1" max="1" width="17.375" customWidth="true" style="1"/>
    <col min="2" max="2" width="5.25" customWidth="true" style="1"/>
    <col min="3" max="3" width="13.875" customWidth="true" style="1"/>
    <col min="4" max="4" width="9.5" customWidth="true" style="1"/>
    <col min="5" max="5" width="7.625" customWidth="true" style="4"/>
    <col min="6" max="6" width="7.625" customWidth="true" style="1"/>
    <col min="7" max="7" width="7.375" customWidth="true" style="55"/>
    <col min="8" max="8" width="7.625" customWidth="true" style="1"/>
    <col min="9" max="9" width="7.625" customWidth="true" style="1"/>
    <col min="10" max="10" width="7.625" customWidth="true" style="1"/>
    <col min="11" max="11" width="6.625" customWidth="true" style="1"/>
    <col min="12" max="12" width="7.625" customWidth="true" style="1"/>
    <col min="13" max="13" width="7.625" customWidth="true" style="1"/>
    <col min="14" max="14" width="7.625" customWidth="true" style="1"/>
    <col min="15" max="15" width="7.625" customWidth="true" style="1"/>
    <col min="16" max="16" width="9.625" customWidth="true" style="1"/>
    <col min="17" max="17" width="9.625" customWidth="true" style="1"/>
    <col min="18" max="18" width="10" customWidth="true" style="1"/>
    <col min="19" max="19" width="12.625" style="1"/>
    <col min="20" max="20" width="12.625" style="1"/>
    <col min="21" max="21" width="12.625" style="1"/>
    <col min="22" max="22" width="12.625" style="1"/>
  </cols>
  <sheetData>
    <row r="1" spans="1:22" customHeight="1" ht="23.25" s="3" customFormat="1">
      <c r="A1" s="313" t="s">
        <v>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 spans="1:22" customHeight="1" ht="3.75">
      <c r="A2" s="314"/>
      <c r="B2" s="315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</row>
    <row r="3" spans="1:22" customHeight="1" ht="9.75">
      <c r="A3" s="314"/>
      <c r="B3" s="315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22" customHeight="1" ht="15.75">
      <c r="A4" s="318" t="s">
        <v>1</v>
      </c>
      <c r="B4" s="319"/>
      <c r="C4" s="320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08" t="s">
        <v>2</v>
      </c>
      <c r="Q4" s="308" t="s">
        <v>2</v>
      </c>
    </row>
    <row r="5" spans="1:22" customHeight="1" ht="14.25" s="3" customFormat="1">
      <c r="A5" s="321"/>
      <c r="B5" s="322"/>
      <c r="C5" s="322"/>
      <c r="D5" s="35" t="s">
        <v>3</v>
      </c>
      <c r="E5" s="36" t="s">
        <v>4</v>
      </c>
      <c r="F5" s="36" t="s">
        <v>5</v>
      </c>
      <c r="G5" s="56" t="s">
        <v>6</v>
      </c>
      <c r="H5" s="36" t="s">
        <v>7</v>
      </c>
      <c r="I5" s="36" t="s">
        <v>8</v>
      </c>
      <c r="J5" s="36" t="s">
        <v>9</v>
      </c>
      <c r="K5" s="36" t="s">
        <v>10</v>
      </c>
      <c r="L5" s="36" t="s">
        <v>11</v>
      </c>
      <c r="M5" s="36" t="s">
        <v>12</v>
      </c>
      <c r="N5" s="36" t="s">
        <v>13</v>
      </c>
      <c r="O5" s="37" t="s">
        <v>14</v>
      </c>
      <c r="P5" s="309"/>
      <c r="Q5" s="309"/>
    </row>
    <row r="6" spans="1:22" customHeight="1" ht="14.25">
      <c r="A6" s="311" t="s">
        <v>15</v>
      </c>
      <c r="B6" s="310" t="s">
        <v>16</v>
      </c>
      <c r="C6" s="32" t="s">
        <v>17</v>
      </c>
      <c r="D6" s="39">
        <v>199</v>
      </c>
      <c r="E6" s="77">
        <v>296</v>
      </c>
      <c r="F6" s="77">
        <v>348</v>
      </c>
      <c r="G6" s="77">
        <v>304</v>
      </c>
      <c r="H6" s="77">
        <v>348</v>
      </c>
      <c r="I6" s="77">
        <v>150</v>
      </c>
      <c r="J6" s="77">
        <v>217</v>
      </c>
      <c r="K6" s="77">
        <v>259</v>
      </c>
      <c r="L6" s="77">
        <v>264</v>
      </c>
      <c r="M6" s="78">
        <f>AVERAGE(I6:L6)</f>
        <v>222.5</v>
      </c>
      <c r="N6" s="78">
        <f>AVERAGE(I6:L6)</f>
        <v>222.5</v>
      </c>
      <c r="O6" s="78">
        <f>AVERAGE(I6:L6)</f>
        <v>222.5</v>
      </c>
      <c r="P6" s="41">
        <f>SUM(D6:O6)</f>
        <v>3052.5</v>
      </c>
      <c r="Q6" s="81">
        <f>P6+P7</f>
        <v>5228</v>
      </c>
    </row>
    <row r="7" spans="1:22" customHeight="1" ht="14.25">
      <c r="A7" s="311"/>
      <c r="B7" s="311"/>
      <c r="C7" s="12" t="s">
        <v>18</v>
      </c>
      <c r="D7" s="11">
        <v>180</v>
      </c>
      <c r="E7" s="79">
        <v>255</v>
      </c>
      <c r="F7" s="79">
        <v>255</v>
      </c>
      <c r="G7" s="79">
        <v>170</v>
      </c>
      <c r="H7" s="79">
        <v>255</v>
      </c>
      <c r="I7" s="79">
        <v>120</v>
      </c>
      <c r="J7" s="79">
        <v>167</v>
      </c>
      <c r="K7" s="79">
        <v>154</v>
      </c>
      <c r="L7" s="79">
        <v>165</v>
      </c>
      <c r="M7" s="80">
        <f>AVERAGE(I7:L7)</f>
        <v>151.5</v>
      </c>
      <c r="N7" s="80">
        <f>AVERAGE(I7:L7)</f>
        <v>151.5</v>
      </c>
      <c r="O7" s="80">
        <f>AVERAGE(I7:L7)</f>
        <v>151.5</v>
      </c>
      <c r="P7" s="42">
        <f>SUM(D7:O7)</f>
        <v>2175.5</v>
      </c>
      <c r="Q7" s="82"/>
    </row>
    <row r="8" spans="1:22" customHeight="1" ht="14.25">
      <c r="A8" s="311"/>
      <c r="B8" s="311"/>
      <c r="C8" s="12" t="s">
        <v>19</v>
      </c>
      <c r="D8" s="11">
        <v>2419</v>
      </c>
      <c r="E8" s="75">
        <v>3141</v>
      </c>
      <c r="F8" s="75">
        <v>4491</v>
      </c>
      <c r="G8" s="75">
        <v>3822</v>
      </c>
      <c r="H8" s="75">
        <v>4491</v>
      </c>
      <c r="I8" s="75">
        <v>3726</v>
      </c>
      <c r="J8" s="75">
        <v>4706</v>
      </c>
      <c r="K8" s="75">
        <v>4908</v>
      </c>
      <c r="L8" s="75">
        <v>4684</v>
      </c>
      <c r="M8" s="76">
        <f>AVERAGE(I8:L8)</f>
        <v>4506</v>
      </c>
      <c r="N8" s="76">
        <f>AVERAGE(I8:L8)</f>
        <v>4506</v>
      </c>
      <c r="O8" s="76">
        <f>AVERAGE(I8:L8)</f>
        <v>4506</v>
      </c>
      <c r="P8" s="42">
        <f>SUM(D8:O8)</f>
        <v>49906</v>
      </c>
      <c r="Q8" s="83">
        <f>P8+P9</f>
        <v>63949.25</v>
      </c>
    </row>
    <row r="9" spans="1:22" customHeight="1" ht="14.25">
      <c r="A9" s="311"/>
      <c r="B9" s="311"/>
      <c r="C9" s="12" t="s">
        <v>20</v>
      </c>
      <c r="D9" s="11">
        <v>762</v>
      </c>
      <c r="E9" s="75">
        <v>1207</v>
      </c>
      <c r="F9" s="75">
        <v>1338</v>
      </c>
      <c r="G9" s="75">
        <v>1161</v>
      </c>
      <c r="H9" s="75">
        <v>1338</v>
      </c>
      <c r="I9" s="75">
        <v>950</v>
      </c>
      <c r="J9" s="75">
        <v>1250</v>
      </c>
      <c r="K9" s="75">
        <v>1288</v>
      </c>
      <c r="L9" s="75">
        <v>1219</v>
      </c>
      <c r="M9" s="76">
        <f>AVERAGE(I9:L9)</f>
        <v>1176.75</v>
      </c>
      <c r="N9" s="76">
        <f>AVERAGE(I9:L9)</f>
        <v>1176.75</v>
      </c>
      <c r="O9" s="76">
        <f>AVERAGE(I9:L9)</f>
        <v>1176.75</v>
      </c>
      <c r="P9" s="42">
        <f>SUM(D9:O9)</f>
        <v>14043.25</v>
      </c>
      <c r="Q9" s="83"/>
    </row>
    <row r="10" spans="1:22" customHeight="1" ht="14.25">
      <c r="A10" s="311"/>
      <c r="B10" s="311"/>
      <c r="C10" s="12" t="s">
        <v>21</v>
      </c>
      <c r="D10" s="11">
        <v>1023</v>
      </c>
      <c r="E10" s="51">
        <v>1360</v>
      </c>
      <c r="F10" s="51">
        <v>2033</v>
      </c>
      <c r="G10" s="51">
        <v>1910</v>
      </c>
      <c r="H10" s="51">
        <v>2033</v>
      </c>
      <c r="I10" s="51">
        <v>2346</v>
      </c>
      <c r="J10" s="51">
        <v>3104</v>
      </c>
      <c r="K10" s="51">
        <v>3430</v>
      </c>
      <c r="L10" s="51">
        <v>3400</v>
      </c>
      <c r="M10" s="52">
        <f>AVERAGE(I10:L10)</f>
        <v>3070</v>
      </c>
      <c r="N10" s="52">
        <f>AVERAGE(I10:L10)</f>
        <v>3070</v>
      </c>
      <c r="O10" s="52">
        <f>AVERAGE(I10:L10)</f>
        <v>3070</v>
      </c>
      <c r="P10" s="42">
        <f>SUM(D10:O10)</f>
        <v>29849</v>
      </c>
      <c r="Q10" s="84">
        <f>P10+P11</f>
        <v>34237.75</v>
      </c>
    </row>
    <row r="11" spans="1:22" customHeight="1" ht="14.25">
      <c r="A11" s="311"/>
      <c r="B11" s="311"/>
      <c r="C11" s="12" t="s">
        <v>22</v>
      </c>
      <c r="D11" s="11">
        <v>155</v>
      </c>
      <c r="E11" s="51">
        <v>245</v>
      </c>
      <c r="F11" s="51">
        <v>442</v>
      </c>
      <c r="G11" s="51">
        <v>513</v>
      </c>
      <c r="H11" s="51">
        <v>442</v>
      </c>
      <c r="I11" s="51">
        <v>240</v>
      </c>
      <c r="J11" s="51">
        <v>381</v>
      </c>
      <c r="K11" s="51">
        <v>439</v>
      </c>
      <c r="L11" s="51">
        <v>421</v>
      </c>
      <c r="M11" s="52">
        <f>AVERAGE(I11:L11)</f>
        <v>370.25</v>
      </c>
      <c r="N11" s="52">
        <f>AVERAGE(I11:L11)</f>
        <v>370.25</v>
      </c>
      <c r="O11" s="52">
        <f>AVERAGE(I11:L11)</f>
        <v>370.25</v>
      </c>
      <c r="P11" s="42">
        <f>SUM(D11:O11)</f>
        <v>4388.75</v>
      </c>
      <c r="Q11" s="84"/>
    </row>
    <row r="12" spans="1:22" customHeight="1" ht="14.25">
      <c r="A12" s="310" t="s">
        <v>23</v>
      </c>
      <c r="B12" s="310" t="s">
        <v>16</v>
      </c>
      <c r="C12" s="18" t="s">
        <v>17</v>
      </c>
      <c r="D12" s="39">
        <v>203</v>
      </c>
      <c r="E12" s="77">
        <v>166</v>
      </c>
      <c r="F12" s="77">
        <v>190</v>
      </c>
      <c r="G12" s="77">
        <v>189</v>
      </c>
      <c r="H12" s="77">
        <v>190</v>
      </c>
      <c r="I12" s="77">
        <v>269</v>
      </c>
      <c r="J12" s="77">
        <v>207</v>
      </c>
      <c r="K12" s="77">
        <v>239</v>
      </c>
      <c r="L12" s="77">
        <v>232</v>
      </c>
      <c r="M12" s="78">
        <f>AVERAGE(I12:L12)</f>
        <v>236.75</v>
      </c>
      <c r="N12" s="78">
        <f>AVERAGE(I12:L12)</f>
        <v>236.75</v>
      </c>
      <c r="O12" s="78">
        <f>AVERAGE(I12:L12)</f>
        <v>236.75</v>
      </c>
      <c r="P12" s="41">
        <f>SUM(D12:O12)</f>
        <v>2595.25</v>
      </c>
      <c r="Q12" s="81">
        <f>P12+P13</f>
        <v>5652.25</v>
      </c>
    </row>
    <row r="13" spans="1:22" customHeight="1" ht="14.25">
      <c r="A13" s="311"/>
      <c r="B13" s="311"/>
      <c r="C13" s="19" t="s">
        <v>18</v>
      </c>
      <c r="D13" s="11">
        <v>177</v>
      </c>
      <c r="E13" s="79">
        <v>193</v>
      </c>
      <c r="F13" s="79">
        <v>147</v>
      </c>
      <c r="G13" s="79">
        <v>90</v>
      </c>
      <c r="H13" s="79">
        <v>147</v>
      </c>
      <c r="I13" s="79">
        <v>321</v>
      </c>
      <c r="J13" s="79">
        <v>324</v>
      </c>
      <c r="K13" s="79">
        <v>366</v>
      </c>
      <c r="L13" s="79">
        <v>305</v>
      </c>
      <c r="M13" s="80">
        <f>AVERAGE(I13:L13)</f>
        <v>329</v>
      </c>
      <c r="N13" s="80">
        <f>AVERAGE(I13:L13)</f>
        <v>329</v>
      </c>
      <c r="O13" s="80">
        <f>AVERAGE(I13:L13)</f>
        <v>329</v>
      </c>
      <c r="P13" s="42">
        <f>SUM(D13:O13)</f>
        <v>3057</v>
      </c>
      <c r="Q13" s="82"/>
    </row>
    <row r="14" spans="1:22" customHeight="1" ht="14.25">
      <c r="A14" s="311"/>
      <c r="B14" s="311"/>
      <c r="C14" s="19" t="s">
        <v>19</v>
      </c>
      <c r="D14" s="11">
        <v>1700</v>
      </c>
      <c r="E14" s="75">
        <v>1446</v>
      </c>
      <c r="F14" s="75">
        <v>1828</v>
      </c>
      <c r="G14" s="75">
        <v>1582</v>
      </c>
      <c r="H14" s="75">
        <v>1828</v>
      </c>
      <c r="I14" s="75">
        <v>2317</v>
      </c>
      <c r="J14" s="75">
        <v>2242</v>
      </c>
      <c r="K14" s="75">
        <v>2472</v>
      </c>
      <c r="L14" s="75">
        <v>2332</v>
      </c>
      <c r="M14" s="76">
        <f>AVERAGE(I14:L14)</f>
        <v>2340.75</v>
      </c>
      <c r="N14" s="76">
        <f>AVERAGE(I14:L14)</f>
        <v>2340.75</v>
      </c>
      <c r="O14" s="76">
        <f>AVERAGE(I14:L14)</f>
        <v>2340.75</v>
      </c>
      <c r="P14" s="42">
        <f>SUM(D14:O14)</f>
        <v>24769.25</v>
      </c>
      <c r="Q14" s="83">
        <f>P14+P15</f>
        <v>35167.75</v>
      </c>
    </row>
    <row r="15" spans="1:22" customHeight="1" ht="14.25">
      <c r="A15" s="311"/>
      <c r="B15" s="311"/>
      <c r="C15" s="19" t="s">
        <v>20</v>
      </c>
      <c r="D15" s="11">
        <v>832</v>
      </c>
      <c r="E15" s="75">
        <v>698</v>
      </c>
      <c r="F15" s="75">
        <v>881</v>
      </c>
      <c r="G15" s="75">
        <v>901</v>
      </c>
      <c r="H15" s="75">
        <v>881</v>
      </c>
      <c r="I15" s="75">
        <v>695</v>
      </c>
      <c r="J15" s="75">
        <v>843</v>
      </c>
      <c r="K15" s="75">
        <v>1000</v>
      </c>
      <c r="L15" s="75">
        <v>1008</v>
      </c>
      <c r="M15" s="76">
        <f>AVERAGE(I15:L15)</f>
        <v>886.5</v>
      </c>
      <c r="N15" s="76">
        <f>AVERAGE(I15:L15)</f>
        <v>886.5</v>
      </c>
      <c r="O15" s="76">
        <f>AVERAGE(I15:L15)</f>
        <v>886.5</v>
      </c>
      <c r="P15" s="42">
        <f>SUM(D15:O15)</f>
        <v>10398.5</v>
      </c>
      <c r="Q15" s="83"/>
    </row>
    <row r="16" spans="1:22" customHeight="1" ht="14.25">
      <c r="A16" s="311"/>
      <c r="B16" s="311"/>
      <c r="C16" s="19" t="s">
        <v>21</v>
      </c>
      <c r="D16" s="11">
        <v>740</v>
      </c>
      <c r="E16" s="51">
        <v>634</v>
      </c>
      <c r="F16" s="51">
        <v>935</v>
      </c>
      <c r="G16" s="51">
        <v>750</v>
      </c>
      <c r="H16" s="51">
        <v>935</v>
      </c>
      <c r="I16" s="51">
        <v>901</v>
      </c>
      <c r="J16" s="51">
        <v>1045</v>
      </c>
      <c r="K16" s="51">
        <v>1350</v>
      </c>
      <c r="L16" s="51">
        <v>1313</v>
      </c>
      <c r="M16" s="52">
        <f>AVERAGE(I16:L16)</f>
        <v>1152.25</v>
      </c>
      <c r="N16" s="52">
        <f>AVERAGE(I16:L16)</f>
        <v>1152.25</v>
      </c>
      <c r="O16" s="52">
        <f>AVERAGE(I16:L16)</f>
        <v>1152.25</v>
      </c>
      <c r="P16" s="42">
        <f>SUM(D16:O16)</f>
        <v>12059.75</v>
      </c>
      <c r="Q16" s="84">
        <f>P16+P17</f>
        <v>16146</v>
      </c>
    </row>
    <row r="17" spans="1:22" customHeight="1" ht="14.25">
      <c r="A17" s="311"/>
      <c r="B17" s="312"/>
      <c r="C17" s="20" t="s">
        <v>22</v>
      </c>
      <c r="D17" s="43">
        <v>302</v>
      </c>
      <c r="E17" s="51">
        <v>321</v>
      </c>
      <c r="F17" s="51">
        <v>406</v>
      </c>
      <c r="G17" s="51">
        <v>301</v>
      </c>
      <c r="H17" s="51">
        <v>406</v>
      </c>
      <c r="I17" s="51">
        <v>222</v>
      </c>
      <c r="J17" s="51">
        <v>339</v>
      </c>
      <c r="K17" s="51">
        <v>381</v>
      </c>
      <c r="L17" s="51">
        <v>401</v>
      </c>
      <c r="M17" s="52">
        <f>AVERAGE(I17:L17)</f>
        <v>335.75</v>
      </c>
      <c r="N17" s="52">
        <f>AVERAGE(I17:L17)</f>
        <v>335.75</v>
      </c>
      <c r="O17" s="52">
        <f>AVERAGE(I17:L17)</f>
        <v>335.75</v>
      </c>
      <c r="P17" s="42">
        <f>SUM(D17:O17)</f>
        <v>4086.25</v>
      </c>
      <c r="Q17" s="84"/>
    </row>
    <row r="18" spans="1:22" customHeight="1" ht="14.25">
      <c r="A18" s="310" t="s">
        <v>24</v>
      </c>
      <c r="B18" s="310" t="s">
        <v>16</v>
      </c>
      <c r="C18" s="18" t="s">
        <v>17</v>
      </c>
      <c r="D18" s="40">
        <v>37</v>
      </c>
      <c r="E18" s="77" t="s">
        <v>25</v>
      </c>
      <c r="F18" s="77" t="s">
        <v>25</v>
      </c>
      <c r="G18" s="77" t="s">
        <v>25</v>
      </c>
      <c r="H18" s="77" t="s">
        <v>25</v>
      </c>
      <c r="I18" s="77" t="s">
        <v>25</v>
      </c>
      <c r="J18" s="77" t="s">
        <v>25</v>
      </c>
      <c r="K18" s="77" t="s">
        <v>25</v>
      </c>
      <c r="L18" s="77">
        <v>921</v>
      </c>
      <c r="M18" s="78">
        <f>AVERAGE(I18:L18)</f>
        <v>921</v>
      </c>
      <c r="N18" s="78">
        <f>AVERAGE(I18:L18)</f>
        <v>921</v>
      </c>
      <c r="O18" s="78">
        <f>AVERAGE(I18:L18)</f>
        <v>921</v>
      </c>
      <c r="P18" s="41">
        <f>SUM(D18:O18)</f>
        <v>3721</v>
      </c>
      <c r="Q18" s="81">
        <f>P18+P19</f>
        <v>6752</v>
      </c>
    </row>
    <row r="19" spans="1:22" customHeight="1" ht="14.25">
      <c r="A19" s="311"/>
      <c r="B19" s="311"/>
      <c r="C19" s="19" t="s">
        <v>18</v>
      </c>
      <c r="D19" s="38">
        <v>35</v>
      </c>
      <c r="E19" s="79" t="s">
        <v>25</v>
      </c>
      <c r="F19" s="79" t="s">
        <v>25</v>
      </c>
      <c r="G19" s="79" t="s">
        <v>25</v>
      </c>
      <c r="H19" s="79" t="s">
        <v>25</v>
      </c>
      <c r="I19" s="79" t="s">
        <v>25</v>
      </c>
      <c r="J19" s="79" t="s">
        <v>25</v>
      </c>
      <c r="K19" s="79" t="s">
        <v>25</v>
      </c>
      <c r="L19" s="79">
        <v>749</v>
      </c>
      <c r="M19" s="80">
        <f>AVERAGE(I19:L19)</f>
        <v>749</v>
      </c>
      <c r="N19" s="80">
        <f>AVERAGE(I19:L19)</f>
        <v>749</v>
      </c>
      <c r="O19" s="80">
        <f>AVERAGE(I19:L19)</f>
        <v>749</v>
      </c>
      <c r="P19" s="42">
        <f>SUM(D19:O19)</f>
        <v>3031</v>
      </c>
      <c r="Q19" s="82"/>
    </row>
    <row r="20" spans="1:22" customHeight="1" ht="14.25">
      <c r="A20" s="311"/>
      <c r="B20" s="311"/>
      <c r="C20" s="19" t="s">
        <v>19</v>
      </c>
      <c r="D20" s="38">
        <v>162</v>
      </c>
      <c r="E20" s="75" t="s">
        <v>25</v>
      </c>
      <c r="F20" s="75" t="s">
        <v>25</v>
      </c>
      <c r="G20" s="75" t="s">
        <v>25</v>
      </c>
      <c r="H20" s="75" t="s">
        <v>25</v>
      </c>
      <c r="I20" s="75" t="s">
        <v>25</v>
      </c>
      <c r="J20" s="75" t="s">
        <v>25</v>
      </c>
      <c r="K20" s="75" t="s">
        <v>25</v>
      </c>
      <c r="L20" s="75">
        <v>3538</v>
      </c>
      <c r="M20" s="76">
        <f>AVERAGE(I20:L20)</f>
        <v>3538</v>
      </c>
      <c r="N20" s="76">
        <f>AVERAGE(I20:L20)</f>
        <v>3538</v>
      </c>
      <c r="O20" s="76">
        <f>AVERAGE(I20:L20)</f>
        <v>3538</v>
      </c>
      <c r="P20" s="42">
        <f>SUM(D20:O20)</f>
        <v>14314</v>
      </c>
      <c r="Q20" s="83">
        <f>P20+P21</f>
        <v>23272</v>
      </c>
    </row>
    <row r="21" spans="1:22" customHeight="1" ht="14.25">
      <c r="A21" s="311"/>
      <c r="B21" s="311"/>
      <c r="C21" s="19" t="s">
        <v>20</v>
      </c>
      <c r="D21" s="38">
        <v>170</v>
      </c>
      <c r="E21" s="75" t="s">
        <v>25</v>
      </c>
      <c r="F21" s="75" t="s">
        <v>25</v>
      </c>
      <c r="G21" s="75" t="s">
        <v>25</v>
      </c>
      <c r="H21" s="75" t="s">
        <v>25</v>
      </c>
      <c r="I21" s="75" t="s">
        <v>25</v>
      </c>
      <c r="J21" s="75" t="s">
        <v>25</v>
      </c>
      <c r="K21" s="75" t="s">
        <v>25</v>
      </c>
      <c r="L21" s="75">
        <v>2197</v>
      </c>
      <c r="M21" s="76">
        <f>AVERAGE(I21:L21)</f>
        <v>2197</v>
      </c>
      <c r="N21" s="76">
        <f>AVERAGE(I21:L21)</f>
        <v>2197</v>
      </c>
      <c r="O21" s="76">
        <f>AVERAGE(I21:L21)</f>
        <v>2197</v>
      </c>
      <c r="P21" s="42">
        <f>SUM(D21:O21)</f>
        <v>8958</v>
      </c>
      <c r="Q21" s="83"/>
    </row>
    <row r="22" spans="1:22" customHeight="1" ht="14.25">
      <c r="A22" s="311"/>
      <c r="B22" s="311"/>
      <c r="C22" s="19" t="s">
        <v>21</v>
      </c>
      <c r="D22" s="38">
        <v>69</v>
      </c>
      <c r="E22" s="51" t="s">
        <v>25</v>
      </c>
      <c r="F22" s="51" t="s">
        <v>25</v>
      </c>
      <c r="G22" s="51" t="s">
        <v>25</v>
      </c>
      <c r="H22" s="51" t="s">
        <v>25</v>
      </c>
      <c r="I22" s="51" t="s">
        <v>25</v>
      </c>
      <c r="J22" s="51" t="s">
        <v>25</v>
      </c>
      <c r="K22" s="51" t="s">
        <v>25</v>
      </c>
      <c r="L22" s="51">
        <v>1292</v>
      </c>
      <c r="M22" s="52">
        <f>AVERAGE(I22:L22)</f>
        <v>1292</v>
      </c>
      <c r="N22" s="52">
        <f>AVERAGE(I22:L22)</f>
        <v>1292</v>
      </c>
      <c r="O22" s="52">
        <f>AVERAGE(I22:L22)</f>
        <v>1292</v>
      </c>
      <c r="P22" s="42">
        <f>SUM(D22:O22)</f>
        <v>5237</v>
      </c>
      <c r="Q22" s="84">
        <f>P22+P23</f>
        <v>6735</v>
      </c>
    </row>
    <row r="23" spans="1:22" customHeight="1" ht="14.25">
      <c r="A23" s="311"/>
      <c r="B23" s="312"/>
      <c r="C23" s="20" t="s">
        <v>22</v>
      </c>
      <c r="D23" s="44">
        <v>18</v>
      </c>
      <c r="E23" s="51" t="s">
        <v>25</v>
      </c>
      <c r="F23" s="51" t="s">
        <v>25</v>
      </c>
      <c r="G23" s="51" t="s">
        <v>25</v>
      </c>
      <c r="H23" s="51" t="s">
        <v>25</v>
      </c>
      <c r="I23" s="51" t="s">
        <v>25</v>
      </c>
      <c r="J23" s="51" t="s">
        <v>25</v>
      </c>
      <c r="K23" s="51" t="s">
        <v>25</v>
      </c>
      <c r="L23" s="51">
        <v>370</v>
      </c>
      <c r="M23" s="52">
        <f>AVERAGE(I23:L23)</f>
        <v>370</v>
      </c>
      <c r="N23" s="52">
        <f>AVERAGE(I23:L23)</f>
        <v>370</v>
      </c>
      <c r="O23" s="52">
        <f>AVERAGE(I23:L23)</f>
        <v>370</v>
      </c>
      <c r="P23" s="42">
        <f>SUM(D23:O23)</f>
        <v>1498</v>
      </c>
      <c r="Q23" s="84"/>
    </row>
    <row r="24" spans="1:22" customHeight="1" ht="14.25">
      <c r="A24" s="310" t="s">
        <v>26</v>
      </c>
      <c r="B24" s="310" t="s">
        <v>16</v>
      </c>
      <c r="C24" s="18" t="s">
        <v>17</v>
      </c>
      <c r="D24" s="39">
        <v>31</v>
      </c>
      <c r="E24" s="77" t="s">
        <v>25</v>
      </c>
      <c r="F24" s="77" t="s">
        <v>25</v>
      </c>
      <c r="G24" s="77" t="s">
        <v>25</v>
      </c>
      <c r="H24" s="77" t="s">
        <v>25</v>
      </c>
      <c r="I24" s="77" t="s">
        <v>25</v>
      </c>
      <c r="J24" s="77" t="s">
        <v>25</v>
      </c>
      <c r="K24" s="77" t="s">
        <v>25</v>
      </c>
      <c r="L24" s="77" t="s">
        <v>25</v>
      </c>
      <c r="M24" s="78" t="s">
        <v>25</v>
      </c>
      <c r="N24" s="78" t="s">
        <v>25</v>
      </c>
      <c r="O24" s="78" t="s">
        <v>25</v>
      </c>
      <c r="P24" s="41">
        <f>SUM(D24:O24)</f>
        <v>31</v>
      </c>
      <c r="Q24" s="81">
        <f>P24+P25</f>
        <v>62</v>
      </c>
    </row>
    <row r="25" spans="1:22" customHeight="1" ht="14.25">
      <c r="A25" s="311"/>
      <c r="B25" s="311"/>
      <c r="C25" s="19" t="s">
        <v>18</v>
      </c>
      <c r="D25" s="11">
        <v>31</v>
      </c>
      <c r="E25" s="79" t="s">
        <v>25</v>
      </c>
      <c r="F25" s="79" t="s">
        <v>25</v>
      </c>
      <c r="G25" s="79" t="s">
        <v>25</v>
      </c>
      <c r="H25" s="79" t="s">
        <v>25</v>
      </c>
      <c r="I25" s="79" t="s">
        <v>25</v>
      </c>
      <c r="J25" s="79" t="s">
        <v>25</v>
      </c>
      <c r="K25" s="79" t="s">
        <v>25</v>
      </c>
      <c r="L25" s="79" t="s">
        <v>25</v>
      </c>
      <c r="M25" s="80" t="s">
        <v>25</v>
      </c>
      <c r="N25" s="80" t="s">
        <v>25</v>
      </c>
      <c r="O25" s="80" t="s">
        <v>25</v>
      </c>
      <c r="P25" s="42">
        <f>SUM(D25:O25)</f>
        <v>31</v>
      </c>
      <c r="Q25" s="82"/>
    </row>
    <row r="26" spans="1:22" customHeight="1" ht="14.25">
      <c r="A26" s="311"/>
      <c r="B26" s="311"/>
      <c r="C26" s="19" t="s">
        <v>19</v>
      </c>
      <c r="D26" s="11">
        <v>158</v>
      </c>
      <c r="E26" s="75" t="s">
        <v>25</v>
      </c>
      <c r="F26" s="75" t="s">
        <v>25</v>
      </c>
      <c r="G26" s="75" t="s">
        <v>25</v>
      </c>
      <c r="H26" s="75" t="s">
        <v>25</v>
      </c>
      <c r="I26" s="75" t="s">
        <v>25</v>
      </c>
      <c r="J26" s="75" t="s">
        <v>25</v>
      </c>
      <c r="K26" s="75" t="s">
        <v>25</v>
      </c>
      <c r="L26" s="75" t="s">
        <v>25</v>
      </c>
      <c r="M26" s="76" t="s">
        <v>25</v>
      </c>
      <c r="N26" s="76" t="s">
        <v>25</v>
      </c>
      <c r="O26" s="76" t="s">
        <v>25</v>
      </c>
      <c r="P26" s="42">
        <f>SUM(D26:O26)</f>
        <v>158</v>
      </c>
      <c r="Q26" s="83">
        <f>P26+P27</f>
        <v>261</v>
      </c>
    </row>
    <row r="27" spans="1:22" customHeight="1" ht="14.25">
      <c r="A27" s="311"/>
      <c r="B27" s="311"/>
      <c r="C27" s="19" t="s">
        <v>20</v>
      </c>
      <c r="D27" s="11">
        <v>103</v>
      </c>
      <c r="E27" s="75" t="s">
        <v>25</v>
      </c>
      <c r="F27" s="75" t="s">
        <v>25</v>
      </c>
      <c r="G27" s="75" t="s">
        <v>25</v>
      </c>
      <c r="H27" s="75" t="s">
        <v>25</v>
      </c>
      <c r="I27" s="75" t="s">
        <v>25</v>
      </c>
      <c r="J27" s="75" t="s">
        <v>25</v>
      </c>
      <c r="K27" s="75" t="s">
        <v>25</v>
      </c>
      <c r="L27" s="75" t="s">
        <v>25</v>
      </c>
      <c r="M27" s="76" t="s">
        <v>25</v>
      </c>
      <c r="N27" s="76" t="s">
        <v>25</v>
      </c>
      <c r="O27" s="76" t="s">
        <v>25</v>
      </c>
      <c r="P27" s="42">
        <f>SUM(D27:O27)</f>
        <v>103</v>
      </c>
      <c r="Q27" s="83"/>
    </row>
    <row r="28" spans="1:22" customHeight="1" ht="14.25">
      <c r="A28" s="311"/>
      <c r="B28" s="311"/>
      <c r="C28" s="19" t="s">
        <v>21</v>
      </c>
      <c r="D28" s="11">
        <v>72</v>
      </c>
      <c r="E28" s="51" t="s">
        <v>25</v>
      </c>
      <c r="F28" s="51" t="s">
        <v>25</v>
      </c>
      <c r="G28" s="51" t="s">
        <v>25</v>
      </c>
      <c r="H28" s="51" t="s">
        <v>25</v>
      </c>
      <c r="I28" s="51" t="s">
        <v>25</v>
      </c>
      <c r="J28" s="51" t="s">
        <v>25</v>
      </c>
      <c r="K28" s="51" t="s">
        <v>25</v>
      </c>
      <c r="L28" s="51" t="s">
        <v>25</v>
      </c>
      <c r="M28" s="52" t="s">
        <v>25</v>
      </c>
      <c r="N28" s="52" t="s">
        <v>25</v>
      </c>
      <c r="O28" s="52" t="s">
        <v>25</v>
      </c>
      <c r="P28" s="42">
        <f>SUM(D28:O28)</f>
        <v>72</v>
      </c>
      <c r="Q28" s="84">
        <f>P28+P29</f>
        <v>93</v>
      </c>
    </row>
    <row r="29" spans="1:22" customHeight="1" ht="14.25">
      <c r="A29" s="311"/>
      <c r="B29" s="312"/>
      <c r="C29" s="20" t="s">
        <v>22</v>
      </c>
      <c r="D29" s="43">
        <v>21</v>
      </c>
      <c r="E29" s="51" t="s">
        <v>25</v>
      </c>
      <c r="F29" s="51" t="s">
        <v>25</v>
      </c>
      <c r="G29" s="51" t="s">
        <v>25</v>
      </c>
      <c r="H29" s="51" t="s">
        <v>25</v>
      </c>
      <c r="I29" s="51" t="s">
        <v>25</v>
      </c>
      <c r="J29" s="51" t="s">
        <v>25</v>
      </c>
      <c r="K29" s="51" t="s">
        <v>25</v>
      </c>
      <c r="L29" s="51" t="s">
        <v>25</v>
      </c>
      <c r="M29" s="52" t="s">
        <v>25</v>
      </c>
      <c r="N29" s="52" t="s">
        <v>25</v>
      </c>
      <c r="O29" s="52" t="s">
        <v>25</v>
      </c>
      <c r="P29" s="42">
        <f>SUM(D29:O29)</f>
        <v>21</v>
      </c>
      <c r="Q29" s="84"/>
    </row>
    <row r="30" spans="1:22" customHeight="1" ht="14.25">
      <c r="A30" s="310" t="s">
        <v>27</v>
      </c>
      <c r="B30" s="310" t="s">
        <v>16</v>
      </c>
      <c r="C30" s="18" t="s">
        <v>17</v>
      </c>
      <c r="D30" s="50">
        <v>2616</v>
      </c>
      <c r="E30" s="77">
        <v>2536</v>
      </c>
      <c r="F30" s="77">
        <v>3123</v>
      </c>
      <c r="G30" s="77">
        <v>2788</v>
      </c>
      <c r="H30" s="77">
        <v>3123</v>
      </c>
      <c r="I30" s="77">
        <v>2241</v>
      </c>
      <c r="J30" s="77">
        <v>2828</v>
      </c>
      <c r="K30" s="77">
        <v>1239</v>
      </c>
      <c r="L30" s="77" t="s">
        <v>25</v>
      </c>
      <c r="M30" s="78">
        <f>AVERAGE(I30:L30)</f>
        <v>2102.6666666667</v>
      </c>
      <c r="N30" s="78">
        <f>AVERAGE(I30:L30)</f>
        <v>2102.6666666667</v>
      </c>
      <c r="O30" s="78">
        <f>AVERAGE(I30:L30)</f>
        <v>2102.6666666667</v>
      </c>
      <c r="P30" s="41">
        <f>SUM(D30:O30)</f>
        <v>26802</v>
      </c>
      <c r="Q30" s="81">
        <f>P30+P31</f>
        <v>51923</v>
      </c>
    </row>
    <row r="31" spans="1:22" customHeight="1" ht="14.25">
      <c r="A31" s="311"/>
      <c r="B31" s="311"/>
      <c r="C31" s="19" t="s">
        <v>18</v>
      </c>
      <c r="D31" s="51">
        <v>2143</v>
      </c>
      <c r="E31" s="79">
        <v>2204</v>
      </c>
      <c r="F31" s="79">
        <v>2917</v>
      </c>
      <c r="G31" s="79">
        <v>2540</v>
      </c>
      <c r="H31" s="79">
        <v>2917</v>
      </c>
      <c r="I31" s="79">
        <v>2242</v>
      </c>
      <c r="J31" s="79">
        <v>2750</v>
      </c>
      <c r="K31" s="79">
        <v>1208</v>
      </c>
      <c r="L31" s="79" t="s">
        <v>25</v>
      </c>
      <c r="M31" s="80">
        <f>AVERAGE(I31:L31)</f>
        <v>2066.6666666667</v>
      </c>
      <c r="N31" s="80">
        <f>AVERAGE(I31:L31)</f>
        <v>2066.6666666667</v>
      </c>
      <c r="O31" s="80">
        <f>AVERAGE(I31:L31)</f>
        <v>2066.6666666667</v>
      </c>
      <c r="P31" s="42">
        <f>SUM(D31:O31)</f>
        <v>25121</v>
      </c>
      <c r="Q31" s="82"/>
    </row>
    <row r="32" spans="1:22" customHeight="1" ht="14.25">
      <c r="A32" s="311"/>
      <c r="B32" s="311"/>
      <c r="C32" s="19" t="s">
        <v>19</v>
      </c>
      <c r="D32" s="51">
        <v>7493</v>
      </c>
      <c r="E32" s="75">
        <v>7178</v>
      </c>
      <c r="F32" s="75">
        <v>8670</v>
      </c>
      <c r="G32" s="75">
        <v>7639</v>
      </c>
      <c r="H32" s="75">
        <v>8670</v>
      </c>
      <c r="I32" s="75">
        <v>7370</v>
      </c>
      <c r="J32" s="75">
        <v>8868</v>
      </c>
      <c r="K32" s="75">
        <v>3838</v>
      </c>
      <c r="L32" s="75" t="s">
        <v>25</v>
      </c>
      <c r="M32" s="76">
        <f>AVERAGE(I32:L32)</f>
        <v>6692</v>
      </c>
      <c r="N32" s="76">
        <f>AVERAGE(I32:L32)</f>
        <v>6692</v>
      </c>
      <c r="O32" s="76">
        <f>AVERAGE(I32:L32)</f>
        <v>6692</v>
      </c>
      <c r="P32" s="42">
        <f>SUM(D32:O32)</f>
        <v>79802</v>
      </c>
      <c r="Q32" s="83">
        <f>P32+P33</f>
        <v>153148</v>
      </c>
    </row>
    <row r="33" spans="1:22" customHeight="1" ht="14.25">
      <c r="A33" s="311"/>
      <c r="B33" s="311"/>
      <c r="C33" s="19" t="s">
        <v>20</v>
      </c>
      <c r="D33" s="51">
        <v>6919</v>
      </c>
      <c r="E33" s="75">
        <v>6641</v>
      </c>
      <c r="F33" s="75">
        <v>8322</v>
      </c>
      <c r="G33" s="75">
        <v>7414</v>
      </c>
      <c r="H33" s="75">
        <v>8322</v>
      </c>
      <c r="I33" s="75">
        <v>6407</v>
      </c>
      <c r="J33" s="75">
        <v>7915</v>
      </c>
      <c r="K33" s="75">
        <v>3542</v>
      </c>
      <c r="L33" s="75" t="s">
        <v>25</v>
      </c>
      <c r="M33" s="76">
        <f>AVERAGE(I33:L33)</f>
        <v>5954.6666666667</v>
      </c>
      <c r="N33" s="76">
        <f>AVERAGE(I33:L33)</f>
        <v>5954.6666666667</v>
      </c>
      <c r="O33" s="76">
        <f>AVERAGE(I33:L33)</f>
        <v>5954.6666666667</v>
      </c>
      <c r="P33" s="42">
        <f>SUM(D33:O33)</f>
        <v>73346</v>
      </c>
      <c r="Q33" s="83"/>
    </row>
    <row r="34" spans="1:22" customHeight="1" ht="14.25">
      <c r="A34" s="311"/>
      <c r="B34" s="311"/>
      <c r="C34" s="19" t="s">
        <v>21</v>
      </c>
      <c r="D34" s="51">
        <v>989</v>
      </c>
      <c r="E34" s="51">
        <v>789</v>
      </c>
      <c r="F34" s="51">
        <v>920</v>
      </c>
      <c r="G34" s="51">
        <v>848</v>
      </c>
      <c r="H34" s="51">
        <v>920</v>
      </c>
      <c r="I34" s="51">
        <v>680</v>
      </c>
      <c r="J34" s="51">
        <v>938</v>
      </c>
      <c r="K34" s="51">
        <v>396</v>
      </c>
      <c r="L34" s="51" t="s">
        <v>25</v>
      </c>
      <c r="M34" s="52">
        <f>AVERAGE(I34:L34)</f>
        <v>671.33333333333</v>
      </c>
      <c r="N34" s="52">
        <f>AVERAGE(I34:L34)</f>
        <v>671.33333333333</v>
      </c>
      <c r="O34" s="52">
        <f>AVERAGE(I34:L34)</f>
        <v>671.33333333333</v>
      </c>
      <c r="P34" s="42">
        <f>SUM(D34:O34)</f>
        <v>8494</v>
      </c>
      <c r="Q34" s="84">
        <f>P34+P35</f>
        <v>15847</v>
      </c>
    </row>
    <row r="35" spans="1:22" customHeight="1" ht="14.25">
      <c r="A35" s="312"/>
      <c r="B35" s="311"/>
      <c r="C35" s="20" t="s">
        <v>22</v>
      </c>
      <c r="D35" s="53">
        <v>772</v>
      </c>
      <c r="E35" s="51">
        <v>699</v>
      </c>
      <c r="F35" s="51">
        <v>930</v>
      </c>
      <c r="G35" s="51">
        <v>726</v>
      </c>
      <c r="H35" s="51">
        <v>930</v>
      </c>
      <c r="I35" s="51">
        <v>583</v>
      </c>
      <c r="J35" s="51">
        <v>706</v>
      </c>
      <c r="K35" s="51">
        <v>359</v>
      </c>
      <c r="L35" s="51" t="s">
        <v>25</v>
      </c>
      <c r="M35" s="52">
        <f>AVERAGE(I35:L35)</f>
        <v>549.33333333333</v>
      </c>
      <c r="N35" s="52">
        <f>AVERAGE(I35:L35)</f>
        <v>549.33333333333</v>
      </c>
      <c r="O35" s="52">
        <f>AVERAGE(I35:L35)</f>
        <v>549.33333333333</v>
      </c>
      <c r="P35" s="42">
        <f>SUM(D35:O35)</f>
        <v>7353</v>
      </c>
      <c r="Q35" s="84"/>
    </row>
    <row r="36" spans="1:22" customHeight="1" ht="14.25">
      <c r="A36" s="310" t="s">
        <v>28</v>
      </c>
      <c r="B36" s="310" t="s">
        <v>16</v>
      </c>
      <c r="C36" s="46" t="s">
        <v>17</v>
      </c>
      <c r="D36" s="51">
        <v>1794</v>
      </c>
      <c r="E36" s="77">
        <v>193</v>
      </c>
      <c r="F36" s="77" t="s">
        <v>25</v>
      </c>
      <c r="G36" s="77" t="s">
        <v>25</v>
      </c>
      <c r="H36" s="77" t="s">
        <v>25</v>
      </c>
      <c r="I36" s="77" t="s">
        <v>25</v>
      </c>
      <c r="J36" s="77" t="s">
        <v>25</v>
      </c>
      <c r="K36" s="77" t="s">
        <v>25</v>
      </c>
      <c r="L36" s="77" t="s">
        <v>25</v>
      </c>
      <c r="M36" s="78" t="s">
        <v>25</v>
      </c>
      <c r="N36" s="78" t="s">
        <v>25</v>
      </c>
      <c r="O36" s="78" t="s">
        <v>25</v>
      </c>
      <c r="P36" s="41">
        <f>SUM(D36:O36)</f>
        <v>1987</v>
      </c>
      <c r="Q36" s="81">
        <f>P36+P37</f>
        <v>3739</v>
      </c>
    </row>
    <row r="37" spans="1:22" customHeight="1" ht="14.25">
      <c r="A37" s="311"/>
      <c r="B37" s="311"/>
      <c r="C37" s="19" t="s">
        <v>18</v>
      </c>
      <c r="D37" s="51">
        <v>1576</v>
      </c>
      <c r="E37" s="79">
        <v>176</v>
      </c>
      <c r="F37" s="79" t="s">
        <v>25</v>
      </c>
      <c r="G37" s="79" t="s">
        <v>25</v>
      </c>
      <c r="H37" s="79" t="s">
        <v>25</v>
      </c>
      <c r="I37" s="79" t="s">
        <v>25</v>
      </c>
      <c r="J37" s="79" t="s">
        <v>25</v>
      </c>
      <c r="K37" s="79" t="s">
        <v>25</v>
      </c>
      <c r="L37" s="79" t="s">
        <v>25</v>
      </c>
      <c r="M37" s="80" t="s">
        <v>25</v>
      </c>
      <c r="N37" s="80" t="s">
        <v>25</v>
      </c>
      <c r="O37" s="80" t="s">
        <v>25</v>
      </c>
      <c r="P37" s="42">
        <f>SUM(D37:O37)</f>
        <v>1752</v>
      </c>
      <c r="Q37" s="82"/>
    </row>
    <row r="38" spans="1:22" customHeight="1" ht="14.25">
      <c r="A38" s="311"/>
      <c r="B38" s="311"/>
      <c r="C38" s="19" t="s">
        <v>19</v>
      </c>
      <c r="D38" s="51">
        <v>7664</v>
      </c>
      <c r="E38" s="75">
        <v>800</v>
      </c>
      <c r="F38" s="75" t="s">
        <v>25</v>
      </c>
      <c r="G38" s="75" t="s">
        <v>25</v>
      </c>
      <c r="H38" s="75" t="s">
        <v>25</v>
      </c>
      <c r="I38" s="75" t="s">
        <v>25</v>
      </c>
      <c r="J38" s="75" t="s">
        <v>25</v>
      </c>
      <c r="K38" s="75" t="s">
        <v>25</v>
      </c>
      <c r="L38" s="75" t="s">
        <v>25</v>
      </c>
      <c r="M38" s="76" t="s">
        <v>25</v>
      </c>
      <c r="N38" s="76" t="s">
        <v>25</v>
      </c>
      <c r="O38" s="76" t="s">
        <v>25</v>
      </c>
      <c r="P38" s="42">
        <f>SUM(D38:O38)</f>
        <v>8464</v>
      </c>
      <c r="Q38" s="83">
        <f>P38+P39</f>
        <v>15759</v>
      </c>
    </row>
    <row r="39" spans="1:22" customHeight="1" ht="14.25">
      <c r="A39" s="311"/>
      <c r="B39" s="311"/>
      <c r="C39" s="19" t="s">
        <v>20</v>
      </c>
      <c r="D39" s="51">
        <v>6596</v>
      </c>
      <c r="E39" s="75">
        <v>699</v>
      </c>
      <c r="F39" s="75" t="s">
        <v>25</v>
      </c>
      <c r="G39" s="75" t="s">
        <v>25</v>
      </c>
      <c r="H39" s="75" t="s">
        <v>25</v>
      </c>
      <c r="I39" s="75" t="s">
        <v>25</v>
      </c>
      <c r="J39" s="75" t="s">
        <v>25</v>
      </c>
      <c r="K39" s="75" t="s">
        <v>25</v>
      </c>
      <c r="L39" s="75" t="s">
        <v>25</v>
      </c>
      <c r="M39" s="76" t="s">
        <v>25</v>
      </c>
      <c r="N39" s="76" t="s">
        <v>25</v>
      </c>
      <c r="O39" s="76" t="s">
        <v>25</v>
      </c>
      <c r="P39" s="42">
        <f>SUM(D39:O39)</f>
        <v>7295</v>
      </c>
      <c r="Q39" s="83"/>
    </row>
    <row r="40" spans="1:22" customHeight="1" ht="14.25">
      <c r="A40" s="311"/>
      <c r="B40" s="311"/>
      <c r="C40" s="19" t="s">
        <v>21</v>
      </c>
      <c r="D40" s="51">
        <v>757</v>
      </c>
      <c r="E40" s="51">
        <v>77</v>
      </c>
      <c r="F40" s="51" t="s">
        <v>25</v>
      </c>
      <c r="G40" s="51" t="s">
        <v>25</v>
      </c>
      <c r="H40" s="51" t="s">
        <v>25</v>
      </c>
      <c r="I40" s="51" t="s">
        <v>25</v>
      </c>
      <c r="J40" s="51" t="s">
        <v>25</v>
      </c>
      <c r="K40" s="51" t="s">
        <v>25</v>
      </c>
      <c r="L40" s="51" t="s">
        <v>25</v>
      </c>
      <c r="M40" s="52" t="s">
        <v>25</v>
      </c>
      <c r="N40" s="52" t="s">
        <v>25</v>
      </c>
      <c r="O40" s="52" t="s">
        <v>25</v>
      </c>
      <c r="P40" s="42">
        <f>SUM(D40:O40)</f>
        <v>834</v>
      </c>
      <c r="Q40" s="84">
        <f>P40+P41</f>
        <v>1895</v>
      </c>
    </row>
    <row r="41" spans="1:22" customHeight="1" ht="14.25">
      <c r="A41" s="311"/>
      <c r="B41" s="311"/>
      <c r="C41" s="19" t="s">
        <v>22</v>
      </c>
      <c r="D41" s="51">
        <v>962</v>
      </c>
      <c r="E41" s="51">
        <v>99</v>
      </c>
      <c r="F41" s="51" t="s">
        <v>25</v>
      </c>
      <c r="G41" s="51" t="s">
        <v>25</v>
      </c>
      <c r="H41" s="51" t="s">
        <v>25</v>
      </c>
      <c r="I41" s="51" t="s">
        <v>25</v>
      </c>
      <c r="J41" s="51" t="s">
        <v>25</v>
      </c>
      <c r="K41" s="51" t="s">
        <v>25</v>
      </c>
      <c r="L41" s="51" t="s">
        <v>25</v>
      </c>
      <c r="M41" s="52" t="s">
        <v>25</v>
      </c>
      <c r="N41" s="52" t="s">
        <v>25</v>
      </c>
      <c r="O41" s="52" t="s">
        <v>25</v>
      </c>
      <c r="P41" s="42">
        <f>SUM(D41:O41)</f>
        <v>1061</v>
      </c>
      <c r="Q41" s="84"/>
    </row>
    <row r="42" spans="1:22" customHeight="1" ht="16.5">
      <c r="A42" s="310" t="s">
        <v>29</v>
      </c>
      <c r="B42" s="310" t="s">
        <v>16</v>
      </c>
      <c r="C42" s="18" t="s">
        <v>17</v>
      </c>
      <c r="D42" s="50">
        <v>100</v>
      </c>
      <c r="E42" s="77" t="s">
        <v>25</v>
      </c>
      <c r="F42" s="77" t="s">
        <v>25</v>
      </c>
      <c r="G42" s="77">
        <v>1175</v>
      </c>
      <c r="H42" s="77" t="s">
        <v>25</v>
      </c>
      <c r="I42" s="77" t="s">
        <v>25</v>
      </c>
      <c r="J42" s="77" t="s">
        <v>25</v>
      </c>
      <c r="K42" s="77" t="s">
        <v>25</v>
      </c>
      <c r="L42" s="77" t="s">
        <v>25</v>
      </c>
      <c r="M42" s="78" t="s">
        <v>25</v>
      </c>
      <c r="N42" s="78" t="s">
        <v>25</v>
      </c>
      <c r="O42" s="78" t="s">
        <v>25</v>
      </c>
      <c r="P42" s="41">
        <f>SUM(D42:O42)</f>
        <v>1275</v>
      </c>
      <c r="Q42" s="81">
        <f>P42+P43</f>
        <v>2542</v>
      </c>
    </row>
    <row r="43" spans="1:22" customHeight="1" ht="14.25">
      <c r="A43" s="311"/>
      <c r="B43" s="311"/>
      <c r="C43" s="19" t="s">
        <v>18</v>
      </c>
      <c r="D43" s="51">
        <v>80</v>
      </c>
      <c r="E43" s="79" t="s">
        <v>25</v>
      </c>
      <c r="F43" s="79" t="s">
        <v>25</v>
      </c>
      <c r="G43" s="79">
        <v>1187</v>
      </c>
      <c r="H43" s="79" t="s">
        <v>25</v>
      </c>
      <c r="I43" s="79" t="s">
        <v>25</v>
      </c>
      <c r="J43" s="79" t="s">
        <v>25</v>
      </c>
      <c r="K43" s="79" t="s">
        <v>25</v>
      </c>
      <c r="L43" s="79" t="s">
        <v>25</v>
      </c>
      <c r="M43" s="80" t="s">
        <v>25</v>
      </c>
      <c r="N43" s="80" t="s">
        <v>25</v>
      </c>
      <c r="O43" s="80" t="s">
        <v>25</v>
      </c>
      <c r="P43" s="42">
        <f>SUM(D43:O43)</f>
        <v>1267</v>
      </c>
      <c r="Q43" s="82"/>
    </row>
    <row r="44" spans="1:22" customHeight="1" ht="14.25">
      <c r="A44" s="311"/>
      <c r="B44" s="311"/>
      <c r="C44" s="19" t="s">
        <v>19</v>
      </c>
      <c r="D44" s="51">
        <v>724</v>
      </c>
      <c r="E44" s="75" t="s">
        <v>25</v>
      </c>
      <c r="F44" s="75" t="s">
        <v>25</v>
      </c>
      <c r="G44" s="75">
        <v>4459</v>
      </c>
      <c r="H44" s="75" t="s">
        <v>25</v>
      </c>
      <c r="I44" s="75" t="s">
        <v>25</v>
      </c>
      <c r="J44" s="75" t="s">
        <v>25</v>
      </c>
      <c r="K44" s="75" t="s">
        <v>25</v>
      </c>
      <c r="L44" s="75" t="s">
        <v>25</v>
      </c>
      <c r="M44" s="76" t="s">
        <v>25</v>
      </c>
      <c r="N44" s="76" t="s">
        <v>25</v>
      </c>
      <c r="O44" s="76" t="s">
        <v>25</v>
      </c>
      <c r="P44" s="42">
        <f>SUM(D44:O44)</f>
        <v>5183</v>
      </c>
      <c r="Q44" s="83">
        <f>P44+P45</f>
        <v>9824</v>
      </c>
    </row>
    <row r="45" spans="1:22" customHeight="1" ht="14.25">
      <c r="A45" s="311"/>
      <c r="B45" s="311"/>
      <c r="C45" s="19" t="s">
        <v>20</v>
      </c>
      <c r="D45" s="51">
        <v>578</v>
      </c>
      <c r="E45" s="75" t="s">
        <v>25</v>
      </c>
      <c r="F45" s="75" t="s">
        <v>25</v>
      </c>
      <c r="G45" s="75">
        <v>4063</v>
      </c>
      <c r="H45" s="75" t="s">
        <v>25</v>
      </c>
      <c r="I45" s="75" t="s">
        <v>25</v>
      </c>
      <c r="J45" s="75" t="s">
        <v>25</v>
      </c>
      <c r="K45" s="75" t="s">
        <v>25</v>
      </c>
      <c r="L45" s="75" t="s">
        <v>25</v>
      </c>
      <c r="M45" s="76" t="s">
        <v>25</v>
      </c>
      <c r="N45" s="76" t="s">
        <v>25</v>
      </c>
      <c r="O45" s="76" t="s">
        <v>25</v>
      </c>
      <c r="P45" s="42">
        <f>SUM(D45:O45)</f>
        <v>4641</v>
      </c>
      <c r="Q45" s="83"/>
    </row>
    <row r="46" spans="1:22" customHeight="1" ht="14.25">
      <c r="A46" s="311"/>
      <c r="B46" s="311"/>
      <c r="C46" s="19" t="s">
        <v>21</v>
      </c>
      <c r="D46" s="51">
        <v>80</v>
      </c>
      <c r="E46" s="51" t="s">
        <v>25</v>
      </c>
      <c r="F46" s="51" t="s">
        <v>25</v>
      </c>
      <c r="G46" s="51">
        <v>605</v>
      </c>
      <c r="H46" s="51" t="s">
        <v>25</v>
      </c>
      <c r="I46" s="51" t="s">
        <v>25</v>
      </c>
      <c r="J46" s="51" t="s">
        <v>25</v>
      </c>
      <c r="K46" s="51" t="s">
        <v>25</v>
      </c>
      <c r="L46" s="51" t="s">
        <v>25</v>
      </c>
      <c r="M46" s="52" t="s">
        <v>25</v>
      </c>
      <c r="N46" s="52" t="s">
        <v>25</v>
      </c>
      <c r="O46" s="52" t="s">
        <v>25</v>
      </c>
      <c r="P46" s="42">
        <f>SUM(D46:O46)</f>
        <v>685</v>
      </c>
      <c r="Q46" s="84">
        <f>P46+P47</f>
        <v>1250</v>
      </c>
    </row>
    <row r="47" spans="1:22" customHeight="1" ht="14.25">
      <c r="A47" s="312"/>
      <c r="B47" s="312"/>
      <c r="C47" s="20" t="s">
        <v>22</v>
      </c>
      <c r="D47" s="53">
        <v>70</v>
      </c>
      <c r="E47" s="53" t="s">
        <v>25</v>
      </c>
      <c r="F47" s="53" t="s">
        <v>25</v>
      </c>
      <c r="G47" s="53">
        <v>495</v>
      </c>
      <c r="H47" s="53" t="s">
        <v>25</v>
      </c>
      <c r="I47" s="53" t="s">
        <v>25</v>
      </c>
      <c r="J47" s="53" t="s">
        <v>25</v>
      </c>
      <c r="K47" s="53" t="s">
        <v>25</v>
      </c>
      <c r="L47" s="53" t="s">
        <v>25</v>
      </c>
      <c r="M47" s="54" t="s">
        <v>25</v>
      </c>
      <c r="N47" s="54" t="s">
        <v>25</v>
      </c>
      <c r="O47" s="54" t="s">
        <v>25</v>
      </c>
      <c r="P47" s="45">
        <f>SUM(D47:O47)</f>
        <v>565</v>
      </c>
      <c r="Q47" s="85"/>
    </row>
    <row r="48" spans="1:22" customHeight="1" ht="27"/>
    <row r="49" spans="1:22" customHeight="1" ht="21.75">
      <c r="A49" s="330" t="s">
        <v>30</v>
      </c>
      <c r="B49" s="331"/>
      <c r="C49" s="332"/>
      <c r="D49" s="35" t="s">
        <v>3</v>
      </c>
      <c r="E49" s="36" t="s">
        <v>4</v>
      </c>
      <c r="F49" s="36" t="s">
        <v>5</v>
      </c>
      <c r="G49" s="56" t="s">
        <v>6</v>
      </c>
      <c r="H49" s="36" t="s">
        <v>7</v>
      </c>
      <c r="I49" s="36" t="s">
        <v>8</v>
      </c>
      <c r="J49" s="36" t="s">
        <v>9</v>
      </c>
      <c r="K49" s="36" t="s">
        <v>10</v>
      </c>
      <c r="L49" s="36" t="s">
        <v>11</v>
      </c>
      <c r="M49" s="36" t="s">
        <v>12</v>
      </c>
      <c r="N49" s="36" t="s">
        <v>13</v>
      </c>
      <c r="O49" s="37" t="s">
        <v>14</v>
      </c>
      <c r="P49" s="37" t="s">
        <v>2</v>
      </c>
    </row>
    <row r="50" spans="1:22" customHeight="1" ht="21.75">
      <c r="A50" s="324" t="s">
        <v>31</v>
      </c>
      <c r="B50" s="325"/>
      <c r="C50" s="29" t="s">
        <v>32</v>
      </c>
      <c r="D50" s="47">
        <f>SUM((D6:D7),(D12:D13),(D18:D19),(D24:D25))</f>
        <v>893</v>
      </c>
      <c r="E50" s="47">
        <f>SUM((E6:E7),(E12:E13),(E18:E19),(E24:E25))</f>
        <v>910</v>
      </c>
      <c r="F50" s="47">
        <f>SUM((F6:F7),(F12:F13),(F18:F19),(F24:F25))</f>
        <v>940</v>
      </c>
      <c r="G50" s="47">
        <f>SUM((G6:G7),(G12:G13),(G18:G19),(G24:G25))</f>
        <v>753</v>
      </c>
      <c r="H50" s="47">
        <f>SUM((H6:H7),(H12:H13),(H18:H19),(H24:H25))</f>
        <v>940</v>
      </c>
      <c r="I50" s="47">
        <f>SUM((I6:I7),(I12:I13),(I18:I19),(I24:I25))</f>
        <v>860</v>
      </c>
      <c r="J50" s="47">
        <f>SUM((J6:J7),(J12:J13),(J18:J19),(J24:J25))</f>
        <v>915</v>
      </c>
      <c r="K50" s="47">
        <f>SUM((K6:K7),(K12:K13),(K18:K19),(K24:K25))</f>
        <v>1018</v>
      </c>
      <c r="L50" s="47">
        <f>SUM((L6:L7),(L12:L13),(L18:L19),(L24:L25))</f>
        <v>2636</v>
      </c>
      <c r="M50" s="47">
        <f>SUM((M6:M7),(M12:M13),(M18:M19),(M24:M25))</f>
        <v>2609.75</v>
      </c>
      <c r="N50" s="47">
        <f>SUM((N6:N7),(N12:N13),(N18:N19),(N24:N25))</f>
        <v>2609.75</v>
      </c>
      <c r="O50" s="47">
        <f>SUM((O6:O7),(O12:O13),(O18:O19),(O24:O25))</f>
        <v>2609.75</v>
      </c>
      <c r="P50" s="5">
        <f>SUM(D50:O50)</f>
        <v>17694.25</v>
      </c>
    </row>
    <row r="51" spans="1:22" customHeight="1" ht="21.75">
      <c r="A51" s="326"/>
      <c r="B51" s="327"/>
      <c r="C51" s="10" t="s">
        <v>33</v>
      </c>
      <c r="D51" s="48">
        <f>SUM((D8:D9),(D14:D15),(D20:D21),(D26:D27))</f>
        <v>6306</v>
      </c>
      <c r="E51" s="48">
        <f>SUM((E8:E9),(E14:E15),(E20:E21),(E26:E27))</f>
        <v>6492</v>
      </c>
      <c r="F51" s="48">
        <f>SUM((F8:F9),(F14:F15),(F20:F21),(F26:F27))</f>
        <v>8538</v>
      </c>
      <c r="G51" s="48">
        <f>SUM((G8:G9),(G14:G15),(G20:G21),(G26:G27))</f>
        <v>7466</v>
      </c>
      <c r="H51" s="48">
        <f>SUM((H8:H9),(H14:H15),(H20:H21),(H26:H27))</f>
        <v>8538</v>
      </c>
      <c r="I51" s="48">
        <f>SUM((I8:I9),(I14:I15),(I20:I21),(I26:I27))</f>
        <v>7688</v>
      </c>
      <c r="J51" s="48">
        <f>SUM((J8:J9),(J14:J15),(J20:J21),(J26:J27))</f>
        <v>9041</v>
      </c>
      <c r="K51" s="48">
        <f>SUM((K8:K9),(K14:K15),(K20:K21),(K26:K27))</f>
        <v>9668</v>
      </c>
      <c r="L51" s="48">
        <f>SUM((L8:L9),(L14:L15),(L20:L21),(L26:L27))</f>
        <v>14978</v>
      </c>
      <c r="M51" s="48">
        <f>SUM((M8:M9),(M14:M15),(M20:M21),(M26:M27))</f>
        <v>14645</v>
      </c>
      <c r="N51" s="48">
        <f>SUM((N8:N9),(N14:N15),(N20:N21),(N26:N27))</f>
        <v>14645</v>
      </c>
      <c r="O51" s="48">
        <f>SUM((O8:O9),(O14:O15),(O20:O21),(O26:O27))</f>
        <v>14645</v>
      </c>
      <c r="P51" s="6">
        <f>SUM(D51:O51)</f>
        <v>122650</v>
      </c>
    </row>
    <row r="52" spans="1:22" customHeight="1" ht="21.75">
      <c r="A52" s="328"/>
      <c r="B52" s="329"/>
      <c r="C52" s="28" t="s">
        <v>34</v>
      </c>
      <c r="D52" s="49">
        <f>SUM((D10:D11),(D16:D17),(D22:D23),(D28:D29))</f>
        <v>2400</v>
      </c>
      <c r="E52" s="49">
        <f>SUM((E10:E11),(E16:E17),(E22:E23),(E28:E29))</f>
        <v>2560</v>
      </c>
      <c r="F52" s="49">
        <f>SUM((F10:F11),(F16:F17),(F22:F23),(F28:F29))</f>
        <v>3816</v>
      </c>
      <c r="G52" s="49">
        <f>SUM((G10:G11),(G16:G17),(G22:G23),(G28:G29))</f>
        <v>3474</v>
      </c>
      <c r="H52" s="49">
        <f>SUM((H10:H11),(H16:H17),(H22:H23),(H28:H29))</f>
        <v>3816</v>
      </c>
      <c r="I52" s="49">
        <f>SUM((I10:I11),(I16:I17),(I22:I23),(I28:I29))</f>
        <v>3709</v>
      </c>
      <c r="J52" s="49">
        <f>SUM((J10:J11),(J16:J17),(J22:J23),(J28:J29))</f>
        <v>4869</v>
      </c>
      <c r="K52" s="49">
        <f>SUM((K10:K11),(K16:K17),(K22:K23),(K28:K29))</f>
        <v>5600</v>
      </c>
      <c r="L52" s="49">
        <f>SUM((L10:L11),(L16:L17),(L22:L23),(L28:L29))</f>
        <v>7197</v>
      </c>
      <c r="M52" s="49">
        <f>SUM((M10:M11),(M16:M17),(M22:M23),(M28:M29))</f>
        <v>6590.25</v>
      </c>
      <c r="N52" s="49">
        <f>SUM((N10:N11),(N16:N17),(N22:N23),(N28:N29))</f>
        <v>6590.25</v>
      </c>
      <c r="O52" s="49">
        <f>SUM((O10:O11),(O16:O17),(O22:O23),(O28:O29))</f>
        <v>6590.25</v>
      </c>
      <c r="P52" s="7">
        <f>SUM(D52:O52)</f>
        <v>57211.75</v>
      </c>
    </row>
    <row r="53" spans="1:22" customHeight="1" ht="42">
      <c r="P53" s="2"/>
    </row>
    <row r="54" spans="1:22" customHeight="1" ht="21.75">
      <c r="A54" s="330" t="s">
        <v>35</v>
      </c>
      <c r="B54" s="331"/>
      <c r="C54" s="332"/>
      <c r="D54" s="35" t="s">
        <v>3</v>
      </c>
      <c r="E54" s="36" t="s">
        <v>4</v>
      </c>
      <c r="F54" s="36" t="s">
        <v>5</v>
      </c>
      <c r="G54" s="56" t="s">
        <v>6</v>
      </c>
      <c r="H54" s="36" t="s">
        <v>7</v>
      </c>
      <c r="I54" s="36" t="s">
        <v>8</v>
      </c>
      <c r="J54" s="36" t="s">
        <v>9</v>
      </c>
      <c r="K54" s="36" t="s">
        <v>10</v>
      </c>
      <c r="L54" s="36" t="s">
        <v>11</v>
      </c>
      <c r="M54" s="36" t="s">
        <v>12</v>
      </c>
      <c r="N54" s="36" t="s">
        <v>13</v>
      </c>
      <c r="O54" s="37" t="s">
        <v>14</v>
      </c>
      <c r="P54" s="37" t="s">
        <v>2</v>
      </c>
    </row>
    <row r="55" spans="1:22" customHeight="1" ht="21.75">
      <c r="A55" s="324" t="s">
        <v>31</v>
      </c>
      <c r="B55" s="325"/>
      <c r="C55" s="21" t="s">
        <v>32</v>
      </c>
      <c r="D55" s="8">
        <f>SUM((D30:D31),(D36:D37),(D42:D43))</f>
        <v>8309</v>
      </c>
      <c r="E55" s="8">
        <f>SUM((E30:E31),(E36:E37),(E42:E43))</f>
        <v>5109</v>
      </c>
      <c r="F55" s="8">
        <f>SUM((F30:F31),(F36:F37),(F42:F43))</f>
        <v>6040</v>
      </c>
      <c r="G55" s="57">
        <f>SUM((G30:G31),(G36:G37),(G42:G43))</f>
        <v>7690</v>
      </c>
      <c r="H55" s="8">
        <f>SUM((H30:H31),(H36:H37),(H42:H43))</f>
        <v>6040</v>
      </c>
      <c r="I55" s="8">
        <f>SUM((I30:I31),(I36:I37),(I42:I43))</f>
        <v>4483</v>
      </c>
      <c r="J55" s="8">
        <f>SUM((J30:J31),(J36:J37),(J42:J43))</f>
        <v>5578</v>
      </c>
      <c r="K55" s="8">
        <f>SUM((K30:K31),(K36:K37),(K42:K43))</f>
        <v>2447</v>
      </c>
      <c r="L55" s="8">
        <f>SUM((L30:L31),(L36:L37),(L42:L43))</f>
        <v>0</v>
      </c>
      <c r="M55" s="8">
        <f>SUM((M30:M31),(M36:M37),(M42:M43))</f>
        <v>4169.3333333333</v>
      </c>
      <c r="N55" s="8">
        <f>SUM((N30:N31),(N36:N37),(N42:N43))</f>
        <v>4169.3333333333</v>
      </c>
      <c r="O55" s="8">
        <f>SUM((O30:O31),(O36:O37),(O42:O43))</f>
        <v>4169.3333333333</v>
      </c>
      <c r="P55" s="5">
        <f>SUM(D55:O55)</f>
        <v>58204</v>
      </c>
    </row>
    <row r="56" spans="1:22" customHeight="1" ht="21.75">
      <c r="A56" s="326"/>
      <c r="B56" s="327"/>
      <c r="C56" s="22" t="s">
        <v>33</v>
      </c>
      <c r="D56" s="9">
        <f>SUM((D32:D33),(D38:D39),(D44:D45))</f>
        <v>29974</v>
      </c>
      <c r="E56" s="9">
        <f>SUM((E32:E33),(E38:E39),(E44:E45))</f>
        <v>15318</v>
      </c>
      <c r="F56" s="9">
        <f>SUM((F32:F33),(F38:F39),(F44:F45))</f>
        <v>16992</v>
      </c>
      <c r="G56" s="58">
        <f>SUM((G32:G33),(G38:G39),(G44:G45))</f>
        <v>23575</v>
      </c>
      <c r="H56" s="9">
        <f>SUM((H32:H33),(H38:H39),(H44:H45))</f>
        <v>16992</v>
      </c>
      <c r="I56" s="9">
        <f>SUM((I32:I33),(I38:I39),(I44:I45))</f>
        <v>13777</v>
      </c>
      <c r="J56" s="9">
        <f>SUM((J32:J33),(J38:J39),(J44:J45))</f>
        <v>16783</v>
      </c>
      <c r="K56" s="9">
        <f>SUM((K32:K33),(K38:K39),(K44:K45))</f>
        <v>7380</v>
      </c>
      <c r="L56" s="9">
        <f>SUM((L32:L33),(L38:L39),(L44:L45))</f>
        <v>0</v>
      </c>
      <c r="M56" s="9">
        <f>SUM((M32:M33),(M38:M39),(M44:M45))</f>
        <v>12646.666666667</v>
      </c>
      <c r="N56" s="9">
        <f>SUM((N32:N33),(N38:N39),(N44:N45))</f>
        <v>12646.666666667</v>
      </c>
      <c r="O56" s="9">
        <f>SUM((O32:O33),(O38:O39),(O44:O45))</f>
        <v>12646.666666667</v>
      </c>
      <c r="P56" s="6">
        <f>SUM(D56:O56)</f>
        <v>178731</v>
      </c>
    </row>
    <row r="57" spans="1:22" customHeight="1" ht="21.75">
      <c r="A57" s="328"/>
      <c r="B57" s="329"/>
      <c r="C57" s="34" t="s">
        <v>34</v>
      </c>
      <c r="D57" s="33">
        <f>SUM((D34:D35),(D40:D41),(D46:D47))</f>
        <v>3630</v>
      </c>
      <c r="E57" s="33">
        <f>SUM((E34:E35),(E40:E41),(E46:E47))</f>
        <v>1664</v>
      </c>
      <c r="F57" s="33">
        <f>SUM((F34:F35),(F40:F41),(F46:F47))</f>
        <v>1850</v>
      </c>
      <c r="G57" s="59">
        <f>SUM((G34:G35),(G40:G41),(G46:G47))</f>
        <v>2674</v>
      </c>
      <c r="H57" s="33">
        <f>SUM((H34:H35),(H40:H41),(H46:H47))</f>
        <v>1850</v>
      </c>
      <c r="I57" s="33">
        <f>SUM((I34:I35),(I40:I41),(I46:I47))</f>
        <v>1263</v>
      </c>
      <c r="J57" s="33">
        <f>SUM((J34:J35),(J40:J41),(J46:J47))</f>
        <v>1644</v>
      </c>
      <c r="K57" s="33">
        <f>SUM((K34:K35),(K40:K41),(K46:K47))</f>
        <v>755</v>
      </c>
      <c r="L57" s="33">
        <f>SUM((L34:L35),(L40:L41),(L46:L47))</f>
        <v>0</v>
      </c>
      <c r="M57" s="33">
        <f>SUM((M34:M35),(M40:M41),(M46:M47))</f>
        <v>1220.6666666667</v>
      </c>
      <c r="N57" s="33">
        <f>SUM((N34:N35),(N40:N41),(N46:N47))</f>
        <v>1220.6666666667</v>
      </c>
      <c r="O57" s="33">
        <f>SUM((O34:O35),(O40:O41),(O46:O47))</f>
        <v>1220.6666666667</v>
      </c>
      <c r="P57" s="7">
        <f>SUM(D57:O57)</f>
        <v>18992</v>
      </c>
    </row>
    <row r="58" spans="1:22" customHeight="1" ht="14.25"/>
    <row r="59" spans="1:22" customHeight="1" ht="14.25"/>
    <row r="60" spans="1:22" customHeight="1" ht="14.25"/>
    <row r="61" spans="1:22" customHeight="1" ht="14.25"/>
    <row r="62" spans="1:22" customHeight="1" ht="14.25"/>
    <row r="63" spans="1:22" customHeight="1" ht="14.25"/>
    <row r="64" spans="1:22" customHeight="1" ht="14.25"/>
    <row r="65" spans="1:22" customHeight="1" ht="14.25"/>
    <row r="66" spans="1:22" customHeight="1" ht="14.25"/>
    <row r="67" spans="1:22" customHeight="1" ht="14.25"/>
    <row r="68" spans="1:22" customHeight="1" ht="14.25"/>
    <row r="69" spans="1:22" customHeight="1" ht="14.25"/>
    <row r="70" spans="1:22" customHeight="1" ht="14.25"/>
    <row r="71" spans="1:22" customHeight="1" ht="14.25"/>
    <row r="72" spans="1:22" customHeight="1" ht="14.25"/>
    <row r="73" spans="1:22" customHeight="1" ht="14.25"/>
    <row r="74" spans="1:22" customHeight="1" ht="14.25"/>
    <row r="75" spans="1:22" customHeight="1" ht="14.25"/>
    <row r="76" spans="1:22" customHeight="1" ht="14.25"/>
    <row r="77" spans="1:22" customHeight="1" ht="14.25"/>
    <row r="78" spans="1:22" customHeight="1" ht="14.25"/>
    <row r="79" spans="1:22" customHeight="1" ht="14.25"/>
    <row r="80" spans="1:22" customHeight="1" ht="14.25"/>
    <row r="81" spans="1:22" customHeight="1" ht="14.25"/>
    <row r="82" spans="1:22" customHeight="1" ht="14.25"/>
    <row r="83" spans="1:22" customHeight="1" ht="14.25"/>
    <row r="84" spans="1:22" customHeight="1" ht="14.25"/>
    <row r="85" spans="1:22" customHeight="1" ht="14.25"/>
    <row r="86" spans="1:22" customHeight="1" ht="14.25"/>
    <row r="87" spans="1:22" customHeight="1" ht="14.25"/>
    <row r="88" spans="1:22" customHeight="1" ht="14.25"/>
    <row r="89" spans="1:22" customHeight="1" ht="14.25"/>
    <row r="90" spans="1:22" customHeight="1" ht="14.25"/>
    <row r="91" spans="1:22" customHeight="1" ht="14.25"/>
    <row r="92" spans="1:22" customHeight="1" ht="14.25"/>
    <row r="93" spans="1:22" customHeight="1" ht="14.25"/>
    <row r="94" spans="1:22" customHeight="1" ht="14.25"/>
    <row r="95" spans="1:22" customHeight="1" ht="14.25"/>
    <row r="96" spans="1:22" customHeight="1" ht="14.25"/>
    <row r="97" spans="1:22" customHeight="1" ht="14.25"/>
    <row r="98" spans="1:22" customHeight="1" ht="14.25"/>
    <row r="99" spans="1:22" customHeight="1" ht="14.25"/>
    <row r="100" spans="1:22" customHeight="1" ht="14.25"/>
    <row r="101" spans="1:22" customHeight="1" ht="14.25"/>
    <row r="102" spans="1:22" customHeight="1" ht="14.25"/>
    <row r="103" spans="1:22" customHeight="1" ht="14.25"/>
    <row r="104" spans="1:22" customHeight="1" ht="14.25"/>
    <row r="105" spans="1:22" customHeight="1" ht="14.25"/>
    <row r="106" spans="1:22" customHeight="1" ht="14.25"/>
    <row r="107" spans="1:22" customHeight="1" ht="14.25"/>
    <row r="108" spans="1:22" customHeight="1" ht="14.25"/>
    <row r="109" spans="1:22" customHeight="1" ht="14.25"/>
    <row r="110" spans="1:22" customHeight="1" ht="14.25"/>
    <row r="111" spans="1:22" customHeight="1" ht="14.25"/>
    <row r="112" spans="1:22" customHeight="1" ht="14.25"/>
    <row r="113" spans="1:22" customHeight="1" ht="14.25"/>
    <row r="114" spans="1:22" customHeight="1" ht="14.25"/>
    <row r="115" spans="1:22" customHeight="1" ht="14.25"/>
    <row r="116" spans="1:22" customHeight="1" ht="14.25"/>
    <row r="117" spans="1:22" customHeight="1" ht="14.25"/>
    <row r="118" spans="1:22" customHeight="1" ht="14.25"/>
    <row r="119" spans="1:22" customHeight="1" ht="14.25"/>
    <row r="120" spans="1:22" customHeight="1" ht="14.25"/>
    <row r="121" spans="1:22" customHeight="1" ht="14.25"/>
    <row r="122" spans="1:22" customHeight="1" ht="14.25"/>
    <row r="123" spans="1:22" customHeight="1" ht="14.25"/>
    <row r="124" spans="1:22" customHeight="1" ht="14.25"/>
    <row r="125" spans="1:22" customHeight="1" ht="14.25"/>
    <row r="126" spans="1:22" customHeight="1" ht="14.25"/>
    <row r="127" spans="1:22" customHeight="1" ht="14.25"/>
    <row r="128" spans="1:22" customHeight="1" ht="14.25"/>
    <row r="129" spans="1:22" customHeight="1" ht="14.25"/>
    <row r="130" spans="1:22" customHeight="1" ht="14.25"/>
    <row r="131" spans="1:22" customHeight="1" ht="14.25"/>
    <row r="132" spans="1:22" customHeight="1" ht="14.25"/>
    <row r="133" spans="1:22" customHeight="1" ht="14.25"/>
    <row r="134" spans="1:22" customHeight="1" ht="14.25"/>
    <row r="135" spans="1:22" customHeight="1" ht="14.25"/>
    <row r="136" spans="1:22" customHeight="1" ht="14.25"/>
    <row r="137" spans="1:22" customHeight="1" ht="14.25"/>
    <row r="138" spans="1:22" customHeight="1" ht="14.25"/>
    <row r="139" spans="1:22" customHeight="1" ht="14.25"/>
    <row r="140" spans="1:22" customHeight="1" ht="14.25"/>
    <row r="141" spans="1:22" customHeight="1" ht="14.25"/>
    <row r="142" spans="1:22" customHeight="1" ht="14.25"/>
    <row r="143" spans="1:22" customHeight="1" ht="14.25"/>
    <row r="144" spans="1:22" customHeight="1" ht="14.25"/>
    <row r="145" spans="1:22" customHeight="1" ht="14.25"/>
    <row r="146" spans="1:22" customHeight="1" ht="14.25"/>
    <row r="147" spans="1:22" customHeight="1" ht="14.25"/>
    <row r="148" spans="1:22" customHeight="1" ht="14.25"/>
    <row r="149" spans="1:22" customHeight="1" ht="14.25"/>
    <row r="150" spans="1:22" customHeight="1" ht="14.25"/>
    <row r="151" spans="1:22" customHeight="1" ht="14.25"/>
    <row r="152" spans="1:22" customHeight="1" ht="14.25"/>
    <row r="153" spans="1:22" customHeight="1" ht="14.25"/>
    <row r="154" spans="1:22" customHeight="1" ht="14.25"/>
    <row r="155" spans="1:22" customHeight="1" ht="14.25"/>
    <row r="156" spans="1:22" customHeight="1" ht="14.25"/>
    <row r="157" spans="1:22" customHeight="1" ht="14.25"/>
    <row r="158" spans="1:22" customHeight="1" ht="14.25"/>
    <row r="159" spans="1:22" customHeight="1" ht="14.25"/>
    <row r="160" spans="1:22" customHeight="1" ht="14.25"/>
    <row r="161" spans="1:22" customHeight="1" ht="14.25"/>
    <row r="162" spans="1:22" customHeight="1" ht="14.25"/>
    <row r="163" spans="1:22" customHeight="1" ht="14.25"/>
    <row r="164" spans="1:22" customHeight="1" ht="14.25"/>
    <row r="165" spans="1:22" customHeight="1" ht="14.25"/>
    <row r="166" spans="1:22" customHeight="1" ht="14.25"/>
    <row r="167" spans="1:22" customHeight="1" ht="14.25"/>
    <row r="168" spans="1:22" customHeight="1" ht="14.25"/>
    <row r="169" spans="1:22" customHeight="1" ht="14.25"/>
    <row r="170" spans="1:22" customHeight="1" ht="14.25"/>
    <row r="171" spans="1:22" customHeight="1" ht="14.25"/>
    <row r="172" spans="1:22" customHeight="1" ht="14.25"/>
    <row r="173" spans="1:22" customHeight="1" ht="14.25"/>
    <row r="174" spans="1:22" customHeight="1" ht="14.25"/>
    <row r="175" spans="1:22" customHeight="1" ht="14.25"/>
    <row r="176" spans="1:22" customHeight="1" ht="14.25"/>
    <row r="177" spans="1:22" customHeight="1" ht="14.25"/>
    <row r="178" spans="1:22" customHeight="1" ht="14.25"/>
    <row r="179" spans="1:22" customHeight="1" ht="14.25"/>
    <row r="180" spans="1:22" customHeight="1" ht="14.25"/>
    <row r="181" spans="1:22" customHeight="1" ht="14.25"/>
    <row r="182" spans="1:22" customHeight="1" ht="14.25"/>
    <row r="183" spans="1:22" customHeight="1" ht="14.25"/>
    <row r="184" spans="1:22" customHeight="1" ht="14.25"/>
    <row r="185" spans="1:22" customHeight="1" ht="14.25"/>
    <row r="186" spans="1:22" customHeight="1" ht="14.25"/>
    <row r="187" spans="1:22" customHeight="1" ht="14.25"/>
    <row r="188" spans="1:22" customHeight="1" ht="14.25"/>
    <row r="189" spans="1:22" customHeight="1" ht="14.25"/>
    <row r="190" spans="1:22" customHeight="1" ht="14.25"/>
    <row r="191" spans="1:22" customHeight="1" ht="14.25"/>
    <row r="192" spans="1:22" customHeight="1" ht="14.25"/>
    <row r="193" spans="1:22" customHeight="1" ht="14.25"/>
    <row r="194" spans="1:22" customHeight="1" ht="14.25"/>
    <row r="195" spans="1:22" customHeight="1" ht="14.25"/>
    <row r="196" spans="1:22" customHeight="1" ht="14.25"/>
    <row r="197" spans="1:22" customHeight="1" ht="14.25"/>
    <row r="198" spans="1:22" customHeight="1" ht="14.25"/>
    <row r="199" spans="1:22" customHeight="1" ht="14.25"/>
    <row r="200" spans="1:22" customHeight="1" ht="14.25"/>
    <row r="201" spans="1:22" customHeight="1" ht="14.25"/>
    <row r="202" spans="1:22" customHeight="1" ht="14.25"/>
    <row r="203" spans="1:22" customHeight="1" ht="14.25"/>
    <row r="204" spans="1:22" customHeight="1" ht="14.25"/>
    <row r="205" spans="1:22" customHeight="1" ht="14.25"/>
    <row r="206" spans="1:22" customHeight="1" ht="14.25"/>
    <row r="207" spans="1:22" customHeight="1" ht="14.25"/>
    <row r="208" spans="1:22" customHeight="1" ht="14.25"/>
    <row r="209" spans="1:22" customHeight="1" ht="14.25"/>
    <row r="210" spans="1:22" customHeight="1" ht="14.25"/>
    <row r="211" spans="1:22" customHeight="1" ht="14.25"/>
    <row r="212" spans="1:22" customHeight="1" ht="14.25"/>
    <row r="213" spans="1:22" customHeight="1" ht="14.25"/>
    <row r="214" spans="1:22" customHeight="1" ht="14.25"/>
    <row r="215" spans="1:22" customHeight="1" ht="14.25"/>
    <row r="216" spans="1:22" customHeight="1" ht="14.25"/>
    <row r="217" spans="1:22" customHeight="1" ht="14.25"/>
    <row r="218" spans="1:22" customHeight="1" ht="14.25"/>
    <row r="219" spans="1:22" customHeight="1" ht="14.25"/>
    <row r="220" spans="1:22" customHeight="1" ht="14.25"/>
    <row r="221" spans="1:22" customHeight="1" ht="14.25"/>
    <row r="222" spans="1:22" customHeight="1" ht="14.25"/>
    <row r="223" spans="1:22" customHeight="1" ht="14.25"/>
    <row r="224" spans="1:22" customHeight="1" ht="14.25"/>
    <row r="225" spans="1:22" customHeight="1" ht="14.25"/>
    <row r="226" spans="1:22" customHeight="1" ht="14.25"/>
    <row r="227" spans="1:22" customHeight="1" ht="14.25"/>
    <row r="228" spans="1:22" customHeight="1" ht="14.25"/>
    <row r="229" spans="1:22" customHeight="1" ht="14.25"/>
    <row r="230" spans="1:22" customHeight="1" ht="14.25"/>
    <row r="231" spans="1:22" customHeight="1" ht="14.25"/>
    <row r="232" spans="1:22" customHeight="1" ht="14.25"/>
    <row r="233" spans="1:22" customHeight="1" ht="14.25"/>
    <row r="234" spans="1:22" customHeight="1" ht="14.25"/>
    <row r="235" spans="1:22" customHeight="1" ht="14.25"/>
    <row r="236" spans="1:22" customHeight="1" ht="14.25"/>
    <row r="237" spans="1:22" customHeight="1" ht="14.25"/>
    <row r="238" spans="1:22" customHeight="1" ht="14.25"/>
    <row r="239" spans="1:22" customHeight="1" ht="14.25"/>
    <row r="240" spans="1:22" customHeight="1" ht="14.25"/>
    <row r="241" spans="1:22" customHeight="1" ht="14.25"/>
    <row r="242" spans="1:22" customHeight="1" ht="14.25"/>
    <row r="243" spans="1:22" customHeight="1" ht="14.25"/>
    <row r="244" spans="1:22" customHeight="1" ht="14.25"/>
    <row r="245" spans="1:22" customHeight="1" ht="14.25"/>
    <row r="246" spans="1:22" customHeight="1" ht="14.25"/>
    <row r="247" spans="1:22" customHeight="1" ht="14.25"/>
    <row r="248" spans="1:22" customHeight="1" ht="14.25"/>
    <row r="249" spans="1:22" customHeight="1" ht="14.25"/>
    <row r="250" spans="1:22" customHeight="1" ht="14.25"/>
    <row r="251" spans="1:22" customHeight="1" ht="14.25"/>
    <row r="252" spans="1:22" customHeight="1" ht="14.25"/>
    <row r="253" spans="1:22" customHeight="1" ht="14.25"/>
    <row r="254" spans="1:22" customHeight="1" ht="14.25"/>
    <row r="255" spans="1:22" customHeight="1" ht="14.25"/>
    <row r="256" spans="1:22" customHeight="1" ht="14.25"/>
    <row r="257" spans="1:22" customHeight="1" ht="14.25"/>
    <row r="258" spans="1:22" customHeight="1" ht="14.25"/>
    <row r="259" spans="1:22" customHeight="1" ht="14.25"/>
    <row r="260" spans="1:22" customHeight="1" ht="14.25"/>
    <row r="261" spans="1:22" customHeight="1" ht="14.25"/>
    <row r="262" spans="1:22" customHeight="1" ht="14.25"/>
    <row r="263" spans="1:22" customHeight="1" ht="14.25"/>
    <row r="264" spans="1:22" customHeight="1" ht="14.25"/>
    <row r="265" spans="1:22" customHeight="1" ht="14.25"/>
    <row r="266" spans="1:22" customHeight="1" ht="14.25"/>
    <row r="267" spans="1:22" customHeight="1" ht="14.25"/>
    <row r="268" spans="1:22" customHeight="1" ht="14.25"/>
    <row r="269" spans="1:22" customHeight="1" ht="14.25"/>
    <row r="270" spans="1:22" customHeight="1" ht="14.25"/>
    <row r="271" spans="1:22" customHeight="1" ht="14.25"/>
    <row r="272" spans="1:22" customHeight="1" ht="14.25"/>
    <row r="273" spans="1:22" customHeight="1" ht="14.25"/>
    <row r="274" spans="1:22" customHeight="1" ht="14.25"/>
    <row r="275" spans="1:22" customHeight="1" ht="14.25"/>
    <row r="276" spans="1:22" customHeight="1" ht="14.25"/>
    <row r="277" spans="1:22" customHeight="1" ht="14.25"/>
    <row r="278" spans="1:22" customHeight="1" ht="14.25"/>
    <row r="279" spans="1:22" customHeight="1" ht="14.25"/>
    <row r="280" spans="1:22" customHeight="1" ht="14.25"/>
    <row r="281" spans="1:22" customHeight="1" ht="14.25"/>
    <row r="282" spans="1:22" customHeight="1" ht="14.25"/>
    <row r="283" spans="1:22" customHeight="1" ht="14.25"/>
    <row r="284" spans="1:22" customHeight="1" ht="14.25"/>
    <row r="285" spans="1:22" customHeight="1" ht="14.25"/>
    <row r="286" spans="1:22" customHeight="1" ht="14.25"/>
    <row r="287" spans="1:22" customHeight="1" ht="14.25"/>
    <row r="288" spans="1:22" customHeight="1" ht="14.25"/>
    <row r="289" spans="1:22" customHeight="1" ht="14.25"/>
    <row r="290" spans="1:22" customHeight="1" ht="14.25"/>
    <row r="291" spans="1:22" customHeight="1" ht="14.25"/>
    <row r="292" spans="1:22" customHeight="1" ht="14.25"/>
    <row r="293" spans="1:22" customHeight="1" ht="14.25"/>
    <row r="294" spans="1:22" customHeight="1" ht="14.25"/>
    <row r="295" spans="1:22" customHeight="1" ht="14.25"/>
    <row r="296" spans="1:22" customHeight="1" ht="14.25"/>
    <row r="297" spans="1:22" customHeight="1" ht="14.25"/>
    <row r="298" spans="1:22" customHeight="1" ht="14.25"/>
    <row r="299" spans="1:22" customHeight="1" ht="14.25"/>
    <row r="300" spans="1:22" customHeight="1" ht="14.25"/>
    <row r="301" spans="1:22" customHeight="1" ht="14.25"/>
    <row r="302" spans="1:22" customHeight="1" ht="14.25"/>
    <row r="303" spans="1:22" customHeight="1" ht="14.25"/>
    <row r="304" spans="1:22" customHeight="1" ht="14.25"/>
    <row r="305" spans="1:22" customHeight="1" ht="14.25"/>
    <row r="306" spans="1:22" customHeight="1" ht="14.25"/>
    <row r="307" spans="1:22" customHeight="1" ht="14.25"/>
    <row r="308" spans="1:22" customHeight="1" ht="14.25"/>
    <row r="309" spans="1:22" customHeight="1" ht="14.25"/>
    <row r="310" spans="1:22" customHeight="1" ht="14.25"/>
    <row r="311" spans="1:22" customHeight="1" ht="14.25"/>
    <row r="312" spans="1:22" customHeight="1" ht="14.25"/>
    <row r="313" spans="1:22" customHeight="1" ht="14.25"/>
    <row r="314" spans="1:22" customHeight="1" ht="14.25"/>
    <row r="315" spans="1:22" customHeight="1" ht="14.25"/>
    <row r="316" spans="1:22" customHeight="1" ht="14.25"/>
    <row r="317" spans="1:22" customHeight="1" ht="14.25"/>
    <row r="318" spans="1:22" customHeight="1" ht="14.25"/>
    <row r="319" spans="1:22" customHeight="1" ht="14.25"/>
    <row r="320" spans="1:22" customHeight="1" ht="14.25"/>
    <row r="321" spans="1:22" customHeight="1" ht="14.25"/>
    <row r="322" spans="1:22" customHeight="1" ht="14.25"/>
    <row r="323" spans="1:22" customHeight="1" ht="14.25"/>
    <row r="324" spans="1:22" customHeight="1" ht="14.25"/>
    <row r="325" spans="1:22" customHeight="1" ht="14.25"/>
    <row r="326" spans="1:22" customHeight="1" ht="14.25"/>
    <row r="327" spans="1:22" customHeight="1" ht="14.25"/>
    <row r="328" spans="1:22" customHeight="1" ht="14.25"/>
    <row r="329" spans="1:22" customHeight="1" ht="14.25"/>
    <row r="330" spans="1:22" customHeight="1" ht="14.25"/>
    <row r="331" spans="1:22" customHeight="1" ht="14.25"/>
    <row r="332" spans="1:22" customHeight="1" ht="14.25"/>
    <row r="333" spans="1:22" customHeight="1" ht="14.25"/>
    <row r="334" spans="1:22" customHeight="1" ht="14.25"/>
    <row r="335" spans="1:22" customHeight="1" ht="14.25"/>
    <row r="336" spans="1:22" customHeight="1" ht="14.25"/>
    <row r="337" spans="1:22" customHeight="1" ht="14.25"/>
    <row r="338" spans="1:22" customHeight="1" ht="14.25"/>
    <row r="339" spans="1:22" customHeight="1" ht="14.25"/>
    <row r="340" spans="1:22" customHeight="1" ht="14.25"/>
    <row r="341" spans="1:22" customHeight="1" ht="14.25"/>
    <row r="342" spans="1:22" customHeight="1" ht="14.25"/>
    <row r="343" spans="1:22" customHeight="1" ht="14.25"/>
    <row r="344" spans="1:22" customHeight="1" ht="14.25"/>
    <row r="345" spans="1:22" customHeight="1" ht="14.25"/>
    <row r="346" spans="1:22" customHeight="1" ht="14.25"/>
    <row r="347" spans="1:22" customHeight="1" ht="14.25"/>
    <row r="348" spans="1:22" customHeight="1" ht="14.25"/>
    <row r="349" spans="1:22" customHeight="1" ht="14.25"/>
    <row r="350" spans="1:22" customHeight="1" ht="14.25"/>
    <row r="351" spans="1:22" customHeight="1" ht="14.25"/>
    <row r="352" spans="1:22" customHeight="1" ht="14.25"/>
    <row r="353" spans="1:22" customHeight="1" ht="14.25"/>
    <row r="354" spans="1:22" customHeight="1" ht="14.25"/>
    <row r="355" spans="1:22" customHeight="1" ht="14.25"/>
    <row r="356" spans="1:22" customHeight="1" ht="14.25"/>
    <row r="357" spans="1:22" customHeight="1" ht="14.25"/>
    <row r="358" spans="1:22" customHeight="1" ht="14.25"/>
    <row r="359" spans="1:22" customHeight="1" ht="14.25"/>
    <row r="360" spans="1:22" customHeight="1" ht="14.25"/>
    <row r="361" spans="1:22" customHeight="1" ht="14.25"/>
    <row r="362" spans="1:22" customHeight="1" ht="14.25"/>
    <row r="363" spans="1:22" customHeight="1" ht="14.25"/>
    <row r="364" spans="1:22" customHeight="1" ht="14.25"/>
    <row r="365" spans="1:22" customHeight="1" ht="14.25"/>
    <row r="366" spans="1:22" customHeight="1" ht="14.25"/>
    <row r="367" spans="1:22" customHeight="1" ht="14.25"/>
    <row r="368" spans="1:22" customHeight="1" ht="14.25"/>
    <row r="369" spans="1:22" customHeight="1" ht="14.25"/>
    <row r="370" spans="1:22" customHeight="1" ht="14.25"/>
    <row r="371" spans="1:22" customHeight="1" ht="14.25"/>
    <row r="372" spans="1:22" customHeight="1" ht="14.25"/>
    <row r="373" spans="1:22" customHeight="1" ht="14.25"/>
    <row r="374" spans="1:22" customHeight="1" ht="14.25"/>
    <row r="375" spans="1:22" customHeight="1" ht="14.25"/>
    <row r="376" spans="1:22" customHeight="1" ht="14.25"/>
    <row r="377" spans="1:22" customHeight="1" ht="14.25"/>
    <row r="378" spans="1:22" customHeight="1" ht="14.25"/>
    <row r="379" spans="1:22" customHeight="1" ht="14.25"/>
    <row r="380" spans="1:22" customHeight="1" ht="14.25"/>
    <row r="381" spans="1:22" customHeight="1" ht="14.25"/>
    <row r="382" spans="1:22" customHeight="1" ht="14.25"/>
    <row r="383" spans="1:22" customHeight="1" ht="14.25"/>
    <row r="384" spans="1:22" customHeight="1" ht="14.25"/>
    <row r="385" spans="1:22" customHeight="1" ht="14.25"/>
    <row r="386" spans="1:22" customHeight="1" ht="14.25"/>
    <row r="387" spans="1:22" customHeight="1" ht="14.25"/>
    <row r="388" spans="1:22" customHeight="1" ht="14.25"/>
    <row r="389" spans="1:22" customHeight="1" ht="14.25"/>
    <row r="390" spans="1:22" customHeight="1" ht="14.25"/>
    <row r="391" spans="1:22" customHeight="1" ht="14.25"/>
    <row r="392" spans="1:22" customHeight="1" ht="14.25"/>
    <row r="393" spans="1:22" customHeight="1" ht="14.25"/>
    <row r="394" spans="1:22" customHeight="1" ht="14.25"/>
    <row r="395" spans="1:22" customHeight="1" ht="14.25"/>
    <row r="396" spans="1:22" customHeight="1" ht="14.25"/>
    <row r="397" spans="1:22" customHeight="1" ht="14.25"/>
    <row r="398" spans="1:22" customHeight="1" ht="14.25"/>
    <row r="399" spans="1:22" customHeight="1" ht="14.25"/>
    <row r="400" spans="1:22" customHeight="1" ht="14.25"/>
    <row r="401" spans="1:22" customHeight="1" ht="14.25"/>
    <row r="402" spans="1:22" customHeight="1" ht="14.25"/>
    <row r="403" spans="1:22" customHeight="1" ht="14.25"/>
    <row r="404" spans="1:22" customHeight="1" ht="14.25"/>
    <row r="405" spans="1:22" customHeight="1" ht="14.25"/>
    <row r="406" spans="1:22" customHeight="1" ht="14.25"/>
    <row r="407" spans="1:22" customHeight="1" ht="14.25"/>
    <row r="408" spans="1:22" customHeight="1" ht="14.25"/>
    <row r="409" spans="1:22" customHeight="1" ht="14.25"/>
    <row r="410" spans="1:22" customHeight="1" ht="14.25"/>
    <row r="411" spans="1:22" customHeight="1" ht="14.25"/>
    <row r="412" spans="1:22" customHeight="1" ht="14.25"/>
    <row r="413" spans="1:22" customHeight="1" ht="14.25"/>
    <row r="414" spans="1:22" customHeight="1" ht="14.25"/>
    <row r="415" spans="1:22" customHeight="1" ht="14.25"/>
    <row r="416" spans="1:22" customHeight="1" ht="14.25"/>
    <row r="417" spans="1:22" customHeight="1" ht="14.25"/>
    <row r="418" spans="1:22" customHeight="1" ht="14.25"/>
    <row r="419" spans="1:22" customHeight="1" ht="14.25"/>
    <row r="420" spans="1:22" customHeight="1" ht="14.25"/>
    <row r="421" spans="1:22" customHeight="1" ht="14.25"/>
    <row r="422" spans="1:22" customHeight="1" ht="14.25"/>
    <row r="423" spans="1:22" customHeight="1" ht="14.25"/>
    <row r="424" spans="1:22" customHeight="1" ht="14.25"/>
    <row r="425" spans="1:22" customHeight="1" ht="14.25"/>
    <row r="426" spans="1:22" customHeight="1" ht="14.25"/>
    <row r="427" spans="1:22" customHeight="1" ht="14.25"/>
    <row r="428" spans="1:22" customHeight="1" ht="14.25"/>
    <row r="429" spans="1:22" customHeight="1" ht="14.25"/>
    <row r="430" spans="1:22" customHeight="1" ht="14.25"/>
    <row r="431" spans="1:22" customHeight="1" ht="14.25"/>
    <row r="432" spans="1:22" customHeight="1" ht="14.25"/>
    <row r="433" spans="1:22" customHeight="1" ht="14.25"/>
    <row r="434" spans="1:22" customHeight="1" ht="14.25"/>
    <row r="435" spans="1:22" customHeight="1" ht="14.25"/>
    <row r="436" spans="1:22" customHeight="1" ht="14.25"/>
    <row r="437" spans="1:22" customHeight="1" ht="14.25"/>
    <row r="438" spans="1:22" customHeight="1" ht="14.25"/>
    <row r="439" spans="1:22" customHeight="1" ht="14.25"/>
    <row r="440" spans="1:22" customHeight="1" ht="14.25"/>
    <row r="441" spans="1:22" customHeight="1" ht="14.25"/>
    <row r="442" spans="1:22" customHeight="1" ht="14.25"/>
    <row r="443" spans="1:22" customHeight="1" ht="14.25"/>
    <row r="444" spans="1:22" customHeight="1" ht="14.25"/>
    <row r="445" spans="1:22" customHeight="1" ht="14.25"/>
    <row r="446" spans="1:22" customHeight="1" ht="14.25"/>
    <row r="447" spans="1:22" customHeight="1" ht="14.25"/>
    <row r="448" spans="1:22" customHeight="1" ht="14.25"/>
    <row r="449" spans="1:22" customHeight="1" ht="14.25"/>
    <row r="450" spans="1:22" customHeight="1" ht="14.25"/>
    <row r="451" spans="1:22" customHeight="1" ht="14.25"/>
    <row r="452" spans="1:22" customHeight="1" ht="14.25"/>
    <row r="453" spans="1:22" customHeight="1" ht="14.25"/>
    <row r="454" spans="1:22" customHeight="1" ht="14.25"/>
    <row r="455" spans="1:22" customHeight="1" ht="14.25"/>
    <row r="456" spans="1:22" customHeight="1" ht="14.25"/>
    <row r="457" spans="1:22" customHeight="1" ht="14.25"/>
    <row r="458" spans="1:22" customHeight="1" ht="14.25"/>
    <row r="459" spans="1:22" customHeight="1" ht="14.25"/>
    <row r="460" spans="1:22" customHeight="1" ht="14.25"/>
    <row r="461" spans="1:22" customHeight="1" ht="14.25"/>
    <row r="462" spans="1:22" customHeight="1" ht="14.25"/>
    <row r="463" spans="1:22" customHeight="1" ht="14.25"/>
    <row r="464" spans="1:22" customHeight="1" ht="14.25"/>
    <row r="465" spans="1:22" customHeight="1" ht="14.25"/>
    <row r="466" spans="1:22" customHeight="1" ht="14.25"/>
    <row r="467" spans="1:22" customHeight="1" ht="14.25"/>
    <row r="468" spans="1:22" customHeight="1" ht="14.25"/>
    <row r="469" spans="1:22" customHeight="1" ht="14.25"/>
    <row r="470" spans="1:22" customHeight="1" ht="14.25"/>
    <row r="471" spans="1:22" customHeight="1" ht="14.25"/>
    <row r="472" spans="1:22" customHeight="1" ht="14.25"/>
    <row r="473" spans="1:22" customHeight="1" ht="14.25"/>
    <row r="474" spans="1:22" customHeight="1" ht="14.25"/>
    <row r="475" spans="1:22" customHeight="1" ht="14.25"/>
    <row r="476" spans="1:22" customHeight="1" ht="14.25"/>
    <row r="477" spans="1:22" customHeight="1" ht="14.25"/>
    <row r="478" spans="1:22" customHeight="1" ht="14.25"/>
    <row r="479" spans="1:22" customHeight="1" ht="14.25"/>
    <row r="480" spans="1:22" customHeight="1" ht="14.25"/>
    <row r="481" spans="1:22" customHeight="1" ht="14.25"/>
    <row r="482" spans="1:22" customHeight="1" ht="14.25"/>
    <row r="483" spans="1:22" customHeight="1" ht="14.25"/>
    <row r="484" spans="1:22" customHeight="1" ht="14.25"/>
    <row r="485" spans="1:22" customHeight="1" ht="14.25"/>
    <row r="486" spans="1:22" customHeight="1" ht="14.25"/>
    <row r="487" spans="1:22" customHeight="1" ht="14.25"/>
    <row r="488" spans="1:22" customHeight="1" ht="14.25"/>
    <row r="489" spans="1:22" customHeight="1" ht="14.25"/>
    <row r="490" spans="1:22" customHeight="1" ht="14.25"/>
    <row r="491" spans="1:22" customHeight="1" ht="14.25"/>
    <row r="492" spans="1:22" customHeight="1" ht="14.25"/>
    <row r="493" spans="1:22" customHeight="1" ht="14.25"/>
    <row r="494" spans="1:22" customHeight="1" ht="14.25"/>
    <row r="495" spans="1:22" customHeight="1" ht="14.25"/>
    <row r="496" spans="1:22" customHeight="1" ht="14.25"/>
    <row r="497" spans="1:22" customHeight="1" ht="14.25"/>
    <row r="498" spans="1:22" customHeight="1" ht="14.25"/>
    <row r="499" spans="1:22" customHeight="1" ht="14.25"/>
    <row r="500" spans="1:22" customHeight="1" ht="14.25"/>
    <row r="501" spans="1:22" customHeight="1" ht="14.25"/>
    <row r="502" spans="1:22" customHeight="1" ht="14.25"/>
    <row r="503" spans="1:22" customHeight="1" ht="14.25"/>
    <row r="504" spans="1:22" customHeight="1" ht="14.25"/>
    <row r="505" spans="1:22" customHeight="1" ht="14.25"/>
    <row r="506" spans="1:22" customHeight="1" ht="14.25"/>
    <row r="507" spans="1:22" customHeight="1" ht="14.25"/>
    <row r="508" spans="1:22" customHeight="1" ht="14.25"/>
    <row r="509" spans="1:22" customHeight="1" ht="14.25"/>
    <row r="510" spans="1:22" customHeight="1" ht="14.25"/>
    <row r="511" spans="1:22" customHeight="1" ht="14.25"/>
    <row r="512" spans="1:22" customHeight="1" ht="14.25"/>
    <row r="513" spans="1:22" customHeight="1" ht="14.25"/>
    <row r="514" spans="1:22" customHeight="1" ht="14.25"/>
    <row r="515" spans="1:22" customHeight="1" ht="14.25"/>
    <row r="516" spans="1:22" customHeight="1" ht="14.25"/>
    <row r="517" spans="1:22" customHeight="1" ht="14.25"/>
    <row r="518" spans="1:22" customHeight="1" ht="14.25"/>
    <row r="519" spans="1:22" customHeight="1" ht="14.25"/>
    <row r="520" spans="1:22" customHeight="1" ht="14.25"/>
    <row r="521" spans="1:22" customHeight="1" ht="14.25"/>
    <row r="522" spans="1:22" customHeight="1" ht="14.25"/>
    <row r="523" spans="1:22" customHeight="1" ht="14.25"/>
    <row r="524" spans="1:22" customHeight="1" ht="14.25"/>
    <row r="525" spans="1:22" customHeight="1" ht="14.25"/>
    <row r="526" spans="1:22" customHeight="1" ht="14.25"/>
    <row r="527" spans="1:22" customHeight="1" ht="14.25"/>
    <row r="528" spans="1:22" customHeight="1" ht="14.25"/>
    <row r="529" spans="1:22" customHeight="1" ht="14.25"/>
    <row r="530" spans="1:22" customHeight="1" ht="14.25"/>
    <row r="531" spans="1:22" customHeight="1" ht="14.25"/>
    <row r="532" spans="1:22" customHeight="1" ht="14.25"/>
    <row r="533" spans="1:22" customHeight="1" ht="14.25"/>
    <row r="534" spans="1:22" customHeight="1" ht="14.25"/>
    <row r="535" spans="1:22" customHeight="1" ht="14.25"/>
    <row r="536" spans="1:22" customHeight="1" ht="14.25"/>
    <row r="537" spans="1:22" customHeight="1" ht="14.25"/>
    <row r="538" spans="1:22" customHeight="1" ht="14.25"/>
    <row r="539" spans="1:22" customHeight="1" ht="14.25"/>
    <row r="540" spans="1:22" customHeight="1" ht="14.25"/>
    <row r="541" spans="1:22" customHeight="1" ht="14.25"/>
    <row r="542" spans="1:22" customHeight="1" ht="14.25"/>
    <row r="543" spans="1:22" customHeight="1" ht="14.25"/>
    <row r="544" spans="1:22" customHeight="1" ht="14.25"/>
    <row r="545" spans="1:22" customHeight="1" ht="14.25"/>
    <row r="546" spans="1:22" customHeight="1" ht="14.25"/>
    <row r="547" spans="1:22" customHeight="1" ht="14.25"/>
    <row r="548" spans="1:22" customHeight="1" ht="14.25"/>
    <row r="549" spans="1:22" customHeight="1" ht="14.25"/>
    <row r="550" spans="1:22" customHeight="1" ht="14.25"/>
    <row r="551" spans="1:22" customHeight="1" ht="14.25"/>
    <row r="552" spans="1:22" customHeight="1" ht="14.25"/>
    <row r="553" spans="1:22" customHeight="1" ht="14.25"/>
    <row r="554" spans="1:22" customHeight="1" ht="14.25"/>
    <row r="555" spans="1:22" customHeight="1" ht="14.25"/>
    <row r="556" spans="1:22" customHeight="1" ht="14.25"/>
    <row r="557" spans="1:22" customHeight="1" ht="14.25"/>
    <row r="558" spans="1:22" customHeight="1" ht="14.25"/>
    <row r="559" spans="1:22" customHeight="1" ht="14.25"/>
    <row r="560" spans="1:22" customHeight="1" ht="14.25"/>
    <row r="561" spans="1:22" customHeight="1" ht="14.25"/>
    <row r="562" spans="1:22" customHeight="1" ht="14.25"/>
    <row r="563" spans="1:22" customHeight="1" ht="14.25"/>
    <row r="564" spans="1:22" customHeight="1" ht="14.25"/>
    <row r="565" spans="1:22" customHeight="1" ht="14.25"/>
    <row r="566" spans="1:22" customHeight="1" ht="14.25"/>
    <row r="567" spans="1:22" customHeight="1" ht="14.25"/>
    <row r="568" spans="1:22" customHeight="1" ht="14.25"/>
    <row r="569" spans="1:22" customHeight="1" ht="14.25"/>
    <row r="570" spans="1:22" customHeight="1" ht="14.25"/>
    <row r="571" spans="1:22" customHeight="1" ht="14.25"/>
    <row r="572" spans="1:22" customHeight="1" ht="14.25"/>
    <row r="573" spans="1:22" customHeight="1" ht="14.25"/>
    <row r="574" spans="1:22" customHeight="1" ht="14.25"/>
    <row r="575" spans="1:22" customHeight="1" ht="14.25"/>
    <row r="576" spans="1:22" customHeight="1" ht="14.25"/>
    <row r="577" spans="1:22" customHeight="1" ht="14.25"/>
    <row r="578" spans="1:22" customHeight="1" ht="14.25"/>
    <row r="579" spans="1:22" customHeight="1" ht="14.25"/>
    <row r="580" spans="1:22" customHeight="1" ht="14.25"/>
    <row r="581" spans="1:22" customHeight="1" ht="14.25"/>
    <row r="582" spans="1:22" customHeight="1" ht="14.25"/>
    <row r="583" spans="1:22" customHeight="1" ht="14.25"/>
    <row r="584" spans="1:22" customHeight="1" ht="14.25"/>
    <row r="585" spans="1:22" customHeight="1" ht="14.25"/>
    <row r="586" spans="1:22" customHeight="1" ht="14.25"/>
    <row r="587" spans="1:22" customHeight="1" ht="14.25"/>
    <row r="588" spans="1:22" customHeight="1" ht="14.25"/>
    <row r="589" spans="1:22" customHeight="1" ht="14.25"/>
    <row r="590" spans="1:22" customHeight="1" ht="14.25"/>
    <row r="591" spans="1:22" customHeight="1" ht="14.25"/>
    <row r="592" spans="1:22" customHeight="1" ht="14.25"/>
    <row r="593" spans="1:22" customHeight="1" ht="14.25"/>
    <row r="594" spans="1:22" customHeight="1" ht="14.25"/>
    <row r="595" spans="1:22" customHeight="1" ht="14.25"/>
    <row r="596" spans="1:22" customHeight="1" ht="14.25"/>
    <row r="597" spans="1:22" customHeight="1" ht="14.25"/>
    <row r="598" spans="1:22" customHeight="1" ht="14.25"/>
    <row r="599" spans="1:22" customHeight="1" ht="14.25"/>
    <row r="600" spans="1:22" customHeight="1" ht="14.25"/>
    <row r="601" spans="1:22" customHeight="1" ht="14.25"/>
    <row r="602" spans="1:22" customHeight="1" ht="14.25"/>
    <row r="603" spans="1:22" customHeight="1" ht="14.25"/>
    <row r="604" spans="1:22" customHeight="1" ht="14.25"/>
    <row r="605" spans="1:22" customHeight="1" ht="14.25"/>
    <row r="606" spans="1:22" customHeight="1" ht="14.25"/>
    <row r="607" spans="1:22" customHeight="1" ht="14.25"/>
    <row r="608" spans="1:22" customHeight="1" ht="14.25"/>
    <row r="609" spans="1:22" customHeight="1" ht="14.25"/>
    <row r="610" spans="1:22" customHeight="1" ht="14.25"/>
    <row r="611" spans="1:22" customHeight="1" ht="14.25"/>
    <row r="612" spans="1:22" customHeight="1" ht="14.25"/>
    <row r="613" spans="1:22" customHeight="1" ht="14.25"/>
    <row r="614" spans="1:22" customHeight="1" ht="14.25"/>
    <row r="615" spans="1:22" customHeight="1" ht="14.25"/>
    <row r="616" spans="1:22" customHeight="1" ht="14.25"/>
    <row r="617" spans="1:22" customHeight="1" ht="14.25"/>
    <row r="618" spans="1:22" customHeight="1" ht="14.25"/>
    <row r="619" spans="1:22" customHeight="1" ht="14.25"/>
    <row r="620" spans="1:22" customHeight="1" ht="14.25"/>
    <row r="621" spans="1:22" customHeight="1" ht="14.25"/>
    <row r="622" spans="1:22" customHeight="1" ht="14.25"/>
    <row r="623" spans="1:22" customHeight="1" ht="14.25"/>
    <row r="624" spans="1:22" customHeight="1" ht="14.25"/>
    <row r="625" spans="1:22" customHeight="1" ht="14.25"/>
    <row r="626" spans="1:22" customHeight="1" ht="14.25"/>
    <row r="627" spans="1:22" customHeight="1" ht="14.25"/>
    <row r="628" spans="1:22" customHeight="1" ht="14.25"/>
    <row r="629" spans="1:22" customHeight="1" ht="14.25"/>
    <row r="630" spans="1:22" customHeight="1" ht="14.25"/>
    <row r="631" spans="1:22" customHeight="1" ht="14.25"/>
    <row r="632" spans="1:22" customHeight="1" ht="14.25"/>
    <row r="633" spans="1:22" customHeight="1" ht="14.25"/>
    <row r="634" spans="1:22" customHeight="1" ht="14.25"/>
    <row r="635" spans="1:22" customHeight="1" ht="14.25"/>
    <row r="636" spans="1:22" customHeight="1" ht="14.25"/>
    <row r="637" spans="1:22" customHeight="1" ht="14.25"/>
    <row r="638" spans="1:22" customHeight="1" ht="14.25"/>
    <row r="639" spans="1:22" customHeight="1" ht="14.25"/>
    <row r="640" spans="1:22" customHeight="1" ht="14.25"/>
    <row r="641" spans="1:22" customHeight="1" ht="14.25"/>
    <row r="642" spans="1:22" customHeight="1" ht="14.25"/>
    <row r="643" spans="1:22" customHeight="1" ht="14.25"/>
    <row r="644" spans="1:22" customHeight="1" ht="14.25"/>
    <row r="645" spans="1:22" customHeight="1" ht="14.25"/>
    <row r="646" spans="1:22" customHeight="1" ht="14.25"/>
    <row r="647" spans="1:22" customHeight="1" ht="14.25"/>
    <row r="648" spans="1:22" customHeight="1" ht="14.25"/>
    <row r="649" spans="1:22" customHeight="1" ht="14.25"/>
    <row r="650" spans="1:22" customHeight="1" ht="14.25"/>
    <row r="651" spans="1:22" customHeight="1" ht="14.25"/>
    <row r="652" spans="1:22" customHeight="1" ht="14.25"/>
    <row r="653" spans="1:22" customHeight="1" ht="14.25"/>
    <row r="654" spans="1:22" customHeight="1" ht="14.25"/>
    <row r="655" spans="1:22" customHeight="1" ht="14.25"/>
    <row r="656" spans="1:22" customHeight="1" ht="14.25"/>
    <row r="657" spans="1:22" customHeight="1" ht="14.25"/>
    <row r="658" spans="1:22" customHeight="1" ht="14.25"/>
    <row r="659" spans="1:22" customHeight="1" ht="14.25"/>
    <row r="660" spans="1:22" customHeight="1" ht="14.25"/>
    <row r="661" spans="1:22" customHeight="1" ht="14.25"/>
    <row r="662" spans="1:22" customHeight="1" ht="14.25"/>
    <row r="663" spans="1:22" customHeight="1" ht="14.25"/>
    <row r="664" spans="1:22" customHeight="1" ht="14.25"/>
    <row r="665" spans="1:22" customHeight="1" ht="14.25"/>
    <row r="666" spans="1:22" customHeight="1" ht="14.25"/>
    <row r="667" spans="1:22" customHeight="1" ht="14.25"/>
    <row r="668" spans="1:22" customHeight="1" ht="14.25"/>
    <row r="669" spans="1:22" customHeight="1" ht="14.25"/>
    <row r="670" spans="1:22" customHeight="1" ht="14.25"/>
    <row r="671" spans="1:22" customHeight="1" ht="14.25"/>
    <row r="672" spans="1:22" customHeight="1" ht="14.25"/>
    <row r="673" spans="1:22" customHeight="1" ht="14.25"/>
    <row r="674" spans="1:22" customHeight="1" ht="14.25"/>
    <row r="675" spans="1:22" customHeight="1" ht="14.25"/>
    <row r="676" spans="1:22" customHeight="1" ht="14.25"/>
    <row r="677" spans="1:22" customHeight="1" ht="14.25"/>
    <row r="678" spans="1:22" customHeight="1" ht="14.25"/>
    <row r="679" spans="1:22" customHeight="1" ht="14.25"/>
    <row r="680" spans="1:22" customHeight="1" ht="14.25"/>
    <row r="681" spans="1:22" customHeight="1" ht="14.25"/>
    <row r="682" spans="1:22" customHeight="1" ht="14.25"/>
    <row r="683" spans="1:22" customHeight="1" ht="14.25"/>
    <row r="684" spans="1:22" customHeight="1" ht="14.25"/>
    <row r="685" spans="1:22" customHeight="1" ht="14.25"/>
    <row r="686" spans="1:22" customHeight="1" ht="14.25"/>
    <row r="687" spans="1:22" customHeight="1" ht="14.25"/>
    <row r="688" spans="1:22" customHeight="1" ht="14.25"/>
    <row r="689" spans="1:22" customHeight="1" ht="14.25"/>
    <row r="690" spans="1:22" customHeight="1" ht="14.25"/>
    <row r="691" spans="1:22" customHeight="1" ht="14.25"/>
    <row r="692" spans="1:22" customHeight="1" ht="14.25"/>
    <row r="693" spans="1:22" customHeight="1" ht="14.25"/>
    <row r="694" spans="1:22" customHeight="1" ht="14.25"/>
    <row r="695" spans="1:22" customHeight="1" ht="14.25"/>
    <row r="696" spans="1:22" customHeight="1" ht="14.25"/>
    <row r="697" spans="1:22" customHeight="1" ht="14.25"/>
    <row r="698" spans="1:22" customHeight="1" ht="14.25"/>
    <row r="699" spans="1:22" customHeight="1" ht="14.25"/>
    <row r="700" spans="1:22" customHeight="1" ht="14.25"/>
    <row r="701" spans="1:22" customHeight="1" ht="14.25"/>
    <row r="702" spans="1:22" customHeight="1" ht="14.25"/>
    <row r="703" spans="1:22" customHeight="1" ht="14.25"/>
    <row r="704" spans="1:22" customHeight="1" ht="14.25"/>
    <row r="705" spans="1:22" customHeight="1" ht="14.25"/>
    <row r="706" spans="1:22" customHeight="1" ht="14.25"/>
    <row r="707" spans="1:22" customHeight="1" ht="14.25"/>
    <row r="708" spans="1:22" customHeight="1" ht="14.25"/>
    <row r="709" spans="1:22" customHeight="1" ht="14.25"/>
    <row r="710" spans="1:22" customHeight="1" ht="14.25"/>
    <row r="711" spans="1:22" customHeight="1" ht="14.25"/>
    <row r="712" spans="1:22" customHeight="1" ht="14.25"/>
    <row r="713" spans="1:22" customHeight="1" ht="14.25"/>
    <row r="714" spans="1:22" customHeight="1" ht="14.25"/>
    <row r="715" spans="1:22" customHeight="1" ht="14.25"/>
    <row r="716" spans="1:22" customHeight="1" ht="14.25"/>
    <row r="717" spans="1:22" customHeight="1" ht="14.25"/>
    <row r="718" spans="1:22" customHeight="1" ht="14.25"/>
    <row r="719" spans="1:22" customHeight="1" ht="14.25"/>
    <row r="720" spans="1:22" customHeight="1" ht="14.25"/>
    <row r="721" spans="1:22" customHeight="1" ht="14.25"/>
    <row r="722" spans="1:22" customHeight="1" ht="14.25"/>
    <row r="723" spans="1:22" customHeight="1" ht="14.25"/>
    <row r="724" spans="1:22" customHeight="1" ht="14.25"/>
    <row r="725" spans="1:22" customHeight="1" ht="14.25"/>
    <row r="726" spans="1:22" customHeight="1" ht="14.25"/>
    <row r="727" spans="1:22" customHeight="1" ht="14.25"/>
    <row r="728" spans="1:22" customHeight="1" ht="14.25"/>
    <row r="729" spans="1:22" customHeight="1" ht="14.25"/>
    <row r="730" spans="1:22" customHeight="1" ht="14.25"/>
    <row r="731" spans="1:22" customHeight="1" ht="14.25"/>
    <row r="732" spans="1:22" customHeight="1" ht="14.25"/>
    <row r="733" spans="1:22" customHeight="1" ht="14.25"/>
    <row r="734" spans="1:22" customHeight="1" ht="14.25"/>
    <row r="735" spans="1:22" customHeight="1" ht="14.25"/>
    <row r="736" spans="1:22" customHeight="1" ht="14.25"/>
    <row r="737" spans="1:22" customHeight="1" ht="14.25"/>
    <row r="738" spans="1:22" customHeight="1" ht="14.25"/>
    <row r="739" spans="1:22" customHeight="1" ht="14.25"/>
    <row r="740" spans="1:22" customHeight="1" ht="14.25"/>
    <row r="741" spans="1:22" customHeight="1" ht="14.25"/>
    <row r="742" spans="1:22" customHeight="1" ht="14.25"/>
    <row r="743" spans="1:22" customHeight="1" ht="14.25"/>
    <row r="744" spans="1:22" customHeight="1" ht="14.25"/>
    <row r="745" spans="1:22" customHeight="1" ht="14.25"/>
    <row r="746" spans="1:22" customHeight="1" ht="14.25"/>
    <row r="747" spans="1:22" customHeight="1" ht="14.25"/>
    <row r="748" spans="1:22" customHeight="1" ht="14.25"/>
    <row r="749" spans="1:22" customHeight="1" ht="14.25"/>
    <row r="750" spans="1:22" customHeight="1" ht="14.25"/>
    <row r="751" spans="1:22" customHeight="1" ht="14.25"/>
    <row r="752" spans="1:22" customHeight="1" ht="14.25"/>
    <row r="753" spans="1:22" customHeight="1" ht="14.25"/>
    <row r="754" spans="1:22" customHeight="1" ht="14.25"/>
    <row r="755" spans="1:22" customHeight="1" ht="14.25"/>
    <row r="756" spans="1:22" customHeight="1" ht="14.25"/>
    <row r="757" spans="1:22" customHeight="1" ht="14.25"/>
    <row r="758" spans="1:22" customHeight="1" ht="14.25"/>
    <row r="759" spans="1:22" customHeight="1" ht="14.25"/>
    <row r="760" spans="1:22" customHeight="1" ht="14.25"/>
    <row r="761" spans="1:22" customHeight="1" ht="14.25"/>
    <row r="762" spans="1:22" customHeight="1" ht="14.25"/>
    <row r="763" spans="1:22" customHeight="1" ht="14.25"/>
    <row r="764" spans="1:22" customHeight="1" ht="14.25"/>
    <row r="765" spans="1:22" customHeight="1" ht="14.25"/>
    <row r="766" spans="1:22" customHeight="1" ht="14.25"/>
    <row r="767" spans="1:22" customHeight="1" ht="14.25"/>
    <row r="768" spans="1:22" customHeight="1" ht="14.25"/>
    <row r="769" spans="1:22" customHeight="1" ht="14.25"/>
    <row r="770" spans="1:22" customHeight="1" ht="14.25"/>
    <row r="771" spans="1:22" customHeight="1" ht="14.25"/>
    <row r="772" spans="1:22" customHeight="1" ht="14.25"/>
    <row r="773" spans="1:22" customHeight="1" ht="14.25"/>
    <row r="774" spans="1:22" customHeight="1" ht="14.25"/>
    <row r="775" spans="1:22" customHeight="1" ht="14.25"/>
    <row r="776" spans="1:22" customHeight="1" ht="14.25"/>
    <row r="777" spans="1:22" customHeight="1" ht="14.25"/>
    <row r="778" spans="1:22" customHeight="1" ht="14.25"/>
    <row r="779" spans="1:22" customHeight="1" ht="14.25"/>
    <row r="780" spans="1:22" customHeight="1" ht="14.25"/>
    <row r="781" spans="1:22" customHeight="1" ht="14.25"/>
    <row r="782" spans="1:22" customHeight="1" ht="14.25"/>
    <row r="783" spans="1:22" customHeight="1" ht="14.25"/>
    <row r="784" spans="1:22" customHeight="1" ht="14.25"/>
    <row r="785" spans="1:22" customHeight="1" ht="14.25"/>
    <row r="786" spans="1:22" customHeight="1" ht="14.25"/>
    <row r="787" spans="1:22" customHeight="1" ht="14.25"/>
    <row r="788" spans="1:22" customHeight="1" ht="14.25"/>
    <row r="789" spans="1:22" customHeight="1" ht="14.25"/>
    <row r="790" spans="1:22" customHeight="1" ht="14.25"/>
    <row r="791" spans="1:22" customHeight="1" ht="14.25"/>
    <row r="792" spans="1:22" customHeight="1" ht="14.25"/>
    <row r="793" spans="1:22" customHeight="1" ht="14.25"/>
    <row r="794" spans="1:22" customHeight="1" ht="14.25"/>
    <row r="795" spans="1:22" customHeight="1" ht="14.25"/>
    <row r="796" spans="1:22" customHeight="1" ht="14.25"/>
    <row r="797" spans="1:22" customHeight="1" ht="14.25"/>
    <row r="798" spans="1:22" customHeight="1" ht="14.25"/>
    <row r="799" spans="1:22" customHeight="1" ht="14.25"/>
    <row r="800" spans="1:22" customHeight="1" ht="14.25"/>
    <row r="801" spans="1:22" customHeight="1" ht="14.25"/>
    <row r="802" spans="1:22" customHeight="1" ht="14.25"/>
    <row r="803" spans="1:22" customHeight="1" ht="14.25"/>
    <row r="804" spans="1:22" customHeight="1" ht="14.25"/>
    <row r="805" spans="1:22" customHeight="1" ht="14.25"/>
    <row r="806" spans="1:22" customHeight="1" ht="14.25"/>
    <row r="807" spans="1:22" customHeight="1" ht="14.25"/>
    <row r="808" spans="1:22" customHeight="1" ht="14.25"/>
    <row r="809" spans="1:22" customHeight="1" ht="14.25"/>
    <row r="810" spans="1:22" customHeight="1" ht="14.25"/>
    <row r="811" spans="1:22" customHeight="1" ht="14.25"/>
    <row r="812" spans="1:22" customHeight="1" ht="14.25"/>
    <row r="813" spans="1:22" customHeight="1" ht="14.25"/>
    <row r="814" spans="1:22" customHeight="1" ht="14.25"/>
    <row r="815" spans="1:22" customHeight="1" ht="14.25"/>
    <row r="816" spans="1:22" customHeight="1" ht="14.25"/>
    <row r="817" spans="1:22" customHeight="1" ht="14.25"/>
    <row r="818" spans="1:22" customHeight="1" ht="14.25"/>
    <row r="819" spans="1:22" customHeight="1" ht="14.25"/>
    <row r="820" spans="1:22" customHeight="1" ht="14.25"/>
    <row r="821" spans="1:22" customHeight="1" ht="14.25"/>
    <row r="822" spans="1:22" customHeight="1" ht="14.25"/>
    <row r="823" spans="1:22" customHeight="1" ht="14.25"/>
    <row r="824" spans="1:22" customHeight="1" ht="14.25"/>
    <row r="825" spans="1:22" customHeight="1" ht="14.25"/>
    <row r="826" spans="1:22" customHeight="1" ht="14.25"/>
    <row r="827" spans="1:22" customHeight="1" ht="14.25"/>
    <row r="828" spans="1:22" customHeight="1" ht="14.25"/>
    <row r="829" spans="1:22" customHeight="1" ht="14.25"/>
    <row r="830" spans="1:22" customHeight="1" ht="14.25"/>
    <row r="831" spans="1:22" customHeight="1" ht="14.25"/>
    <row r="832" spans="1:22" customHeight="1" ht="14.25"/>
    <row r="833" spans="1:22" customHeight="1" ht="14.25"/>
    <row r="834" spans="1:22" customHeight="1" ht="14.25"/>
    <row r="835" spans="1:22" customHeight="1" ht="14.25"/>
    <row r="836" spans="1:22" customHeight="1" ht="14.25"/>
    <row r="837" spans="1:22" customHeight="1" ht="14.25"/>
    <row r="838" spans="1:22" customHeight="1" ht="14.25"/>
    <row r="839" spans="1:22" customHeight="1" ht="14.25"/>
    <row r="840" spans="1:22" customHeight="1" ht="14.25"/>
    <row r="841" spans="1:22" customHeight="1" ht="14.25"/>
    <row r="842" spans="1:22" customHeight="1" ht="14.25"/>
    <row r="843" spans="1:22" customHeight="1" ht="14.25"/>
    <row r="844" spans="1:22" customHeight="1" ht="14.25"/>
    <row r="845" spans="1:22" customHeight="1" ht="14.25"/>
    <row r="846" spans="1:22" customHeight="1" ht="14.25"/>
    <row r="847" spans="1:22" customHeight="1" ht="14.25"/>
    <row r="848" spans="1:22" customHeight="1" ht="14.25"/>
    <row r="849" spans="1:22" customHeight="1" ht="14.25"/>
    <row r="850" spans="1:22" customHeight="1" ht="14.25"/>
    <row r="851" spans="1:22" customHeight="1" ht="14.25"/>
    <row r="852" spans="1:22" customHeight="1" ht="14.25"/>
    <row r="853" spans="1:22" customHeight="1" ht="14.25"/>
    <row r="854" spans="1:22" customHeight="1" ht="14.25"/>
    <row r="855" spans="1:22" customHeight="1" ht="14.25"/>
    <row r="856" spans="1:22" customHeight="1" ht="14.25"/>
    <row r="857" spans="1:22" customHeight="1" ht="14.25"/>
    <row r="858" spans="1:22" customHeight="1" ht="14.25"/>
    <row r="859" spans="1:22" customHeight="1" ht="14.25"/>
    <row r="860" spans="1:22" customHeight="1" ht="14.25"/>
    <row r="861" spans="1:22" customHeight="1" ht="14.25"/>
    <row r="862" spans="1:22" customHeight="1" ht="14.25"/>
    <row r="863" spans="1:22" customHeight="1" ht="14.25"/>
    <row r="864" spans="1:22" customHeight="1" ht="14.25"/>
    <row r="865" spans="1:22" customHeight="1" ht="14.25"/>
    <row r="866" spans="1:22" customHeight="1" ht="14.25"/>
    <row r="867" spans="1:22" customHeight="1" ht="14.25"/>
    <row r="868" spans="1:22" customHeight="1" ht="14.25"/>
    <row r="869" spans="1:22" customHeight="1" ht="14.25"/>
    <row r="870" spans="1:22" customHeight="1" ht="14.25"/>
    <row r="871" spans="1:22" customHeight="1" ht="14.25"/>
    <row r="872" spans="1:22" customHeight="1" ht="14.25"/>
    <row r="873" spans="1:22" customHeight="1" ht="14.25"/>
    <row r="874" spans="1:22" customHeight="1" ht="14.25"/>
    <row r="875" spans="1:22" customHeight="1" ht="14.25"/>
    <row r="876" spans="1:22" customHeight="1" ht="14.25"/>
    <row r="877" spans="1:22" customHeight="1" ht="14.25"/>
    <row r="878" spans="1:22" customHeight="1" ht="14.25"/>
    <row r="879" spans="1:22" customHeight="1" ht="14.25"/>
    <row r="880" spans="1:22" customHeight="1" ht="14.25"/>
    <row r="881" spans="1:22" customHeight="1" ht="14.25"/>
    <row r="882" spans="1:22" customHeight="1" ht="14.25"/>
    <row r="883" spans="1:22" customHeight="1" ht="14.25"/>
    <row r="884" spans="1:22" customHeight="1" ht="14.25"/>
    <row r="885" spans="1:22" customHeight="1" ht="14.25"/>
    <row r="886" spans="1:22" customHeight="1" ht="14.25"/>
    <row r="887" spans="1:22" customHeight="1" ht="14.25"/>
    <row r="888" spans="1:22" customHeight="1" ht="14.25"/>
    <row r="889" spans="1:22" customHeight="1" ht="14.25"/>
    <row r="890" spans="1:22" customHeight="1" ht="14.25"/>
    <row r="891" spans="1:22" customHeight="1" ht="14.25"/>
    <row r="892" spans="1:22" customHeight="1" ht="14.25"/>
    <row r="893" spans="1:22" customHeight="1" ht="14.25"/>
    <row r="894" spans="1:22" customHeight="1" ht="14.25"/>
    <row r="895" spans="1:22" customHeight="1" ht="14.25"/>
    <row r="896" spans="1:22" customHeight="1" ht="14.25"/>
    <row r="897" spans="1:22" customHeight="1" ht="14.25"/>
    <row r="898" spans="1:22" customHeight="1" ht="14.25"/>
    <row r="899" spans="1:22" customHeight="1" ht="14.25"/>
    <row r="900" spans="1:22" customHeight="1" ht="14.25"/>
    <row r="901" spans="1:22" customHeight="1" ht="14.25"/>
    <row r="902" spans="1:22" customHeight="1" ht="14.25"/>
    <row r="903" spans="1:22" customHeight="1" ht="14.25"/>
    <row r="904" spans="1:22" customHeight="1" ht="14.25"/>
    <row r="905" spans="1:22" customHeight="1" ht="14.25"/>
    <row r="906" spans="1:22" customHeight="1" ht="14.25"/>
    <row r="907" spans="1:22" customHeight="1" ht="14.25"/>
    <row r="908" spans="1:22" customHeight="1" ht="14.25"/>
    <row r="909" spans="1:22" customHeight="1" ht="14.25"/>
    <row r="910" spans="1:22" customHeight="1" ht="14.25"/>
    <row r="911" spans="1:22" customHeight="1" ht="14.25"/>
    <row r="912" spans="1:22" customHeight="1" ht="14.25"/>
    <row r="913" spans="1:22" customHeight="1" ht="14.25"/>
    <row r="914" spans="1:22" customHeight="1" ht="14.25"/>
    <row r="915" spans="1:22" customHeight="1" ht="14.25"/>
    <row r="916" spans="1:22" customHeight="1" ht="14.25"/>
    <row r="917" spans="1:22" customHeight="1" ht="14.25"/>
    <row r="918" spans="1:22" customHeight="1" ht="14.25"/>
    <row r="919" spans="1:22" customHeight="1" ht="14.25"/>
    <row r="920" spans="1:22" customHeight="1" ht="14.25"/>
    <row r="921" spans="1:22" customHeight="1" ht="14.25"/>
    <row r="922" spans="1:22" customHeight="1" ht="14.25"/>
    <row r="923" spans="1:22" customHeight="1" ht="14.25"/>
    <row r="924" spans="1:22" customHeight="1" ht="14.25"/>
    <row r="925" spans="1:22" customHeight="1" ht="14.25"/>
    <row r="926" spans="1:22" customHeight="1" ht="14.25"/>
    <row r="927" spans="1:22" customHeight="1" ht="14.25"/>
    <row r="928" spans="1:22" customHeight="1" ht="14.25"/>
    <row r="929" spans="1:22" customHeight="1" ht="14.25"/>
    <row r="930" spans="1:22" customHeight="1" ht="14.25"/>
    <row r="931" spans="1:22" customHeight="1" ht="14.25"/>
    <row r="932" spans="1:22" customHeight="1" ht="14.25"/>
    <row r="933" spans="1:22" customHeight="1" ht="14.25"/>
    <row r="934" spans="1:22" customHeight="1" ht="14.25"/>
    <row r="935" spans="1:22" customHeight="1" ht="14.25"/>
    <row r="936" spans="1:22" customHeight="1" ht="14.25"/>
    <row r="937" spans="1:22" customHeight="1" ht="14.25"/>
    <row r="938" spans="1:22" customHeight="1" ht="14.25"/>
    <row r="939" spans="1:22" customHeight="1" ht="14.25"/>
    <row r="940" spans="1:22" customHeight="1" ht="14.25"/>
    <row r="941" spans="1:22" customHeight="1" ht="14.25"/>
    <row r="942" spans="1:22" customHeight="1" ht="14.25"/>
    <row r="943" spans="1:22" customHeight="1" ht="14.25"/>
    <row r="944" spans="1:22" customHeight="1" ht="14.25"/>
    <row r="945" spans="1:22" customHeight="1" ht="14.25"/>
    <row r="946" spans="1:22" customHeight="1" ht="14.25"/>
    <row r="947" spans="1:22" customHeight="1" ht="14.25"/>
    <row r="948" spans="1:22" customHeight="1" ht="14.25"/>
    <row r="949" spans="1:22" customHeight="1" ht="14.25"/>
    <row r="950" spans="1:22" customHeight="1" ht="14.25"/>
    <row r="951" spans="1:22" customHeight="1" ht="14.25"/>
    <row r="952" spans="1:22" customHeight="1" ht="14.25"/>
    <row r="953" spans="1:22" customHeight="1" ht="14.25"/>
    <row r="954" spans="1:22" customHeight="1" ht="14.25"/>
    <row r="955" spans="1:22" customHeight="1" ht="14.25"/>
    <row r="956" spans="1:22" customHeight="1" ht="14.25"/>
    <row r="957" spans="1:22" customHeight="1" ht="14.25"/>
    <row r="958" spans="1:22" customHeight="1" ht="14.25"/>
    <row r="959" spans="1:22" customHeight="1" ht="14.25"/>
    <row r="960" spans="1:22" customHeight="1" ht="14.25"/>
    <row r="961" spans="1:22" customHeight="1" ht="14.25"/>
    <row r="962" spans="1:22" customHeight="1" ht="14.25"/>
    <row r="963" spans="1:22" customHeight="1" ht="14.25"/>
    <row r="964" spans="1:22" customHeight="1" ht="14.25"/>
    <row r="965" spans="1:22" customHeight="1" ht="14.25"/>
    <row r="966" spans="1:22" customHeight="1" ht="14.25"/>
    <row r="967" spans="1:22" customHeight="1" ht="14.25"/>
  </sheetData>
  <mergeCells>
    <mergeCell ref="B36:B41"/>
    <mergeCell ref="B30:B35"/>
    <mergeCell ref="B24:B29"/>
    <mergeCell ref="A55:B57"/>
    <mergeCell ref="A49:C49"/>
    <mergeCell ref="A50:B52"/>
    <mergeCell ref="A54:C54"/>
    <mergeCell ref="B42:B47"/>
    <mergeCell ref="A24:A29"/>
    <mergeCell ref="A42:A47"/>
    <mergeCell ref="A36:A41"/>
    <mergeCell ref="A1:P1"/>
    <mergeCell ref="A2:P2"/>
    <mergeCell ref="A3:P3"/>
    <mergeCell ref="A4:C5"/>
    <mergeCell ref="D4:O4"/>
    <mergeCell ref="P4:P5"/>
    <mergeCell ref="Q4:Q5"/>
    <mergeCell ref="A30:A35"/>
    <mergeCell ref="B18:B23"/>
    <mergeCell ref="B12:B17"/>
    <mergeCell ref="A6:A11"/>
    <mergeCell ref="B6:B11"/>
    <mergeCell ref="A12:A17"/>
    <mergeCell ref="A18:A23"/>
  </mergeCells>
  <printOptions gridLines="false" gridLinesSet="true"/>
  <pageMargins left="0.39" right="0.039370078740157" top="0.34" bottom="0.48" header="0" footer="0"/>
  <pageSetup paperSize="9" orientation="landscape" scale="62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ABF8F"/>
    <outlinePr summaryBelow="1" summaryRight="1"/>
    <pageSetUpPr fitToPage="1"/>
  </sheetPr>
  <dimension ref="A1:AH289"/>
  <sheetViews>
    <sheetView tabSelected="0" workbookViewId="0" zoomScale="85" zoomScaleNormal="85" showGridLines="true" showRowColHeaders="1" topLeftCell="A124">
      <selection activeCell="U98" sqref="U98"/>
    </sheetView>
  </sheetViews>
  <sheetFormatPr defaultRowHeight="14.4" defaultColWidth="9" outlineLevelRow="0" outlineLevelCol="0"/>
  <cols>
    <col min="1" max="1" width="5.75" customWidth="true" style="13"/>
    <col min="2" max="2" width="14.625" customWidth="true" style="208"/>
    <col min="3" max="3" width="30.625" customWidth="true" style="13"/>
    <col min="4" max="4" width="12.875" hidden="true" customWidth="true" style="13"/>
    <col min="5" max="5" width="10.5" hidden="true" customWidth="true" style="13"/>
    <col min="6" max="6" width="10.5" hidden="true" customWidth="true" style="13"/>
    <col min="7" max="7" width="10.5" hidden="true" customWidth="true" style="13"/>
    <col min="8" max="8" width="10.5" hidden="true" customWidth="true" style="13"/>
    <col min="9" max="9" width="10.5" hidden="true" customWidth="true" style="13"/>
    <col min="10" max="10" width="10.25" hidden="true" customWidth="true" style="13"/>
    <col min="11" max="11" width="10.75" customWidth="true" style="13"/>
    <col min="12" max="12" width="12.625" customWidth="true" style="13"/>
    <col min="13" max="13" width="12.625" customWidth="true" style="13"/>
    <col min="14" max="14" width="12.625" customWidth="true" style="13"/>
    <col min="15" max="15" width="12.625" customWidth="true" style="13"/>
    <col min="16" max="16" width="12.625" customWidth="true" style="13"/>
    <col min="17" max="17" width="12.625" customWidth="true" style="13"/>
    <col min="18" max="18" width="12.625" customWidth="true" style="13"/>
    <col min="19" max="19" width="12.625" customWidth="true" style="13"/>
    <col min="20" max="20" width="12.625" customWidth="true" style="13"/>
    <col min="21" max="21" width="12.625" customWidth="true" style="13"/>
    <col min="22" max="22" width="12.625" customWidth="true" style="13"/>
    <col min="23" max="23" width="12.625" customWidth="true" style="134"/>
    <col min="24" max="24" width="12.625" customWidth="true" style="13"/>
    <col min="25" max="25" width="15" customWidth="true" style="134"/>
    <col min="26" max="26" width="9" style="13"/>
    <col min="27" max="27" width="9" style="13"/>
    <col min="28" max="28" width="9" style="13"/>
    <col min="29" max="29" width="9" style="13"/>
    <col min="30" max="30" width="9" style="13"/>
    <col min="31" max="31" width="10" customWidth="true" style="13"/>
    <col min="32" max="32" width="10" customWidth="true" style="13"/>
    <col min="33" max="33" width="10" customWidth="true" style="13"/>
    <col min="34" max="34" width="9" style="13"/>
  </cols>
  <sheetData>
    <row r="1" spans="1:34" customHeight="1" ht="39.75">
      <c r="A1" s="198"/>
      <c r="B1" s="374">
        <v>2026</v>
      </c>
      <c r="C1" s="375"/>
      <c r="D1" s="375"/>
      <c r="E1" s="375"/>
      <c r="F1" s="375"/>
      <c r="G1" s="375"/>
      <c r="H1" s="375"/>
      <c r="I1" s="375"/>
      <c r="J1" s="375"/>
      <c r="K1" s="376"/>
      <c r="L1" s="368" t="s">
        <v>36</v>
      </c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70"/>
      <c r="Y1" s="13"/>
    </row>
    <row r="2" spans="1:34" customHeight="1" ht="15">
      <c r="A2" s="198"/>
      <c r="B2" s="377"/>
      <c r="C2" s="378"/>
      <c r="D2" s="378"/>
      <c r="E2" s="378"/>
      <c r="F2" s="378"/>
      <c r="G2" s="378"/>
      <c r="H2" s="378"/>
      <c r="I2" s="378"/>
      <c r="J2" s="378"/>
      <c r="K2" s="379"/>
      <c r="L2" s="371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3"/>
      <c r="Y2" s="13"/>
    </row>
    <row r="3" spans="1:34" customHeight="1" ht="32.25">
      <c r="B3" s="201" t="s">
        <v>37</v>
      </c>
      <c r="C3" s="264" t="s">
        <v>38</v>
      </c>
      <c r="D3" s="202" t="s">
        <v>39</v>
      </c>
      <c r="E3" s="203" t="s">
        <v>40</v>
      </c>
      <c r="F3" s="203" t="s">
        <v>41</v>
      </c>
      <c r="G3" s="203" t="s">
        <v>42</v>
      </c>
      <c r="H3" s="203" t="s">
        <v>43</v>
      </c>
      <c r="I3" s="203" t="s">
        <v>44</v>
      </c>
      <c r="J3" s="203" t="s">
        <v>45</v>
      </c>
      <c r="K3" s="265" t="s">
        <v>46</v>
      </c>
      <c r="L3" s="111" t="s">
        <v>3</v>
      </c>
      <c r="M3" s="111" t="s">
        <v>4</v>
      </c>
      <c r="N3" s="111" t="s">
        <v>5</v>
      </c>
      <c r="O3" s="111" t="s">
        <v>6</v>
      </c>
      <c r="P3" s="111" t="s">
        <v>7</v>
      </c>
      <c r="Q3" s="111" t="s">
        <v>8</v>
      </c>
      <c r="R3" s="111" t="s">
        <v>9</v>
      </c>
      <c r="S3" s="111" t="s">
        <v>10</v>
      </c>
      <c r="T3" s="111" t="s">
        <v>11</v>
      </c>
      <c r="U3" s="111" t="s">
        <v>12</v>
      </c>
      <c r="V3" s="111" t="s">
        <v>13</v>
      </c>
      <c r="W3" s="111" t="s">
        <v>14</v>
      </c>
      <c r="X3" s="267" t="s">
        <v>47</v>
      </c>
      <c r="Y3" s="13"/>
    </row>
    <row r="4" spans="1:34" customHeight="1" ht="15">
      <c r="A4" s="352" t="s">
        <v>48</v>
      </c>
      <c r="B4" s="354" t="s">
        <v>49</v>
      </c>
      <c r="C4" s="215" t="s">
        <v>50</v>
      </c>
      <c r="D4" s="236">
        <v>0</v>
      </c>
      <c r="E4" s="236">
        <v>4632</v>
      </c>
      <c r="F4" s="236">
        <v>2694</v>
      </c>
      <c r="G4" s="237">
        <v>3130</v>
      </c>
      <c r="H4" s="237">
        <v>4119</v>
      </c>
      <c r="I4" s="237">
        <v>5902</v>
      </c>
      <c r="J4" s="237">
        <v>2056</v>
      </c>
      <c r="K4" s="237">
        <f>SUM(L4:W4)</f>
        <v>264</v>
      </c>
      <c r="L4" s="61">
        <f>'1'!$AI$4</f>
        <v>66</v>
      </c>
      <c r="M4" s="61">
        <f>'2'!$AF$4</f>
        <v>57</v>
      </c>
      <c r="N4" s="61">
        <f>'3'!$AI$4</f>
        <v>141</v>
      </c>
      <c r="O4" s="61">
        <f>'4'!$AH$4</f>
        <v>0</v>
      </c>
      <c r="P4" s="61">
        <f>'5'!$AI$4</f>
        <v>0</v>
      </c>
      <c r="Q4" s="61">
        <f>'6'!$AH$4</f>
        <v>0</v>
      </c>
      <c r="R4" s="61">
        <f>'7'!$AI$4</f>
        <v>0</v>
      </c>
      <c r="S4" s="61">
        <f>'8'!$AI$4</f>
        <v>0</v>
      </c>
      <c r="T4" s="61">
        <f>'9'!$AH$4</f>
        <v>0</v>
      </c>
      <c r="U4" s="61">
        <f>'10'!$AI$4</f>
        <v>0</v>
      </c>
      <c r="V4" s="61">
        <f>'11'!$AH$4</f>
      </c>
      <c r="W4" s="61">
        <f>'12'!$AI$4</f>
        <v>0</v>
      </c>
      <c r="X4" s="105">
        <f>SUM(L4:W4)</f>
        <v>264</v>
      </c>
      <c r="Y4" s="13"/>
    </row>
    <row r="5" spans="1:34" customHeight="1" ht="15">
      <c r="A5" s="353"/>
      <c r="B5" s="355"/>
      <c r="C5" s="213" t="s">
        <v>51</v>
      </c>
      <c r="D5" s="14">
        <v>0</v>
      </c>
      <c r="E5" s="14">
        <v>0</v>
      </c>
      <c r="F5" s="14">
        <v>1915</v>
      </c>
      <c r="G5" s="65">
        <v>4443</v>
      </c>
      <c r="H5" s="65">
        <v>6164</v>
      </c>
      <c r="I5" s="65">
        <v>15699</v>
      </c>
      <c r="J5" s="65">
        <v>12254</v>
      </c>
      <c r="K5" s="65">
        <f>SUM(L5:W5)</f>
        <v>8933</v>
      </c>
      <c r="L5" s="62">
        <f>SUM('1'!$AI$17:$AI$18)</f>
        <v>2493</v>
      </c>
      <c r="M5" s="62">
        <f>SUM('2'!$AF$17:$AF$18)</f>
        <v>1676</v>
      </c>
      <c r="N5" s="62">
        <f>SUM('3'!$AI$17:$AI$18)</f>
        <v>2271</v>
      </c>
      <c r="O5" s="62">
        <f>SUM('4'!$AH$17:$AH$18)</f>
        <v>0</v>
      </c>
      <c r="P5" s="62">
        <f>SUM('5'!$AI$17:$AI$18)</f>
        <v>0</v>
      </c>
      <c r="Q5" s="62">
        <f>SUM('6'!$AH$17:$AH$18)</f>
        <v>0</v>
      </c>
      <c r="R5" s="62">
        <f>SUM('7'!$AI$17:$AI$18)</f>
        <v>0</v>
      </c>
      <c r="S5" s="62">
        <f>SUM('8'!$AI$17:$AI$18)</f>
        <v>0</v>
      </c>
      <c r="T5" s="62">
        <f>SUM('9'!$AH$17:$AH$18)</f>
        <v>0</v>
      </c>
      <c r="U5" s="62">
        <f>SUM('10'!$AI$17:$AI$18)</f>
        <v>0</v>
      </c>
      <c r="V5" s="62">
        <f>SUM('1'!$AI$17:$AI$18)</f>
        <v>2493</v>
      </c>
      <c r="W5" s="62">
        <f>SUM('12'!$AI$17:$AI$18)</f>
        <v>0</v>
      </c>
      <c r="X5" s="105">
        <f>SUM(L5:W5)</f>
        <v>8933</v>
      </c>
      <c r="Y5" s="13"/>
    </row>
    <row r="6" spans="1:34" customHeight="1" ht="15">
      <c r="A6" s="353"/>
      <c r="B6" s="355"/>
      <c r="C6" s="216" t="s">
        <v>52</v>
      </c>
      <c r="D6" s="14"/>
      <c r="E6" s="15" t="s">
        <v>53</v>
      </c>
      <c r="F6" s="15" t="s">
        <v>53</v>
      </c>
      <c r="G6" s="15" t="s">
        <v>53</v>
      </c>
      <c r="H6" s="15" t="s">
        <v>53</v>
      </c>
      <c r="I6" s="15" t="s">
        <v>53</v>
      </c>
      <c r="J6" s="15"/>
      <c r="K6" s="66"/>
      <c r="L6" s="62">
        <f>'1'!$AI$19</f>
        <v>3857</v>
      </c>
      <c r="M6" s="62">
        <f>'2'!$AF$19</f>
        <v>3820</v>
      </c>
      <c r="N6" s="62">
        <f>'3'!$AI$19</f>
        <v>3675</v>
      </c>
      <c r="O6" s="62">
        <f>'4'!$AH$19</f>
        <v>0</v>
      </c>
      <c r="P6" s="62">
        <f>'5'!$AI$19</f>
        <v>0</v>
      </c>
      <c r="Q6" s="62">
        <f>'6'!$AH$19</f>
        <v>0</v>
      </c>
      <c r="R6" s="62">
        <f>'7'!$AI$19</f>
        <v>0</v>
      </c>
      <c r="S6" s="62">
        <f>'8'!$AI$19</f>
        <v>0</v>
      </c>
      <c r="T6" s="62">
        <f>'9'!$AH$19</f>
        <v>0</v>
      </c>
      <c r="U6" s="62">
        <f>'10'!$AI$19</f>
        <v>0</v>
      </c>
      <c r="V6" s="62">
        <f>'11'!$AH$19</f>
        <v>0</v>
      </c>
      <c r="W6" s="62">
        <f>'12'!$AI$19</f>
        <v>0</v>
      </c>
      <c r="X6" s="105">
        <f>SUM(L6:W6)</f>
        <v>11352</v>
      </c>
      <c r="Y6" s="13"/>
    </row>
    <row r="7" spans="1:34" customHeight="1" ht="15">
      <c r="A7" s="353"/>
      <c r="B7" s="355"/>
      <c r="C7" s="222" t="s">
        <v>54</v>
      </c>
      <c r="D7" s="112">
        <v>0</v>
      </c>
      <c r="E7" s="220">
        <v>23557</v>
      </c>
      <c r="F7" s="220">
        <v>76735</v>
      </c>
      <c r="G7" s="223">
        <v>109488</v>
      </c>
      <c r="H7" s="223">
        <v>122080</v>
      </c>
      <c r="I7" s="223">
        <v>141610</v>
      </c>
      <c r="J7" s="223">
        <v>142254</v>
      </c>
      <c r="K7" s="223">
        <f>SUM(L7:W7)</f>
        <v>34900</v>
      </c>
      <c r="L7" s="212">
        <f>'1'!$AI$20</f>
        <v>12577</v>
      </c>
      <c r="M7" s="212">
        <f>'2'!$AF$20</f>
        <v>10512</v>
      </c>
      <c r="N7" s="212">
        <f>'3'!$AI$20</f>
        <v>11811</v>
      </c>
      <c r="O7" s="212">
        <f>'4'!$AH$20</f>
        <v>0</v>
      </c>
      <c r="P7" s="212">
        <f>'5'!$AI$20</f>
        <v>0</v>
      </c>
      <c r="Q7" s="212">
        <f>'6'!$AH$20</f>
        <v>0</v>
      </c>
      <c r="R7" s="212">
        <f>'7'!$AI$20</f>
        <v>0</v>
      </c>
      <c r="S7" s="212">
        <f>'8'!$AI$20</f>
        <v>0</v>
      </c>
      <c r="T7" s="212">
        <f>'9'!$AH$20</f>
        <v>0</v>
      </c>
      <c r="U7" s="212">
        <f>'10'!$AI$20</f>
        <v>0</v>
      </c>
      <c r="V7" s="212">
        <f>'11'!$AH$20</f>
        <v>0</v>
      </c>
      <c r="W7" s="212">
        <f>'12'!$AI$20</f>
        <v>0</v>
      </c>
      <c r="X7" s="105">
        <f>SUM(L7:W7)</f>
        <v>34900</v>
      </c>
      <c r="Y7" s="13"/>
    </row>
    <row r="8" spans="1:34" customHeight="1" ht="15">
      <c r="A8" s="353"/>
      <c r="B8" s="355"/>
      <c r="C8" s="217" t="s">
        <v>55</v>
      </c>
      <c r="D8" s="220">
        <v>0</v>
      </c>
      <c r="E8" s="112">
        <v>148666</v>
      </c>
      <c r="F8" s="112">
        <v>78772</v>
      </c>
      <c r="G8" s="221">
        <v>111770</v>
      </c>
      <c r="H8" s="221">
        <v>117827</v>
      </c>
      <c r="I8" s="221">
        <v>135782</v>
      </c>
      <c r="J8" s="221">
        <v>137578</v>
      </c>
      <c r="K8" s="221">
        <f>SUM(L8:W8)</f>
        <v>34143</v>
      </c>
      <c r="L8" s="212">
        <f>'1'!$AI$21</f>
        <v>12319</v>
      </c>
      <c r="M8" s="212">
        <f>'2'!$AF$21</f>
        <v>10320</v>
      </c>
      <c r="N8" s="212">
        <f>'3'!$AI$21</f>
        <v>11504</v>
      </c>
      <c r="O8" s="212">
        <f>'4'!$AH$21</f>
        <v>0</v>
      </c>
      <c r="P8" s="212">
        <f>'5'!$AI$21</f>
        <v>0</v>
      </c>
      <c r="Q8" s="212">
        <f>'6'!$AH$21</f>
        <v>0</v>
      </c>
      <c r="R8" s="212">
        <f>'7'!$AI$21</f>
        <v>0</v>
      </c>
      <c r="S8" s="212">
        <f>'8'!$AI$21</f>
        <v>0</v>
      </c>
      <c r="T8" s="212">
        <f>'9'!$AH$21</f>
        <v>0</v>
      </c>
      <c r="U8" s="212">
        <f>'10'!$AI$21</f>
        <v>0</v>
      </c>
      <c r="V8" s="212">
        <f>'11'!$AH$21</f>
        <v>0</v>
      </c>
      <c r="W8" s="212">
        <f>'12'!$AI$21</f>
        <v>0</v>
      </c>
      <c r="X8" s="105">
        <f>SUM(L8:W8)</f>
        <v>34143</v>
      </c>
      <c r="Y8" s="13"/>
    </row>
    <row r="9" spans="1:34" customHeight="1" ht="16.5">
      <c r="A9" s="353"/>
      <c r="B9" s="355"/>
      <c r="C9" s="213" t="s">
        <v>56</v>
      </c>
      <c r="D9" s="14"/>
      <c r="E9" s="14" t="s">
        <v>25</v>
      </c>
      <c r="F9" s="14" t="s">
        <v>25</v>
      </c>
      <c r="G9" s="14" t="s">
        <v>25</v>
      </c>
      <c r="H9" s="14" t="s">
        <v>25</v>
      </c>
      <c r="I9" s="14" t="s">
        <v>25</v>
      </c>
      <c r="J9" s="14" t="s">
        <v>25</v>
      </c>
      <c r="K9" s="65">
        <f>SUM(L9:W9)</f>
        <v>141599</v>
      </c>
      <c r="L9" s="143">
        <f>'1'!$AI$22</f>
        <v>12600</v>
      </c>
      <c r="M9" s="143">
        <f>'2'!$AF$22</f>
        <v>10800</v>
      </c>
      <c r="N9" s="143">
        <f>'3'!$AI$22</f>
        <v>13200</v>
      </c>
      <c r="O9" s="143">
        <f>'4'!$AH$22</f>
        <v>12599</v>
      </c>
      <c r="P9" s="143">
        <f>'5'!$AI$22</f>
        <v>12600</v>
      </c>
      <c r="Q9" s="143">
        <f>'6'!$AH$22</f>
        <v>13200</v>
      </c>
      <c r="R9" s="143">
        <f>'7'!$AI$22</f>
        <v>13800</v>
      </c>
      <c r="S9" s="143">
        <f>'8'!$AI$22</f>
        <v>12600</v>
      </c>
      <c r="T9" s="143">
        <f>'9'!$AH$22</f>
        <v>13200</v>
      </c>
      <c r="U9" s="143">
        <f>'10'!$AI$22</f>
        <v>13200</v>
      </c>
      <c r="V9" s="143">
        <f>'11'!$AH$22</f>
        <v>0</v>
      </c>
      <c r="W9" s="143">
        <f>'12'!$AI$22</f>
        <v>13800</v>
      </c>
      <c r="X9" s="105">
        <f>SUM(L9:W9)</f>
        <v>141599</v>
      </c>
      <c r="Y9" s="13"/>
    </row>
    <row r="10" spans="1:34" customHeight="1" ht="15.75">
      <c r="A10" s="353"/>
      <c r="B10" s="356"/>
      <c r="C10" s="216" t="s">
        <v>57</v>
      </c>
      <c r="D10" s="31"/>
      <c r="E10" s="31">
        <v>2299</v>
      </c>
      <c r="F10" s="31">
        <v>2161</v>
      </c>
      <c r="G10" s="67">
        <v>2602</v>
      </c>
      <c r="H10" s="67">
        <v>732</v>
      </c>
      <c r="I10" s="67">
        <v>3817</v>
      </c>
      <c r="J10" s="67">
        <v>1154</v>
      </c>
      <c r="K10" s="67">
        <f>SUM(L10:W10)</f>
        <v>12773</v>
      </c>
      <c r="L10" s="63">
        <f>'1'!$AI$25</f>
        <v>138</v>
      </c>
      <c r="M10" s="63">
        <f>'2'!$AF$25</f>
        <v>459</v>
      </c>
      <c r="N10" s="63">
        <f>'3'!$AI$25</f>
        <v>176</v>
      </c>
      <c r="O10" s="63">
        <f>'4'!$AH$25</f>
        <v>0</v>
      </c>
      <c r="P10" s="63">
        <f>'5'!$AI$25</f>
        <v>0</v>
      </c>
      <c r="Q10" s="63">
        <f>'6'!$AH$25</f>
        <v>0</v>
      </c>
      <c r="R10" s="63">
        <f>'7'!$AI$25</f>
        <v>0</v>
      </c>
      <c r="S10" s="63">
        <f>'8'!$AI$25</f>
        <v>0</v>
      </c>
      <c r="T10" s="63">
        <f>'9'!$AH$25</f>
        <v>0</v>
      </c>
      <c r="U10" s="63">
        <f>'10'!$AI$25</f>
        <v>0</v>
      </c>
      <c r="V10" s="63">
        <f>'11'!$AH$25</f>
        <v>12000</v>
      </c>
      <c r="W10" s="63">
        <f>'12'!$AI$25</f>
        <v>0</v>
      </c>
      <c r="X10" s="105">
        <f>SUM(L10:W10)</f>
        <v>12773</v>
      </c>
      <c r="Y10" s="13"/>
    </row>
    <row r="11" spans="1:34" customHeight="1" ht="33">
      <c r="A11" s="353"/>
      <c r="B11" s="201" t="s">
        <v>37</v>
      </c>
      <c r="C11" s="264" t="s">
        <v>58</v>
      </c>
      <c r="D11" s="202" t="s">
        <v>39</v>
      </c>
      <c r="E11" s="203" t="s">
        <v>40</v>
      </c>
      <c r="F11" s="203" t="s">
        <v>41</v>
      </c>
      <c r="G11" s="203" t="s">
        <v>42</v>
      </c>
      <c r="H11" s="203" t="s">
        <v>43</v>
      </c>
      <c r="I11" s="203" t="s">
        <v>44</v>
      </c>
      <c r="J11" s="203" t="s">
        <v>45</v>
      </c>
      <c r="K11" s="265" t="s">
        <v>46</v>
      </c>
      <c r="L11" s="111" t="s">
        <v>3</v>
      </c>
      <c r="M11" s="111" t="s">
        <v>4</v>
      </c>
      <c r="N11" s="111" t="s">
        <v>5</v>
      </c>
      <c r="O11" s="111" t="s">
        <v>6</v>
      </c>
      <c r="P11" s="111" t="s">
        <v>7</v>
      </c>
      <c r="Q11" s="111" t="s">
        <v>8</v>
      </c>
      <c r="R11" s="111" t="s">
        <v>9</v>
      </c>
      <c r="S11" s="111" t="s">
        <v>10</v>
      </c>
      <c r="T11" s="111" t="s">
        <v>11</v>
      </c>
      <c r="U11" s="111" t="s">
        <v>12</v>
      </c>
      <c r="V11" s="111" t="s">
        <v>13</v>
      </c>
      <c r="W11" s="111" t="s">
        <v>14</v>
      </c>
      <c r="X11" s="267" t="s">
        <v>47</v>
      </c>
      <c r="Y11" s="13"/>
    </row>
    <row r="12" spans="1:34" customHeight="1" ht="15">
      <c r="A12" s="353"/>
      <c r="B12" s="354" t="s">
        <v>59</v>
      </c>
      <c r="C12" s="215" t="s">
        <v>50</v>
      </c>
      <c r="D12" s="236">
        <v>0</v>
      </c>
      <c r="E12" s="236">
        <v>1674</v>
      </c>
      <c r="F12" s="236">
        <v>240</v>
      </c>
      <c r="G12" s="237">
        <v>898</v>
      </c>
      <c r="H12" s="237">
        <v>851</v>
      </c>
      <c r="I12" s="237">
        <v>1623</v>
      </c>
      <c r="J12" s="237">
        <v>470</v>
      </c>
      <c r="K12" s="237">
        <f>SUM(L12:W12)</f>
        <v>69</v>
      </c>
      <c r="L12" s="61">
        <f>'1'!$AI$27</f>
        <v>0</v>
      </c>
      <c r="M12" s="61">
        <f>'2'!$AF$27</f>
        <v>11</v>
      </c>
      <c r="N12" s="61">
        <f>'3'!$AI$27</f>
        <v>58</v>
      </c>
      <c r="O12" s="61">
        <f>'4'!$AH$27</f>
        <v>0</v>
      </c>
      <c r="P12" s="61">
        <f>'5'!$AI$27</f>
        <v>0</v>
      </c>
      <c r="Q12" s="61">
        <f>'6'!$AH$27</f>
        <v>0</v>
      </c>
      <c r="R12" s="61">
        <f>'7'!$AI$27</f>
        <v>0</v>
      </c>
      <c r="S12" s="61">
        <f>'8'!$AI$27</f>
        <v>0</v>
      </c>
      <c r="T12" s="61">
        <f>'9'!$AH$27</f>
        <v>0</v>
      </c>
      <c r="U12" s="61">
        <f>'10'!$AI$27</f>
        <v>0</v>
      </c>
      <c r="V12" s="61">
        <f>'11'!$AH$27</f>
      </c>
      <c r="W12" s="61">
        <f>'12'!$AI$27</f>
        <v>0</v>
      </c>
      <c r="X12" s="105">
        <f>SUM(L12:W12)</f>
        <v>69</v>
      </c>
      <c r="Y12" s="13"/>
    </row>
    <row r="13" spans="1:34" customHeight="1" ht="15">
      <c r="A13" s="353"/>
      <c r="B13" s="355"/>
      <c r="C13" s="213" t="s">
        <v>51</v>
      </c>
      <c r="D13" s="14">
        <v>0</v>
      </c>
      <c r="E13" s="14">
        <v>0</v>
      </c>
      <c r="F13" s="14">
        <v>0</v>
      </c>
      <c r="G13" s="65">
        <v>372</v>
      </c>
      <c r="H13" s="65">
        <v>1827</v>
      </c>
      <c r="I13" s="65">
        <v>2473</v>
      </c>
      <c r="J13" s="65">
        <v>769</v>
      </c>
      <c r="K13" s="65">
        <f>SUM(L13:W13)</f>
        <v>418</v>
      </c>
      <c r="L13" s="62">
        <f>SUM('1'!$AI$40:$AI$41)</f>
        <v>0</v>
      </c>
      <c r="M13" s="62">
        <f>SUM('2'!$AF$40:$AF$41)</f>
        <v>35</v>
      </c>
      <c r="N13" s="62">
        <f>SUM('3'!$AI$40:$AI$41)</f>
        <v>366</v>
      </c>
      <c r="O13" s="62">
        <f>SUM('4'!$AH$40:$AH$41)</f>
        <v>17</v>
      </c>
      <c r="P13" s="62">
        <f>SUM('5'!$AI$40:$AI$41)</f>
        <v>0</v>
      </c>
      <c r="Q13" s="62">
        <f>SUM('6'!$AH$40:$AH$41)</f>
        <v>0</v>
      </c>
      <c r="R13" s="62">
        <f>SUM('7'!$AI$40:$AI$41)</f>
        <v>0</v>
      </c>
      <c r="S13" s="62">
        <f>SUM('8'!$AI$40:$AI$41)</f>
        <v>0</v>
      </c>
      <c r="T13" s="62">
        <f>SUM('9'!$AH$40:$AH$41)</f>
        <v>0</v>
      </c>
      <c r="U13" s="62">
        <f>SUM('10'!$AI$40:$AI$41)</f>
        <v>0</v>
      </c>
      <c r="V13" s="62">
        <f>SUM('11'!$AH$40:$AH$41)</f>
        <v>0</v>
      </c>
      <c r="W13" s="62">
        <f>SUM('12'!$AI$40:$AI$41)</f>
        <v>0</v>
      </c>
      <c r="X13" s="105">
        <f>SUM(L13:W13)</f>
        <v>418</v>
      </c>
      <c r="Y13" s="13"/>
    </row>
    <row r="14" spans="1:34" customHeight="1" ht="15">
      <c r="A14" s="353"/>
      <c r="B14" s="355"/>
      <c r="C14" s="216" t="s">
        <v>52</v>
      </c>
      <c r="D14" s="14"/>
      <c r="E14" s="15"/>
      <c r="F14" s="15"/>
      <c r="G14" s="15"/>
      <c r="H14" s="15"/>
      <c r="I14" s="15"/>
      <c r="J14" s="15"/>
      <c r="K14" s="66"/>
      <c r="L14" s="62">
        <f>'1'!$AI$42</f>
        <v>0</v>
      </c>
      <c r="M14" s="62">
        <f>'2'!$AF$42</f>
        <v>35</v>
      </c>
      <c r="N14" s="62">
        <f>'3'!$AI$42</f>
        <v>207</v>
      </c>
      <c r="O14" s="62">
        <f>'4'!$AH$42</f>
        <v>15</v>
      </c>
      <c r="P14" s="62">
        <f>'5'!$AI$42</f>
        <v>0</v>
      </c>
      <c r="Q14" s="62">
        <f>'6'!$AH$42</f>
        <v>0</v>
      </c>
      <c r="R14" s="62">
        <f>'7'!$AI$42</f>
        <v>0</v>
      </c>
      <c r="S14" s="62">
        <f>'8'!$AI$42</f>
        <v>0</v>
      </c>
      <c r="T14" s="62">
        <f>'9'!$AH$42</f>
        <v>0</v>
      </c>
      <c r="U14" s="62">
        <f>'10'!$AI$42</f>
        <v>0</v>
      </c>
      <c r="V14" s="62">
        <f>'11'!$AH$42</f>
        <v>0</v>
      </c>
      <c r="W14" s="62">
        <f>'12'!$AI$42</f>
        <v>0</v>
      </c>
      <c r="X14" s="105">
        <f>SUM(L14:W14)</f>
        <v>257</v>
      </c>
      <c r="Y14" s="13"/>
    </row>
    <row r="15" spans="1:34" customHeight="1" ht="15">
      <c r="A15" s="353"/>
      <c r="B15" s="355"/>
      <c r="C15" s="222" t="s">
        <v>54</v>
      </c>
      <c r="D15" s="112">
        <v>0</v>
      </c>
      <c r="E15" s="220">
        <v>14773</v>
      </c>
      <c r="F15" s="220">
        <v>38079</v>
      </c>
      <c r="G15" s="223">
        <v>57645</v>
      </c>
      <c r="H15" s="223">
        <v>62695</v>
      </c>
      <c r="I15" s="223">
        <v>63375</v>
      </c>
      <c r="J15" s="223">
        <v>66213</v>
      </c>
      <c r="K15" s="223">
        <f>SUM(L15:W15)</f>
        <v>15839</v>
      </c>
      <c r="L15" s="212">
        <f>'1'!$AI$43</f>
        <v>5612</v>
      </c>
      <c r="M15" s="212">
        <f>'2'!$AF$43</f>
        <v>4582</v>
      </c>
      <c r="N15" s="212">
        <f>'3'!$AI$43</f>
        <v>5370</v>
      </c>
      <c r="O15" s="212">
        <f>'4'!$AH$43</f>
        <v>275</v>
      </c>
      <c r="P15" s="212">
        <f>'5'!$AI$43</f>
        <v>0</v>
      </c>
      <c r="Q15" s="212">
        <f>'6'!$AH$43</f>
        <v>0</v>
      </c>
      <c r="R15" s="212">
        <f>'7'!$AI$43</f>
        <v>0</v>
      </c>
      <c r="S15" s="212">
        <f>'8'!$AI$43</f>
        <v>0</v>
      </c>
      <c r="T15" s="212">
        <f>'9'!$AH$43</f>
        <v>0</v>
      </c>
      <c r="U15" s="212">
        <f>'10'!$AI$43</f>
        <v>0</v>
      </c>
      <c r="V15" s="212">
        <f>'11'!$AH$43</f>
        <v>0</v>
      </c>
      <c r="W15" s="212">
        <f>'12'!$AI$43</f>
        <v>0</v>
      </c>
      <c r="X15" s="105">
        <f>SUM(L15:W15)</f>
        <v>15839</v>
      </c>
      <c r="Y15" s="13"/>
    </row>
    <row r="16" spans="1:34" customHeight="1" ht="15">
      <c r="A16" s="353"/>
      <c r="B16" s="355"/>
      <c r="C16" s="217" t="s">
        <v>55</v>
      </c>
      <c r="D16" s="220">
        <v>0</v>
      </c>
      <c r="E16" s="112">
        <v>73290</v>
      </c>
      <c r="F16" s="112">
        <v>42954</v>
      </c>
      <c r="G16" s="221">
        <f>X16</f>
        <v>15525</v>
      </c>
      <c r="H16" s="221">
        <v>59772</v>
      </c>
      <c r="I16" s="221">
        <v>60953</v>
      </c>
      <c r="J16" s="221">
        <v>62977</v>
      </c>
      <c r="K16" s="221">
        <f>SUM(L16:W16)</f>
        <v>15525</v>
      </c>
      <c r="L16" s="212">
        <f>'1'!$AI$44</f>
        <v>5425</v>
      </c>
      <c r="M16" s="212">
        <f>'2'!$AF$44</f>
        <v>4489</v>
      </c>
      <c r="N16" s="212">
        <f>'3'!$AI$44</f>
        <v>5345</v>
      </c>
      <c r="O16" s="212">
        <f>'4'!$AH$44</f>
        <v>266</v>
      </c>
      <c r="P16" s="212">
        <f>'5'!$AI$44</f>
        <v>0</v>
      </c>
      <c r="Q16" s="212">
        <f>'6'!$AH$44</f>
        <v>0</v>
      </c>
      <c r="R16" s="212">
        <f>'7'!$AI$44</f>
        <v>0</v>
      </c>
      <c r="S16" s="212">
        <f>'8'!$AI$44</f>
        <v>0</v>
      </c>
      <c r="T16" s="212">
        <f>'9'!$AH$44</f>
        <v>0</v>
      </c>
      <c r="U16" s="212">
        <f>'10'!$AI$44</f>
        <v>0</v>
      </c>
      <c r="V16" s="212">
        <f>'11'!$AH$44</f>
        <v>0</v>
      </c>
      <c r="W16" s="212">
        <f>'12'!$AI$44</f>
        <v>0</v>
      </c>
      <c r="X16" s="105">
        <f>SUM(L16:W16)</f>
        <v>15525</v>
      </c>
      <c r="Y16" s="13"/>
    </row>
    <row r="17" spans="1:34" customHeight="1" ht="15">
      <c r="A17" s="353"/>
      <c r="B17" s="355"/>
      <c r="C17" s="213" t="s">
        <v>56</v>
      </c>
      <c r="D17" s="14"/>
      <c r="E17" s="14"/>
      <c r="F17" s="14"/>
      <c r="G17" s="14"/>
      <c r="H17" s="14"/>
      <c r="I17" s="14" t="s">
        <v>25</v>
      </c>
      <c r="J17" s="14" t="s">
        <v>25</v>
      </c>
      <c r="K17" s="65">
        <f>SUM(L17:W17)</f>
        <v>64320</v>
      </c>
      <c r="L17" s="143">
        <f>'1'!$AI$45</f>
        <v>5670</v>
      </c>
      <c r="M17" s="143">
        <f>'2'!$AF$45</f>
        <v>4860</v>
      </c>
      <c r="N17" s="143">
        <f>'3'!$AI$45</f>
        <v>5940</v>
      </c>
      <c r="O17" s="143">
        <f>'4'!$AH$45</f>
        <v>6270</v>
      </c>
      <c r="P17" s="143">
        <f>'5'!$AI$45</f>
        <v>5670</v>
      </c>
      <c r="Q17" s="143">
        <f>'6'!$AH$45</f>
        <v>5940</v>
      </c>
      <c r="R17" s="143">
        <f>'7'!$AI$45</f>
        <v>6210</v>
      </c>
      <c r="S17" s="143">
        <f>'8'!$AI$45</f>
        <v>5670</v>
      </c>
      <c r="T17" s="143">
        <f>'9'!$AH$45</f>
        <v>5940</v>
      </c>
      <c r="U17" s="143">
        <f>'10'!$AI$45</f>
        <v>5940</v>
      </c>
      <c r="V17" s="143">
        <f>'11'!$AH$45</f>
        <v>0</v>
      </c>
      <c r="W17" s="143">
        <f>'12'!$AI$45</f>
        <v>6210</v>
      </c>
      <c r="X17" s="105">
        <f>SUM(L17:W17)</f>
        <v>64320</v>
      </c>
      <c r="Y17" s="13"/>
    </row>
    <row r="18" spans="1:34" customHeight="1" ht="15.75">
      <c r="A18" s="353"/>
      <c r="B18" s="356"/>
      <c r="C18" s="216" t="s">
        <v>57</v>
      </c>
      <c r="D18" s="31"/>
      <c r="E18" s="31">
        <v>1122</v>
      </c>
      <c r="F18" s="31">
        <v>1039</v>
      </c>
      <c r="G18" s="67">
        <f>X18</f>
        <v>5751</v>
      </c>
      <c r="H18" s="67">
        <v>1791</v>
      </c>
      <c r="I18" s="67">
        <v>2267</v>
      </c>
      <c r="J18" s="67">
        <v>1983</v>
      </c>
      <c r="K18" s="67">
        <f>SUM(L18:W18)</f>
        <v>5751</v>
      </c>
      <c r="L18" s="63">
        <f>'1'!$AI$48</f>
        <v>0</v>
      </c>
      <c r="M18" s="63">
        <f>'2'!$AF$48</f>
        <v>28</v>
      </c>
      <c r="N18" s="63">
        <f>'3'!$AI$48</f>
        <v>323</v>
      </c>
      <c r="O18" s="63">
        <f>'4'!$AH$48</f>
        <v>0</v>
      </c>
      <c r="P18" s="63">
        <f>'5'!$AI$48</f>
        <v>0</v>
      </c>
      <c r="Q18" s="63">
        <f>'6'!$AH$48</f>
        <v>0</v>
      </c>
      <c r="R18" s="63">
        <f>'7'!$AI$48</f>
        <v>0</v>
      </c>
      <c r="S18" s="63">
        <f>'8'!$AI$48</f>
        <v>0</v>
      </c>
      <c r="T18" s="63">
        <f>'9'!$AH$48</f>
        <v>0</v>
      </c>
      <c r="U18" s="63">
        <f>'10'!$AI$48</f>
        <v>0</v>
      </c>
      <c r="V18" s="63">
        <f>'11'!$AH$48</f>
        <v>5400</v>
      </c>
      <c r="W18" s="63">
        <f>'12'!$AI$48</f>
        <v>0</v>
      </c>
      <c r="X18" s="105">
        <f>SUM(L18:W18)</f>
        <v>5751</v>
      </c>
      <c r="Y18" s="13"/>
    </row>
    <row r="19" spans="1:34" customHeight="1" ht="33">
      <c r="A19" s="353"/>
      <c r="B19" s="201" t="s">
        <v>37</v>
      </c>
      <c r="C19" s="264" t="s">
        <v>60</v>
      </c>
      <c r="D19" s="202" t="s">
        <v>39</v>
      </c>
      <c r="E19" s="203" t="s">
        <v>40</v>
      </c>
      <c r="F19" s="203" t="s">
        <v>41</v>
      </c>
      <c r="G19" s="203" t="s">
        <v>42</v>
      </c>
      <c r="H19" s="203" t="s">
        <v>43</v>
      </c>
      <c r="I19" s="203" t="s">
        <v>44</v>
      </c>
      <c r="J19" s="203" t="s">
        <v>45</v>
      </c>
      <c r="K19" s="265" t="s">
        <v>46</v>
      </c>
      <c r="L19" s="158" t="s">
        <v>3</v>
      </c>
      <c r="M19" s="158" t="s">
        <v>4</v>
      </c>
      <c r="N19" s="158" t="s">
        <v>5</v>
      </c>
      <c r="O19" s="158" t="s">
        <v>6</v>
      </c>
      <c r="P19" s="158" t="s">
        <v>7</v>
      </c>
      <c r="Q19" s="158" t="s">
        <v>8</v>
      </c>
      <c r="R19" s="158" t="s">
        <v>9</v>
      </c>
      <c r="S19" s="158" t="s">
        <v>10</v>
      </c>
      <c r="T19" s="158" t="s">
        <v>11</v>
      </c>
      <c r="U19" s="158" t="s">
        <v>12</v>
      </c>
      <c r="V19" s="158" t="s">
        <v>13</v>
      </c>
      <c r="W19" s="158" t="s">
        <v>14</v>
      </c>
      <c r="X19" s="267" t="s">
        <v>47</v>
      </c>
      <c r="Y19" s="13"/>
    </row>
    <row r="20" spans="1:34" customHeight="1" ht="15">
      <c r="A20" s="353"/>
      <c r="B20" s="354" t="s">
        <v>61</v>
      </c>
      <c r="C20" s="215" t="s">
        <v>50</v>
      </c>
      <c r="D20" s="236">
        <v>0</v>
      </c>
      <c r="E20" s="236">
        <v>1856</v>
      </c>
      <c r="F20" s="236">
        <v>1254</v>
      </c>
      <c r="G20" s="237">
        <v>1935</v>
      </c>
      <c r="H20" s="237">
        <v>1869</v>
      </c>
      <c r="I20" s="237">
        <v>214</v>
      </c>
      <c r="J20" s="237">
        <v>30</v>
      </c>
      <c r="K20" s="237">
        <f>SUM(L20:W20)</f>
        <v>224</v>
      </c>
      <c r="L20" s="61">
        <f>'1'!$AI$50</f>
        <v>77</v>
      </c>
      <c r="M20" s="61">
        <f>'2'!$AF$50</f>
        <v>73</v>
      </c>
      <c r="N20" s="61">
        <f>'3'!$AI$50</f>
        <v>74</v>
      </c>
      <c r="O20" s="61">
        <f>'4'!$AH$50</f>
        <v>0</v>
      </c>
      <c r="P20" s="61">
        <f>'5'!$AI$50</f>
        <v>0</v>
      </c>
      <c r="Q20" s="61">
        <f>'6'!$AH$50</f>
        <v>0</v>
      </c>
      <c r="R20" s="61">
        <f>'7'!$AI$50</f>
        <v>0</v>
      </c>
      <c r="S20" s="61">
        <f>'8'!$AI$50</f>
        <v>0</v>
      </c>
      <c r="T20" s="61">
        <f>'9'!$AH$50</f>
        <v>0</v>
      </c>
      <c r="U20" s="61">
        <f>'10'!$AI$50</f>
        <v>0</v>
      </c>
      <c r="V20" s="61">
        <f>'11'!$AH$50</f>
      </c>
      <c r="W20" s="61">
        <f>'12'!$AI$50</f>
        <v>0</v>
      </c>
      <c r="X20" s="105">
        <f>SUM(L20:W20)</f>
        <v>224</v>
      </c>
      <c r="Y20" s="13"/>
    </row>
    <row r="21" spans="1:34" customHeight="1" ht="15">
      <c r="A21" s="353"/>
      <c r="B21" s="355"/>
      <c r="C21" s="213" t="s">
        <v>51</v>
      </c>
      <c r="D21" s="14">
        <v>0</v>
      </c>
      <c r="E21" s="14">
        <v>0</v>
      </c>
      <c r="F21" s="14">
        <v>3114</v>
      </c>
      <c r="G21" s="65">
        <v>4168</v>
      </c>
      <c r="H21" s="65">
        <v>12264</v>
      </c>
      <c r="I21" s="65">
        <v>62</v>
      </c>
      <c r="J21" s="65">
        <v>32</v>
      </c>
      <c r="K21" s="65">
        <f>SUM(L21:W21)</f>
        <v>1905</v>
      </c>
      <c r="L21" s="62">
        <f>SUM('1'!$AI$63:$AI$64)</f>
        <v>696</v>
      </c>
      <c r="M21" s="62">
        <f>SUM('2'!$AF$63:$AF$64)</f>
        <v>608</v>
      </c>
      <c r="N21" s="62">
        <f>SUM('3'!$AI$63:$AI$64)</f>
        <v>601</v>
      </c>
      <c r="O21" s="62">
        <f>SUM('4'!$AH$63:$AH$64)</f>
        <v>0</v>
      </c>
      <c r="P21" s="62">
        <f>SUM('5'!$AI$63:$AI$64)</f>
        <v>0</v>
      </c>
      <c r="Q21" s="62">
        <f>SUM('6'!$AH$63:$AH$64)</f>
        <v>0</v>
      </c>
      <c r="R21" s="62">
        <f>SUM('7'!$AI$63:$AI$64)</f>
        <v>0</v>
      </c>
      <c r="S21" s="62">
        <f>SUM('8'!$AI$63:$AI$64)</f>
        <v>0</v>
      </c>
      <c r="T21" s="62">
        <f>SUM('9'!$AH$63:$AH$64)</f>
        <v>0</v>
      </c>
      <c r="U21" s="62">
        <f>SUM('10'!$AI$63:$AI$64)</f>
        <v>0</v>
      </c>
      <c r="V21" s="62">
        <f>SUM('11'!$AH$63:$AH$64)</f>
        <v>0</v>
      </c>
      <c r="W21" s="62">
        <f>SUM('12'!$AI$63:$AI$64)</f>
        <v>0</v>
      </c>
      <c r="X21" s="105">
        <f>SUM(L21:W21)</f>
        <v>1905</v>
      </c>
      <c r="Y21" s="13"/>
    </row>
    <row r="22" spans="1:34" customHeight="1" ht="15">
      <c r="A22" s="353"/>
      <c r="B22" s="355"/>
      <c r="C22" s="216" t="s">
        <v>52</v>
      </c>
      <c r="D22" s="14"/>
      <c r="E22" s="15" t="s">
        <v>53</v>
      </c>
      <c r="F22" s="15" t="s">
        <v>53</v>
      </c>
      <c r="G22" s="15" t="s">
        <v>53</v>
      </c>
      <c r="H22" s="15" t="s">
        <v>53</v>
      </c>
      <c r="I22" s="15" t="s">
        <v>53</v>
      </c>
      <c r="J22" s="15"/>
      <c r="K22" s="66"/>
      <c r="L22" s="62">
        <f>'1'!$AI$65</f>
        <v>2437</v>
      </c>
      <c r="M22" s="62">
        <f>'2'!$AF$65</f>
        <v>1789</v>
      </c>
      <c r="N22" s="62">
        <f>'3'!$AI$65</f>
        <v>2777</v>
      </c>
      <c r="O22" s="62">
        <f>'4'!$AH$65</f>
        <v>0</v>
      </c>
      <c r="P22" s="62">
        <f>'5'!$AI$65</f>
        <v>0</v>
      </c>
      <c r="Q22" s="62">
        <f>'6'!$AH$65</f>
        <v>0</v>
      </c>
      <c r="R22" s="62">
        <f>'7'!$AI$65</f>
        <v>0</v>
      </c>
      <c r="S22" s="62">
        <f>'8'!$AI$65</f>
        <v>0</v>
      </c>
      <c r="T22" s="62">
        <f>'9'!$AH$65</f>
        <v>0</v>
      </c>
      <c r="U22" s="62">
        <f>'10'!$AI$65</f>
        <v>0</v>
      </c>
      <c r="V22" s="62">
        <f>'11'!$AH$65</f>
        <v>0</v>
      </c>
      <c r="W22" s="62">
        <f>'12'!$AI$65</f>
        <v>0</v>
      </c>
      <c r="X22" s="105">
        <f>SUM(L22:W22)</f>
        <v>7003</v>
      </c>
      <c r="Y22" s="13"/>
    </row>
    <row r="23" spans="1:34" customHeight="1" ht="15">
      <c r="A23" s="353"/>
      <c r="B23" s="355"/>
      <c r="C23" s="222" t="s">
        <v>54</v>
      </c>
      <c r="D23" s="112">
        <v>0</v>
      </c>
      <c r="E23" s="220">
        <v>24381</v>
      </c>
      <c r="F23" s="220">
        <v>81112</v>
      </c>
      <c r="G23" s="223">
        <v>119341</v>
      </c>
      <c r="H23" s="223">
        <v>120761</v>
      </c>
      <c r="I23" s="223">
        <v>126984</v>
      </c>
      <c r="J23" s="223">
        <v>244916</v>
      </c>
      <c r="K23" s="223">
        <f>SUM(L23:W23)</f>
        <v>22485</v>
      </c>
      <c r="L23" s="212">
        <f>'1'!$AI$66</f>
        <v>7793</v>
      </c>
      <c r="M23" s="212">
        <f>'2'!$AF$66</f>
        <v>6626</v>
      </c>
      <c r="N23" s="212">
        <f>'3'!$AI$66</f>
        <v>8066</v>
      </c>
      <c r="O23" s="212">
        <f>'4'!$AH$66</f>
        <v>0</v>
      </c>
      <c r="P23" s="212">
        <f>'5'!$AI$66</f>
        <v>0</v>
      </c>
      <c r="Q23" s="212">
        <f>'6'!$AH$66</f>
        <v>0</v>
      </c>
      <c r="R23" s="212">
        <f>'7'!$AI$66</f>
        <v>0</v>
      </c>
      <c r="S23" s="212">
        <f>'8'!$AI$66</f>
        <v>0</v>
      </c>
      <c r="T23" s="212">
        <f>'9'!$AH$66</f>
        <v>0</v>
      </c>
      <c r="U23" s="212">
        <f>'10'!$AI$66</f>
        <v>0</v>
      </c>
      <c r="V23" s="212">
        <f>'11'!$AH$66</f>
        <v>0</v>
      </c>
      <c r="W23" s="212">
        <f>'12'!$AI$66</f>
        <v>0</v>
      </c>
      <c r="X23" s="105">
        <f>SUM(L23:W23)</f>
        <v>22485</v>
      </c>
      <c r="Y23" s="13"/>
    </row>
    <row r="24" spans="1:34" customHeight="1" ht="15">
      <c r="A24" s="353"/>
      <c r="B24" s="355"/>
      <c r="C24" s="217" t="s">
        <v>55</v>
      </c>
      <c r="D24" s="220">
        <v>0</v>
      </c>
      <c r="E24" s="112">
        <f>123930-3774</f>
        <v>120156</v>
      </c>
      <c r="F24" s="112">
        <v>79859</v>
      </c>
      <c r="G24" s="221">
        <v>119379</v>
      </c>
      <c r="H24" s="221">
        <v>119126</v>
      </c>
      <c r="I24" s="221">
        <v>121957</v>
      </c>
      <c r="J24" s="221">
        <v>242040</v>
      </c>
      <c r="K24" s="221">
        <f>SUM(L24:W24)</f>
        <v>21625</v>
      </c>
      <c r="L24" s="212">
        <f>'1'!$AI$67</f>
        <v>7600</v>
      </c>
      <c r="M24" s="212">
        <f>'2'!$AF$67</f>
        <v>6376</v>
      </c>
      <c r="N24" s="212">
        <f>'3'!$AI$67</f>
        <v>7649</v>
      </c>
      <c r="O24" s="212">
        <f>'4'!$AH$67</f>
        <v>0</v>
      </c>
      <c r="P24" s="212">
        <f>'5'!$AI$67</f>
        <v>0</v>
      </c>
      <c r="Q24" s="212">
        <f>'6'!$AH$67</f>
        <v>0</v>
      </c>
      <c r="R24" s="212">
        <f>'7'!$AI$67</f>
        <v>0</v>
      </c>
      <c r="S24" s="212">
        <f>'8'!$AI$67</f>
        <v>0</v>
      </c>
      <c r="T24" s="212">
        <f>'9'!$AH$67</f>
        <v>0</v>
      </c>
      <c r="U24" s="212">
        <f>'10'!$AI$67</f>
        <v>0</v>
      </c>
      <c r="V24" s="212">
        <f>'11'!$AH$67</f>
        <v>0</v>
      </c>
      <c r="W24" s="212">
        <f>'12'!$AI$67</f>
        <v>0</v>
      </c>
      <c r="X24" s="105">
        <f>SUM(L24:W24)</f>
        <v>21625</v>
      </c>
      <c r="Y24" s="13"/>
    </row>
    <row r="25" spans="1:34" customHeight="1" ht="15">
      <c r="A25" s="353"/>
      <c r="B25" s="355"/>
      <c r="C25" s="213" t="s">
        <v>56</v>
      </c>
      <c r="D25" s="14"/>
      <c r="E25" s="14"/>
      <c r="F25" s="14"/>
      <c r="G25" s="14"/>
      <c r="H25" s="14"/>
      <c r="I25" s="14" t="s">
        <v>25</v>
      </c>
      <c r="J25" s="14" t="s">
        <v>25</v>
      </c>
      <c r="K25" s="65">
        <f>SUM(L25:W25)</f>
        <v>118000</v>
      </c>
      <c r="L25" s="143">
        <f>'1'!$AI$68</f>
        <v>10500</v>
      </c>
      <c r="M25" s="143">
        <f>'2'!$AF$68</f>
        <v>9000</v>
      </c>
      <c r="N25" s="143">
        <f>'3'!$AI$68</f>
        <v>11000</v>
      </c>
      <c r="O25" s="143">
        <f>'4'!$AH$68</f>
        <v>10500</v>
      </c>
      <c r="P25" s="143">
        <f>'5'!$AI$68</f>
        <v>10500</v>
      </c>
      <c r="Q25" s="143">
        <f>'6'!$AH$68</f>
        <v>11000</v>
      </c>
      <c r="R25" s="143">
        <f>'7'!$AI$68</f>
        <v>11500</v>
      </c>
      <c r="S25" s="143">
        <f>'8'!$AI$68</f>
        <v>10500</v>
      </c>
      <c r="T25" s="143">
        <f>'9'!$AH$68</f>
        <v>11000</v>
      </c>
      <c r="U25" s="143">
        <f>'10'!$AI$68</f>
        <v>11000</v>
      </c>
      <c r="V25" s="143">
        <f>'11'!$AH$68</f>
        <v>0</v>
      </c>
      <c r="W25" s="143">
        <f>'12'!$AI$68</f>
        <v>11500</v>
      </c>
      <c r="X25" s="105">
        <f>SUM(L25:W25)</f>
        <v>118000</v>
      </c>
      <c r="Y25" s="13"/>
    </row>
    <row r="26" spans="1:34" customHeight="1" ht="15.75">
      <c r="A26" s="353"/>
      <c r="B26" s="356"/>
      <c r="C26" s="216" t="s">
        <v>57</v>
      </c>
      <c r="D26" s="31"/>
      <c r="E26" s="31">
        <v>1468</v>
      </c>
      <c r="F26" s="31">
        <v>1913</v>
      </c>
      <c r="G26" s="67">
        <v>2379</v>
      </c>
      <c r="H26" s="67">
        <v>1632</v>
      </c>
      <c r="I26" s="67">
        <v>33</v>
      </c>
      <c r="J26" s="67">
        <v>274</v>
      </c>
      <c r="K26" s="67">
        <f>SUM(L26:W26)</f>
        <v>10117</v>
      </c>
      <c r="L26" s="63">
        <f>'1'!$AI$71</f>
        <v>45</v>
      </c>
      <c r="M26" s="63">
        <f>'2'!$AF$71</f>
        <v>46</v>
      </c>
      <c r="N26" s="63">
        <f>'3'!$AI$71</f>
        <v>26</v>
      </c>
      <c r="O26" s="63">
        <f>'4'!$AH$71</f>
        <v>0</v>
      </c>
      <c r="P26" s="63">
        <f>'5'!$AI$71</f>
        <v>0</v>
      </c>
      <c r="Q26" s="63">
        <f>'6'!$AH$71</f>
        <v>0</v>
      </c>
      <c r="R26" s="63">
        <f>'7'!$AI$71</f>
        <v>0</v>
      </c>
      <c r="S26" s="63">
        <f>'8'!$AI$71</f>
        <v>0</v>
      </c>
      <c r="T26" s="63">
        <f>'9'!$AH$71</f>
        <v>0</v>
      </c>
      <c r="U26" s="63">
        <f>'10'!$AI$71</f>
        <v>0</v>
      </c>
      <c r="V26" s="63">
        <f>'11'!$AH$71</f>
        <v>10000</v>
      </c>
      <c r="W26" s="63">
        <f>'12'!$AI$71</f>
        <v>0</v>
      </c>
      <c r="X26" s="105">
        <f>SUM(L26:W26)</f>
        <v>10117</v>
      </c>
      <c r="Y26" s="13"/>
    </row>
    <row r="27" spans="1:34" customHeight="1" ht="33">
      <c r="A27" s="353"/>
      <c r="B27" s="201" t="s">
        <v>37</v>
      </c>
      <c r="C27" s="264" t="s">
        <v>62</v>
      </c>
      <c r="D27" s="202" t="s">
        <v>39</v>
      </c>
      <c r="E27" s="203" t="s">
        <v>40</v>
      </c>
      <c r="F27" s="203" t="s">
        <v>41</v>
      </c>
      <c r="G27" s="203" t="s">
        <v>42</v>
      </c>
      <c r="H27" s="203" t="s">
        <v>43</v>
      </c>
      <c r="I27" s="203" t="s">
        <v>44</v>
      </c>
      <c r="J27" s="203" t="s">
        <v>45</v>
      </c>
      <c r="K27" s="265" t="s">
        <v>46</v>
      </c>
      <c r="L27" s="111" t="s">
        <v>3</v>
      </c>
      <c r="M27" s="111" t="s">
        <v>4</v>
      </c>
      <c r="N27" s="111" t="s">
        <v>5</v>
      </c>
      <c r="O27" s="111" t="s">
        <v>6</v>
      </c>
      <c r="P27" s="111" t="s">
        <v>7</v>
      </c>
      <c r="Q27" s="111" t="s">
        <v>8</v>
      </c>
      <c r="R27" s="111" t="s">
        <v>9</v>
      </c>
      <c r="S27" s="111" t="s">
        <v>10</v>
      </c>
      <c r="T27" s="111" t="s">
        <v>11</v>
      </c>
      <c r="U27" s="111" t="s">
        <v>12</v>
      </c>
      <c r="V27" s="111" t="s">
        <v>13</v>
      </c>
      <c r="W27" s="111" t="s">
        <v>14</v>
      </c>
      <c r="X27" s="267" t="s">
        <v>47</v>
      </c>
      <c r="Y27" s="13"/>
    </row>
    <row r="28" spans="1:34" customHeight="1" ht="15">
      <c r="A28" s="353"/>
      <c r="B28" s="354" t="s">
        <v>63</v>
      </c>
      <c r="C28" s="215" t="s">
        <v>50</v>
      </c>
      <c r="D28" s="236">
        <v>0</v>
      </c>
      <c r="E28" s="236">
        <v>1432</v>
      </c>
      <c r="F28" s="236">
        <v>1175</v>
      </c>
      <c r="G28" s="237">
        <v>268</v>
      </c>
      <c r="H28" s="237">
        <v>1641</v>
      </c>
      <c r="I28" s="237">
        <v>2172</v>
      </c>
      <c r="J28" s="237">
        <v>1134</v>
      </c>
      <c r="K28" s="237">
        <f>SUM(L28:W28)</f>
        <v>367</v>
      </c>
      <c r="L28" s="61">
        <f>'1'!$AI$73</f>
        <v>56</v>
      </c>
      <c r="M28" s="61">
        <f>'2'!$AF$73</f>
        <v>169</v>
      </c>
      <c r="N28" s="61">
        <f>'3'!$AI$73</f>
        <v>142</v>
      </c>
      <c r="O28" s="61">
        <f>'4'!$AH$73</f>
        <v>0</v>
      </c>
      <c r="P28" s="61">
        <f>'5'!$AI$73</f>
        <v>0</v>
      </c>
      <c r="Q28" s="61">
        <f>'6'!$AH$73</f>
        <v>0</v>
      </c>
      <c r="R28" s="61">
        <f>'7'!$AI$73</f>
        <v>0</v>
      </c>
      <c r="S28" s="61">
        <f>'8'!$AI$73</f>
        <v>0</v>
      </c>
      <c r="T28" s="61">
        <f>'9'!$AH$73</f>
        <v>0</v>
      </c>
      <c r="U28" s="61">
        <f>'10'!$AI$73</f>
        <v>0</v>
      </c>
      <c r="V28" s="61">
        <f>'11'!$AH$73</f>
      </c>
      <c r="W28" s="61">
        <f>'12'!$AI$73</f>
        <v>0</v>
      </c>
      <c r="X28" s="105">
        <f>SUM(L28:W28)</f>
        <v>367</v>
      </c>
      <c r="Y28" s="13"/>
    </row>
    <row r="29" spans="1:34" customHeight="1" ht="15">
      <c r="A29" s="353"/>
      <c r="B29" s="355"/>
      <c r="C29" s="213" t="s">
        <v>51</v>
      </c>
      <c r="D29" s="14">
        <v>0</v>
      </c>
      <c r="E29" s="14">
        <v>0</v>
      </c>
      <c r="F29" s="14">
        <v>4568</v>
      </c>
      <c r="G29" s="65">
        <v>36</v>
      </c>
      <c r="H29" s="65">
        <v>4694</v>
      </c>
      <c r="I29" s="65">
        <v>6644</v>
      </c>
      <c r="J29" s="65">
        <v>11086</v>
      </c>
      <c r="K29" s="65">
        <f>SUM(L29:W29)</f>
        <v>267</v>
      </c>
      <c r="L29" s="62">
        <f>SUM('1'!$AI$86:$AI$87)</f>
        <v>74</v>
      </c>
      <c r="M29" s="62">
        <f>SUM('2'!$AF$86:$AF$87)</f>
        <v>81</v>
      </c>
      <c r="N29" s="62">
        <f>SUM('3'!$AI$86:$AI$87)</f>
        <v>112</v>
      </c>
      <c r="O29" s="62">
        <f>SUM('4'!$AH$86:$AH$87)</f>
        <v>0</v>
      </c>
      <c r="P29" s="62">
        <f>SUM('5'!$AI$86:$AI$87)</f>
        <v>0</v>
      </c>
      <c r="Q29" s="62">
        <f>SUM('6'!$AH$86:$AH$87)</f>
        <v>0</v>
      </c>
      <c r="R29" s="62">
        <f>SUM('7'!$AI$86:$AI$87)</f>
        <v>0</v>
      </c>
      <c r="S29" s="62">
        <f>SUM('8'!$AI$86:$AI$87)</f>
        <v>0</v>
      </c>
      <c r="T29" s="62">
        <f>SUM('9'!$AH$86:$AH$87)</f>
        <v>0</v>
      </c>
      <c r="U29" s="62">
        <f>SUM('10'!$AI$86:$AI$87)</f>
        <v>0</v>
      </c>
      <c r="V29" s="62">
        <f>SUM('11'!$AH$86:$AH$87)</f>
        <v>0</v>
      </c>
      <c r="W29" s="62">
        <f>SUM('12'!$AI$86:$AI$87)</f>
        <v>0</v>
      </c>
      <c r="X29" s="105">
        <f>SUM(L29:W29)</f>
        <v>267</v>
      </c>
      <c r="Y29" s="13"/>
    </row>
    <row r="30" spans="1:34" customHeight="1" ht="15">
      <c r="A30" s="353"/>
      <c r="B30" s="355"/>
      <c r="C30" s="216" t="s">
        <v>52</v>
      </c>
      <c r="D30" s="14"/>
      <c r="E30" s="15"/>
      <c r="F30" s="15"/>
      <c r="G30" s="15"/>
      <c r="H30" s="15"/>
      <c r="I30" s="15"/>
      <c r="J30" s="15"/>
      <c r="K30" s="66"/>
      <c r="L30" s="62">
        <f>'1'!$AI$88</f>
        <v>2097</v>
      </c>
      <c r="M30" s="62">
        <f>'2'!$AF$88</f>
        <v>1632</v>
      </c>
      <c r="N30" s="62">
        <f>'3'!$AI$88</f>
        <v>1770</v>
      </c>
      <c r="O30" s="62">
        <f>'4'!$AH$88</f>
        <v>0</v>
      </c>
      <c r="P30" s="62">
        <f>'5'!$AI$88</f>
        <v>0</v>
      </c>
      <c r="Q30" s="62">
        <f>'6'!$AH$88</f>
        <v>0</v>
      </c>
      <c r="R30" s="62">
        <f>'7'!$AI$88</f>
        <v>0</v>
      </c>
      <c r="S30" s="62">
        <f>'8'!$AI$88</f>
        <v>0</v>
      </c>
      <c r="T30" s="62">
        <f>'9'!$AH$88</f>
        <v>0</v>
      </c>
      <c r="U30" s="62">
        <f>'10'!$AI$88</f>
        <v>0</v>
      </c>
      <c r="V30" s="62">
        <f>'11'!$AH$88</f>
        <v>0</v>
      </c>
      <c r="W30" s="62">
        <f>'12'!$AI$88</f>
        <v>0</v>
      </c>
      <c r="X30" s="105">
        <f>SUM(L30:W30)</f>
        <v>5499</v>
      </c>
      <c r="Y30" s="13"/>
    </row>
    <row r="31" spans="1:34" customHeight="1" ht="15">
      <c r="A31" s="353"/>
      <c r="B31" s="355"/>
      <c r="C31" s="222" t="s">
        <v>54</v>
      </c>
      <c r="D31" s="112">
        <v>0</v>
      </c>
      <c r="E31" s="220">
        <v>21164</v>
      </c>
      <c r="F31" s="220">
        <v>76353</v>
      </c>
      <c r="G31" s="223">
        <v>108725</v>
      </c>
      <c r="H31" s="223">
        <v>110150</v>
      </c>
      <c r="I31" s="223">
        <v>109595</v>
      </c>
      <c r="J31" s="223">
        <v>211680</v>
      </c>
      <c r="K31" s="223">
        <f>SUM(L31:W31)</f>
        <v>23927</v>
      </c>
      <c r="L31" s="212">
        <f>'1'!$AI$89</f>
        <v>8624</v>
      </c>
      <c r="M31" s="212">
        <f>'2'!$AF$89</f>
        <v>7268</v>
      </c>
      <c r="N31" s="212">
        <f>'3'!$AI$89</f>
        <v>8035</v>
      </c>
      <c r="O31" s="212">
        <f>'4'!$AH$89</f>
        <v>0</v>
      </c>
      <c r="P31" s="212">
        <f>'5'!$AI$89</f>
        <v>0</v>
      </c>
      <c r="Q31" s="212">
        <f>'6'!$AH$89</f>
        <v>0</v>
      </c>
      <c r="R31" s="212">
        <f>'7'!$AI$89</f>
        <v>0</v>
      </c>
      <c r="S31" s="212">
        <f>'8'!$AI$89</f>
        <v>0</v>
      </c>
      <c r="T31" s="212">
        <f>'9'!$AH$89</f>
        <v>0</v>
      </c>
      <c r="U31" s="212">
        <f>'10'!$AI$89</f>
        <v>0</v>
      </c>
      <c r="V31" s="212">
        <f>'11'!$AH$89</f>
        <v>0</v>
      </c>
      <c r="W31" s="212">
        <f>'12'!$AI$89</f>
        <v>0</v>
      </c>
      <c r="X31" s="105">
        <f>SUM(L31:W31)</f>
        <v>23927</v>
      </c>
      <c r="Y31" s="13"/>
    </row>
    <row r="32" spans="1:34" customHeight="1" ht="15">
      <c r="A32" s="353"/>
      <c r="B32" s="355"/>
      <c r="C32" s="217" t="s">
        <v>55</v>
      </c>
      <c r="D32" s="220">
        <v>0</v>
      </c>
      <c r="E32" s="112">
        <f>124680-3774</f>
        <v>120906</v>
      </c>
      <c r="F32" s="112">
        <v>77929</v>
      </c>
      <c r="G32" s="221">
        <v>108060</v>
      </c>
      <c r="H32" s="221">
        <v>107469</v>
      </c>
      <c r="I32" s="221">
        <v>113267</v>
      </c>
      <c r="J32" s="221">
        <v>209716</v>
      </c>
      <c r="K32" s="221">
        <f>SUM(L32:W32)</f>
        <v>23206</v>
      </c>
      <c r="L32" s="212">
        <f>'1'!$AI$90</f>
        <v>8384</v>
      </c>
      <c r="M32" s="212">
        <f>'2'!$AF$90</f>
        <v>7060</v>
      </c>
      <c r="N32" s="212">
        <f>'3'!$AI$90</f>
        <v>7762</v>
      </c>
      <c r="O32" s="212">
        <f>'4'!$AH$90</f>
        <v>0</v>
      </c>
      <c r="P32" s="212">
        <f>'5'!$AI$90</f>
        <v>0</v>
      </c>
      <c r="Q32" s="212">
        <f>'6'!$AH$90</f>
        <v>0</v>
      </c>
      <c r="R32" s="212">
        <f>'7'!$AI$90</f>
        <v>0</v>
      </c>
      <c r="S32" s="212">
        <f>'8'!$AI$90</f>
        <v>0</v>
      </c>
      <c r="T32" s="212">
        <f>'9'!$AH$90</f>
        <v>0</v>
      </c>
      <c r="U32" s="212">
        <f>'10'!$AI$90</f>
        <v>0</v>
      </c>
      <c r="V32" s="212">
        <f>'11'!$AH$90</f>
        <v>0</v>
      </c>
      <c r="W32" s="212">
        <f>'12'!$AI$90</f>
        <v>0</v>
      </c>
      <c r="X32" s="105">
        <f>SUM(L32:W32)</f>
        <v>23206</v>
      </c>
      <c r="Y32" s="13"/>
    </row>
    <row r="33" spans="1:34" customHeight="1" ht="15">
      <c r="A33" s="353"/>
      <c r="B33" s="355"/>
      <c r="C33" s="213" t="s">
        <v>56</v>
      </c>
      <c r="D33" s="14"/>
      <c r="E33" s="14"/>
      <c r="F33" s="14"/>
      <c r="G33" s="14"/>
      <c r="H33" s="14"/>
      <c r="I33" s="14" t="s">
        <v>25</v>
      </c>
      <c r="J33" s="14" t="s">
        <v>25</v>
      </c>
      <c r="K33" s="65">
        <f>SUM(L33:W33)</f>
        <v>106200</v>
      </c>
      <c r="L33" s="143">
        <f>'1'!$AI$91</f>
        <v>9450</v>
      </c>
      <c r="M33" s="143">
        <f>'2'!$AF$91</f>
        <v>8100</v>
      </c>
      <c r="N33" s="143">
        <f>'3'!$AI$91</f>
        <v>9900</v>
      </c>
      <c r="O33" s="143">
        <f>'4'!$AH$91</f>
        <v>9450</v>
      </c>
      <c r="P33" s="143">
        <f>'5'!$AI$91</f>
        <v>9450</v>
      </c>
      <c r="Q33" s="143">
        <f>'6'!$AH$91</f>
        <v>9900</v>
      </c>
      <c r="R33" s="143">
        <f>'7'!$AI$91</f>
        <v>10350</v>
      </c>
      <c r="S33" s="143">
        <f>'8'!$AI$91</f>
        <v>9450</v>
      </c>
      <c r="T33" s="143">
        <f>'9'!$AH$91</f>
        <v>9900</v>
      </c>
      <c r="U33" s="143">
        <f>'10'!$AI$91</f>
        <v>9900</v>
      </c>
      <c r="V33" s="143">
        <f>'11'!$AH$91</f>
        <v>0</v>
      </c>
      <c r="W33" s="143">
        <f>'12'!$AI$91</f>
        <v>10350</v>
      </c>
      <c r="X33" s="105">
        <f>SUM(L33:W33)</f>
        <v>106200</v>
      </c>
      <c r="Y33" s="13"/>
    </row>
    <row r="34" spans="1:34" customHeight="1" ht="15.75">
      <c r="A34" s="353"/>
      <c r="B34" s="356"/>
      <c r="C34" s="216" t="s">
        <v>57</v>
      </c>
      <c r="D34" s="31"/>
      <c r="E34" s="31">
        <v>2832</v>
      </c>
      <c r="F34" s="31">
        <v>2957</v>
      </c>
      <c r="G34" s="67">
        <v>2733</v>
      </c>
      <c r="H34" s="67">
        <v>1522</v>
      </c>
      <c r="I34" s="67">
        <v>3976</v>
      </c>
      <c r="J34" s="67">
        <v>3554</v>
      </c>
      <c r="K34" s="67">
        <f>SUM(L34:W34)</f>
        <v>9814</v>
      </c>
      <c r="L34" s="63">
        <f>'1'!$AI$94</f>
        <v>195</v>
      </c>
      <c r="M34" s="63">
        <f>'2'!$AF$94</f>
        <v>456</v>
      </c>
      <c r="N34" s="63">
        <f>'3'!$AI$94</f>
        <v>163</v>
      </c>
      <c r="O34" s="63">
        <f>'4'!$AH$94</f>
        <v>0</v>
      </c>
      <c r="P34" s="63">
        <f>'5'!$AI$94</f>
        <v>0</v>
      </c>
      <c r="Q34" s="63">
        <f>'6'!$AH$94</f>
        <v>0</v>
      </c>
      <c r="R34" s="63">
        <f>'7'!$AI$94</f>
        <v>0</v>
      </c>
      <c r="S34" s="63">
        <f>'8'!$AI$94</f>
        <v>0</v>
      </c>
      <c r="T34" s="63">
        <f>'9'!$AH$94</f>
        <v>0</v>
      </c>
      <c r="U34" s="63">
        <f>'10'!$AI$94</f>
        <v>0</v>
      </c>
      <c r="V34" s="63">
        <f>'11'!$AH$94</f>
        <v>9000</v>
      </c>
      <c r="W34" s="63">
        <f>'12'!$AI$94</f>
        <v>0</v>
      </c>
      <c r="X34" s="105">
        <f>SUM(L34:W34)</f>
        <v>9814</v>
      </c>
      <c r="Y34" s="13"/>
    </row>
    <row r="35" spans="1:34" customHeight="1" ht="33">
      <c r="A35" s="353"/>
      <c r="B35" s="201" t="s">
        <v>37</v>
      </c>
      <c r="C35" s="264" t="s">
        <v>64</v>
      </c>
      <c r="D35" s="202" t="s">
        <v>39</v>
      </c>
      <c r="E35" s="203" t="s">
        <v>40</v>
      </c>
      <c r="F35" s="203" t="s">
        <v>41</v>
      </c>
      <c r="G35" s="203" t="s">
        <v>42</v>
      </c>
      <c r="H35" s="203" t="s">
        <v>43</v>
      </c>
      <c r="I35" s="203" t="s">
        <v>44</v>
      </c>
      <c r="J35" s="203" t="s">
        <v>45</v>
      </c>
      <c r="K35" s="265" t="s">
        <v>46</v>
      </c>
      <c r="L35" s="111" t="s">
        <v>3</v>
      </c>
      <c r="M35" s="111" t="s">
        <v>4</v>
      </c>
      <c r="N35" s="111" t="s">
        <v>5</v>
      </c>
      <c r="O35" s="111" t="s">
        <v>6</v>
      </c>
      <c r="P35" s="111" t="s">
        <v>7</v>
      </c>
      <c r="Q35" s="111" t="s">
        <v>8</v>
      </c>
      <c r="R35" s="111" t="s">
        <v>9</v>
      </c>
      <c r="S35" s="111" t="s">
        <v>10</v>
      </c>
      <c r="T35" s="111" t="s">
        <v>11</v>
      </c>
      <c r="U35" s="111" t="s">
        <v>12</v>
      </c>
      <c r="V35" s="111" t="s">
        <v>13</v>
      </c>
      <c r="W35" s="111" t="s">
        <v>14</v>
      </c>
      <c r="X35" s="267" t="s">
        <v>47</v>
      </c>
      <c r="Y35" s="13"/>
    </row>
    <row r="36" spans="1:34" customHeight="1" ht="15">
      <c r="A36" s="353"/>
      <c r="B36" s="354" t="s">
        <v>65</v>
      </c>
      <c r="C36" s="215" t="s">
        <v>50</v>
      </c>
      <c r="D36" s="236">
        <v>0</v>
      </c>
      <c r="E36" s="236">
        <v>0</v>
      </c>
      <c r="F36" s="236">
        <v>0</v>
      </c>
      <c r="G36" s="237">
        <v>0</v>
      </c>
      <c r="H36" s="237">
        <v>172</v>
      </c>
      <c r="I36" s="237">
        <v>1485</v>
      </c>
      <c r="J36" s="237">
        <v>502</v>
      </c>
      <c r="K36" s="237">
        <f>SUM(L36:W36)</f>
        <v>334</v>
      </c>
      <c r="L36" s="61">
        <f>'1'!$AI$96</f>
        <v>210</v>
      </c>
      <c r="M36" s="61">
        <f>'2'!$AF$96</f>
        <v>69</v>
      </c>
      <c r="N36" s="61">
        <f>'3'!$AI$96</f>
        <v>55</v>
      </c>
      <c r="O36" s="61">
        <f>'4'!$AH$96</f>
        <v>0</v>
      </c>
      <c r="P36" s="61">
        <f>'5'!$AI$96</f>
        <v>0</v>
      </c>
      <c r="Q36" s="61">
        <f>'6'!$AH$96</f>
        <v>0</v>
      </c>
      <c r="R36" s="61">
        <f>'7'!$AI$96</f>
        <v>0</v>
      </c>
      <c r="S36" s="61">
        <f>'8'!$AI$96</f>
        <v>0</v>
      </c>
      <c r="T36" s="61">
        <f>'9'!$AH$96</f>
        <v>0</v>
      </c>
      <c r="U36" s="61">
        <f>'10'!$AI$96</f>
        <v>0</v>
      </c>
      <c r="V36" s="61">
        <f>'11'!$AH$96</f>
      </c>
      <c r="W36" s="61">
        <f>'12'!$AI$96</f>
        <v>0</v>
      </c>
      <c r="X36" s="105">
        <f>SUM(L36:W36)</f>
        <v>334</v>
      </c>
      <c r="Y36" s="13"/>
    </row>
    <row r="37" spans="1:34" customHeight="1" ht="15">
      <c r="A37" s="353"/>
      <c r="B37" s="355"/>
      <c r="C37" s="213" t="s">
        <v>51</v>
      </c>
      <c r="D37" s="14">
        <v>0</v>
      </c>
      <c r="E37" s="14">
        <v>0</v>
      </c>
      <c r="F37" s="14">
        <v>0</v>
      </c>
      <c r="G37" s="65">
        <v>0</v>
      </c>
      <c r="H37" s="65">
        <v>854</v>
      </c>
      <c r="I37" s="65">
        <v>3219</v>
      </c>
      <c r="J37" s="65">
        <v>66</v>
      </c>
      <c r="K37" s="65">
        <f>SUM(L37:W37)</f>
        <v>1103</v>
      </c>
      <c r="L37" s="62">
        <f>SUM('1'!$AI$109:$AI$110)</f>
        <v>336</v>
      </c>
      <c r="M37" s="62">
        <f>SUM('2'!$AF$109:$AF$110)</f>
        <v>388</v>
      </c>
      <c r="N37" s="62">
        <f>SUM('3'!$AI$109:$AI$110)</f>
        <v>379</v>
      </c>
      <c r="O37" s="62">
        <f>SUM('4'!$AH$109:$AH$110)</f>
        <v>0</v>
      </c>
      <c r="P37" s="62">
        <f>SUM('5'!$AI$109:$AI$110)</f>
        <v>0</v>
      </c>
      <c r="Q37" s="62">
        <f>SUM('6'!$AH$109:$AH$110)</f>
        <v>0</v>
      </c>
      <c r="R37" s="62">
        <f>SUM('7'!$AI$109:$AI$110)</f>
        <v>0</v>
      </c>
      <c r="S37" s="62">
        <f>SUM('8'!$AI$109:$AI$110)</f>
        <v>0</v>
      </c>
      <c r="T37" s="62">
        <f>SUM('9'!$AH$109:$AH$110)</f>
        <v>0</v>
      </c>
      <c r="U37" s="62">
        <f>SUM('10'!$AI$109:$AI$110)</f>
        <v>0</v>
      </c>
      <c r="V37" s="62">
        <f>SUM('11'!$AH$109:$AH$110)</f>
        <v>0</v>
      </c>
      <c r="W37" s="62">
        <f>SUM('12'!$AI$109:$AI$110)</f>
        <v>0</v>
      </c>
      <c r="X37" s="105">
        <f>SUM(L37:W37)</f>
        <v>1103</v>
      </c>
      <c r="Y37" s="13"/>
    </row>
    <row r="38" spans="1:34" customHeight="1" ht="15">
      <c r="A38" s="353"/>
      <c r="B38" s="355"/>
      <c r="C38" s="216" t="s">
        <v>52</v>
      </c>
      <c r="D38" s="14"/>
      <c r="E38" s="15" t="s">
        <v>53</v>
      </c>
      <c r="F38" s="15" t="s">
        <v>53</v>
      </c>
      <c r="G38" s="15" t="s">
        <v>53</v>
      </c>
      <c r="H38" s="15" t="s">
        <v>53</v>
      </c>
      <c r="I38" s="15" t="s">
        <v>53</v>
      </c>
      <c r="J38" s="15"/>
      <c r="K38" s="66"/>
      <c r="L38" s="62">
        <f>'1'!$AI$111</f>
        <v>414</v>
      </c>
      <c r="M38" s="62">
        <f>'2'!$AF$111</f>
        <v>313</v>
      </c>
      <c r="N38" s="62">
        <f>'3'!$AI$111</f>
        <v>273</v>
      </c>
      <c r="O38" s="62">
        <f>'4'!$AH$111</f>
        <v>0</v>
      </c>
      <c r="P38" s="62">
        <f>'5'!$AI$111</f>
        <v>0</v>
      </c>
      <c r="Q38" s="62">
        <f>'6'!$AH$111</f>
        <v>0</v>
      </c>
      <c r="R38" s="62">
        <f>'7'!$AI$111</f>
        <v>0</v>
      </c>
      <c r="S38" s="62">
        <f>'8'!$AI$111</f>
        <v>0</v>
      </c>
      <c r="T38" s="62">
        <f>'9'!$AH$111</f>
        <v>0</v>
      </c>
      <c r="U38" s="62">
        <f>'10'!$AI$111</f>
        <v>0</v>
      </c>
      <c r="V38" s="62">
        <f>'11'!$AH$111</f>
        <v>0</v>
      </c>
      <c r="W38" s="62">
        <f>'12'!$AI$111</f>
        <v>0</v>
      </c>
      <c r="X38" s="105">
        <f>SUM(L38:W38)</f>
        <v>1000</v>
      </c>
      <c r="Y38" s="13"/>
    </row>
    <row r="39" spans="1:34" customHeight="1" ht="15">
      <c r="A39" s="353"/>
      <c r="B39" s="355"/>
      <c r="C39" s="222" t="s">
        <v>54</v>
      </c>
      <c r="D39" s="112">
        <v>0</v>
      </c>
      <c r="E39" s="220">
        <v>0</v>
      </c>
      <c r="F39" s="220">
        <v>0</v>
      </c>
      <c r="G39" s="223">
        <v>0</v>
      </c>
      <c r="H39" s="223">
        <v>72385</v>
      </c>
      <c r="I39" s="223">
        <v>94071</v>
      </c>
      <c r="J39" s="223">
        <v>178304</v>
      </c>
      <c r="K39" s="223">
        <f>SUM(L39:W39)</f>
        <v>19876</v>
      </c>
      <c r="L39" s="212">
        <f>'1'!$AI$112</f>
        <v>7033</v>
      </c>
      <c r="M39" s="212">
        <f>'2'!$AF$112</f>
        <v>5975</v>
      </c>
      <c r="N39" s="212">
        <f>'3'!$AI$112</f>
        <v>6868</v>
      </c>
      <c r="O39" s="212">
        <f>'4'!$AH$112</f>
        <v>0</v>
      </c>
      <c r="P39" s="212">
        <f>'5'!$AI$112</f>
        <v>0</v>
      </c>
      <c r="Q39" s="212">
        <f>'6'!$AH$112</f>
        <v>0</v>
      </c>
      <c r="R39" s="212">
        <f>'7'!$AI$112</f>
        <v>0</v>
      </c>
      <c r="S39" s="212">
        <f>'8'!$AI$112</f>
        <v>0</v>
      </c>
      <c r="T39" s="212">
        <f>'9'!$AH$112</f>
        <v>0</v>
      </c>
      <c r="U39" s="212">
        <f>'10'!$AI$112</f>
        <v>0</v>
      </c>
      <c r="V39" s="212">
        <f>'11'!$AH$112</f>
        <v>0</v>
      </c>
      <c r="W39" s="212">
        <f>'12'!$AI$112</f>
        <v>0</v>
      </c>
      <c r="X39" s="105">
        <f>SUM(L39:W39)</f>
        <v>19876</v>
      </c>
      <c r="Y39" s="13"/>
    </row>
    <row r="40" spans="1:34" customHeight="1" ht="15">
      <c r="A40" s="353"/>
      <c r="B40" s="355"/>
      <c r="C40" s="217" t="s">
        <v>55</v>
      </c>
      <c r="D40" s="220">
        <v>0</v>
      </c>
      <c r="E40" s="112">
        <v>0</v>
      </c>
      <c r="F40" s="112">
        <v>0</v>
      </c>
      <c r="G40" s="221">
        <v>0</v>
      </c>
      <c r="H40" s="221">
        <v>69616</v>
      </c>
      <c r="I40" s="221">
        <v>89962</v>
      </c>
      <c r="J40" s="221">
        <v>172082</v>
      </c>
      <c r="K40" s="221">
        <f>SUM(L40:W40)</f>
        <v>19808</v>
      </c>
      <c r="L40" s="212">
        <f>'1'!$AI$113</f>
        <v>7004</v>
      </c>
      <c r="M40" s="212">
        <f>'2'!$AF$113</f>
        <v>5947</v>
      </c>
      <c r="N40" s="212">
        <f>'3'!$AI$113</f>
        <v>6857</v>
      </c>
      <c r="O40" s="212">
        <f>'4'!$AH$113</f>
        <v>0</v>
      </c>
      <c r="P40" s="212">
        <f>'5'!$AI$113</f>
        <v>0</v>
      </c>
      <c r="Q40" s="212">
        <f>'6'!$AH$113</f>
        <v>0</v>
      </c>
      <c r="R40" s="212">
        <f>'7'!$AI$113</f>
        <v>0</v>
      </c>
      <c r="S40" s="212">
        <f>'8'!$AI$113</f>
        <v>0</v>
      </c>
      <c r="T40" s="212">
        <f>'9'!$AH$113</f>
        <v>0</v>
      </c>
      <c r="U40" s="212">
        <f>'10'!$AI$113</f>
        <v>0</v>
      </c>
      <c r="V40" s="212">
        <f>'11'!$AH$113</f>
        <v>0</v>
      </c>
      <c r="W40" s="212">
        <f>'12'!$AI$113</f>
        <v>0</v>
      </c>
      <c r="X40" s="105">
        <f>SUM(L40:W40)</f>
        <v>19808</v>
      </c>
      <c r="Y40" s="13"/>
    </row>
    <row r="41" spans="1:34" customHeight="1" ht="15">
      <c r="A41" s="353"/>
      <c r="B41" s="355"/>
      <c r="C41" s="213" t="s">
        <v>56</v>
      </c>
      <c r="D41" s="14"/>
      <c r="E41" s="14"/>
      <c r="F41" s="14"/>
      <c r="G41" s="14"/>
      <c r="H41" s="14"/>
      <c r="I41" s="14"/>
      <c r="J41" s="14"/>
      <c r="K41" s="65">
        <f>SUM(L41:W41)</f>
        <v>94400</v>
      </c>
      <c r="L41" s="143">
        <f>'1'!$AI$114</f>
        <v>8400</v>
      </c>
      <c r="M41" s="143">
        <f>'2'!$AF$114</f>
        <v>7200</v>
      </c>
      <c r="N41" s="143">
        <f>'3'!$AI$114</f>
        <v>8800</v>
      </c>
      <c r="O41" s="143">
        <f>'4'!$AH$114</f>
        <v>8400</v>
      </c>
      <c r="P41" s="143">
        <f>'5'!$AI$114</f>
        <v>8400</v>
      </c>
      <c r="Q41" s="143">
        <f>'6'!$AH$114</f>
        <v>8800</v>
      </c>
      <c r="R41" s="143">
        <f>'7'!$AI$114</f>
        <v>9200</v>
      </c>
      <c r="S41" s="143">
        <f>'8'!$AI$114</f>
        <v>8400</v>
      </c>
      <c r="T41" s="143">
        <f>'9'!$AH$114</f>
        <v>8800</v>
      </c>
      <c r="U41" s="143">
        <f>'10'!$AI$114</f>
        <v>8800</v>
      </c>
      <c r="V41" s="143">
        <f>'11'!$AH$114</f>
        <v>0</v>
      </c>
      <c r="W41" s="143">
        <f>'12'!$AI$114</f>
        <v>9200</v>
      </c>
      <c r="X41" s="105">
        <f>SUM(L41:W41)</f>
        <v>94400</v>
      </c>
      <c r="Y41" s="13"/>
    </row>
    <row r="42" spans="1:34" customHeight="1" ht="15.75">
      <c r="A42" s="353"/>
      <c r="B42" s="356"/>
      <c r="C42" s="216" t="s">
        <v>57</v>
      </c>
      <c r="D42" s="31"/>
      <c r="E42" s="31">
        <v>0</v>
      </c>
      <c r="F42" s="31">
        <v>0</v>
      </c>
      <c r="G42" s="67">
        <v>0</v>
      </c>
      <c r="H42" s="67">
        <v>381</v>
      </c>
      <c r="I42" s="67">
        <v>845</v>
      </c>
      <c r="J42" s="67">
        <v>834</v>
      </c>
      <c r="K42" s="67">
        <f>SUM(L42:W42)</f>
        <v>8119</v>
      </c>
      <c r="L42" s="63">
        <f>'1'!$AI$117</f>
        <v>31</v>
      </c>
      <c r="M42" s="63">
        <f>'2'!$AF$117</f>
        <v>33</v>
      </c>
      <c r="N42" s="63">
        <f>'3'!$AI$117</f>
        <v>55</v>
      </c>
      <c r="O42" s="63">
        <f>'4'!$AH$117</f>
        <v>0</v>
      </c>
      <c r="P42" s="63">
        <f>'5'!$AI$117</f>
        <v>0</v>
      </c>
      <c r="Q42" s="63">
        <f>'6'!$AH$117</f>
        <v>0</v>
      </c>
      <c r="R42" s="63">
        <f>'7'!$AI$117</f>
        <v>0</v>
      </c>
      <c r="S42" s="63">
        <f>'8'!$AI$117</f>
        <v>0</v>
      </c>
      <c r="T42" s="63">
        <f>'9'!$AH$117</f>
        <v>0</v>
      </c>
      <c r="U42" s="63">
        <f>'10'!$AI$117</f>
        <v>0</v>
      </c>
      <c r="V42" s="63">
        <f>'11'!$AH$117</f>
        <v>8000</v>
      </c>
      <c r="W42" s="63">
        <f>'12'!$AI$117</f>
        <v>0</v>
      </c>
      <c r="X42" s="105">
        <f>SUM(L42:W42)</f>
        <v>8119</v>
      </c>
      <c r="Y42" s="13"/>
    </row>
    <row r="43" spans="1:34" customHeight="1" ht="33">
      <c r="A43" s="353"/>
      <c r="B43" s="201" t="s">
        <v>37</v>
      </c>
      <c r="C43" s="264" t="s">
        <v>66</v>
      </c>
      <c r="D43" s="202" t="s">
        <v>39</v>
      </c>
      <c r="E43" s="203" t="s">
        <v>40</v>
      </c>
      <c r="F43" s="203" t="s">
        <v>41</v>
      </c>
      <c r="G43" s="203" t="s">
        <v>42</v>
      </c>
      <c r="H43" s="203" t="s">
        <v>43</v>
      </c>
      <c r="I43" s="203" t="s">
        <v>44</v>
      </c>
      <c r="J43" s="203" t="s">
        <v>45</v>
      </c>
      <c r="K43" s="265" t="s">
        <v>46</v>
      </c>
      <c r="L43" s="111" t="s">
        <v>3</v>
      </c>
      <c r="M43" s="111" t="s">
        <v>4</v>
      </c>
      <c r="N43" s="111" t="s">
        <v>5</v>
      </c>
      <c r="O43" s="111" t="s">
        <v>6</v>
      </c>
      <c r="P43" s="111" t="s">
        <v>7</v>
      </c>
      <c r="Q43" s="111" t="s">
        <v>8</v>
      </c>
      <c r="R43" s="111" t="s">
        <v>9</v>
      </c>
      <c r="S43" s="111" t="s">
        <v>10</v>
      </c>
      <c r="T43" s="111" t="s">
        <v>11</v>
      </c>
      <c r="U43" s="111" t="s">
        <v>12</v>
      </c>
      <c r="V43" s="111" t="s">
        <v>13</v>
      </c>
      <c r="W43" s="111" t="s">
        <v>14</v>
      </c>
      <c r="X43" s="267" t="s">
        <v>47</v>
      </c>
      <c r="Y43" s="13"/>
    </row>
    <row r="44" spans="1:34" customHeight="1" ht="15">
      <c r="A44" s="353"/>
      <c r="B44" s="354" t="s">
        <v>67</v>
      </c>
      <c r="C44" s="215" t="s">
        <v>50</v>
      </c>
      <c r="D44" s="236">
        <v>0</v>
      </c>
      <c r="E44" s="236">
        <v>0</v>
      </c>
      <c r="F44" s="236">
        <v>0</v>
      </c>
      <c r="G44" s="237">
        <v>0</v>
      </c>
      <c r="H44" s="237">
        <v>361</v>
      </c>
      <c r="I44" s="237">
        <v>454</v>
      </c>
      <c r="J44" s="237">
        <v>3618</v>
      </c>
      <c r="K44" s="237">
        <f>SUM(L44:W44)</f>
        <v>129</v>
      </c>
      <c r="L44" s="61">
        <f>'1'!$AI$119</f>
        <v>35</v>
      </c>
      <c r="M44" s="61">
        <f>'2'!$AF$119</f>
        <v>4</v>
      </c>
      <c r="N44" s="61">
        <f>'3'!$AI$119</f>
        <v>90</v>
      </c>
      <c r="O44" s="61">
        <f>'4'!$AH$119</f>
        <v>0</v>
      </c>
      <c r="P44" s="61">
        <f>'5'!$AI$119</f>
        <v>0</v>
      </c>
      <c r="Q44" s="61">
        <f>'6'!$AH$119</f>
        <v>0</v>
      </c>
      <c r="R44" s="61">
        <f>'7'!$AI$119</f>
        <v>0</v>
      </c>
      <c r="S44" s="61">
        <f>'8'!$AI$119</f>
        <v>0</v>
      </c>
      <c r="T44" s="61">
        <f>'9'!$AH$119</f>
        <v>0</v>
      </c>
      <c r="U44" s="61">
        <f>'10'!$AI$119</f>
        <v>0</v>
      </c>
      <c r="V44" s="61">
        <f>'11'!$AH$119</f>
      </c>
      <c r="W44" s="61">
        <f>'12'!$AI$119</f>
        <v>0</v>
      </c>
      <c r="X44" s="105">
        <f>SUM(L44:W44)</f>
        <v>129</v>
      </c>
      <c r="Y44" s="13"/>
    </row>
    <row r="45" spans="1:34" customHeight="1" ht="15">
      <c r="A45" s="353"/>
      <c r="B45" s="355"/>
      <c r="C45" s="213" t="s">
        <v>51</v>
      </c>
      <c r="D45" s="14">
        <v>0</v>
      </c>
      <c r="E45" s="14">
        <v>0</v>
      </c>
      <c r="F45" s="14">
        <v>0</v>
      </c>
      <c r="G45" s="65">
        <v>0</v>
      </c>
      <c r="H45" s="65">
        <v>15132</v>
      </c>
      <c r="I45" s="65">
        <v>861</v>
      </c>
      <c r="J45" s="65">
        <v>1236</v>
      </c>
      <c r="K45" s="65">
        <f>SUM(L45:W45)</f>
        <v>948</v>
      </c>
      <c r="L45" s="62">
        <f>SUM('1'!$AI$132:$AI$133)</f>
        <v>350</v>
      </c>
      <c r="M45" s="62">
        <f>SUM('2'!$AF$132:$AF$133)</f>
        <v>300</v>
      </c>
      <c r="N45" s="62">
        <f>SUM('3'!$AI$132:$AI$133)</f>
        <v>298</v>
      </c>
      <c r="O45" s="62">
        <f>SUM('4'!$AH$132:$AH$133)</f>
        <v>0</v>
      </c>
      <c r="P45" s="62">
        <f>SUM('5'!$AI$132:$AI$133)</f>
        <v>0</v>
      </c>
      <c r="Q45" s="62">
        <f>SUM('6'!$AH$132:$AH$133)</f>
        <v>0</v>
      </c>
      <c r="R45" s="62">
        <f>SUM('7'!$AI$132:$AI$133)</f>
        <v>0</v>
      </c>
      <c r="S45" s="62">
        <f>SUM('8'!$AI$132:$AI$133)</f>
        <v>0</v>
      </c>
      <c r="T45" s="62">
        <f>SUM('9'!$AH$132:$AH$133)</f>
        <v>0</v>
      </c>
      <c r="U45" s="62">
        <f>SUM('10'!$AI$132:$AI$133)</f>
        <v>0</v>
      </c>
      <c r="V45" s="62">
        <f>SUM('11'!$AH$132:$AH$133)</f>
        <v>0</v>
      </c>
      <c r="W45" s="62">
        <f>SUM('12'!$AI$132:$AI$133)</f>
        <v>0</v>
      </c>
      <c r="X45" s="105">
        <f>SUM(L45:W45)</f>
        <v>948</v>
      </c>
      <c r="Y45" s="13"/>
    </row>
    <row r="46" spans="1:34" customHeight="1" ht="15">
      <c r="A46" s="353"/>
      <c r="B46" s="355"/>
      <c r="C46" s="216" t="s">
        <v>52</v>
      </c>
      <c r="D46" s="14"/>
      <c r="E46" s="15" t="s">
        <v>53</v>
      </c>
      <c r="F46" s="15" t="s">
        <v>53</v>
      </c>
      <c r="G46" s="15" t="s">
        <v>53</v>
      </c>
      <c r="H46" s="15" t="s">
        <v>53</v>
      </c>
      <c r="I46" s="15" t="s">
        <v>53</v>
      </c>
      <c r="J46" s="15"/>
      <c r="K46" s="66"/>
      <c r="L46" s="62">
        <f>'1'!$AI$134</f>
        <v>148</v>
      </c>
      <c r="M46" s="62">
        <f>'2'!$AF$134</f>
        <v>131</v>
      </c>
      <c r="N46" s="62">
        <f>'3'!$AI$134</f>
        <v>136</v>
      </c>
      <c r="O46" s="62">
        <f>'4'!$AH$134</f>
        <v>0</v>
      </c>
      <c r="P46" s="62">
        <f>'5'!$AI$134</f>
        <v>0</v>
      </c>
      <c r="Q46" s="62">
        <f>'6'!$AH$134</f>
        <v>0</v>
      </c>
      <c r="R46" s="62">
        <f>'7'!$AI$134</f>
        <v>0</v>
      </c>
      <c r="S46" s="62">
        <f>'8'!$AI$134</f>
        <v>0</v>
      </c>
      <c r="T46" s="62">
        <f>'9'!$AH$134</f>
        <v>0</v>
      </c>
      <c r="U46" s="62">
        <f>'10'!$AI$134</f>
        <v>0</v>
      </c>
      <c r="V46" s="62">
        <f>'11'!$AH$134</f>
        <v>0</v>
      </c>
      <c r="W46" s="62">
        <f>'1'!$AI$134</f>
        <v>148</v>
      </c>
      <c r="X46" s="105">
        <f>SUM(L46:W46)</f>
        <v>563</v>
      </c>
      <c r="Y46" s="13"/>
    </row>
    <row r="47" spans="1:34" customHeight="1" ht="15">
      <c r="A47" s="353"/>
      <c r="B47" s="355"/>
      <c r="C47" s="222" t="s">
        <v>54</v>
      </c>
      <c r="D47" s="112">
        <v>0</v>
      </c>
      <c r="E47" s="220">
        <v>0</v>
      </c>
      <c r="F47" s="220">
        <v>0</v>
      </c>
      <c r="G47" s="223">
        <v>0</v>
      </c>
      <c r="H47" s="223">
        <v>60698</v>
      </c>
      <c r="I47" s="223">
        <v>92447</v>
      </c>
      <c r="J47" s="223">
        <v>158308</v>
      </c>
      <c r="K47" s="223">
        <f>SUM(L47:W47)</f>
        <v>23166</v>
      </c>
      <c r="L47" s="212">
        <f>'1'!$AI$135</f>
        <v>8359</v>
      </c>
      <c r="M47" s="212">
        <f>'2'!$AF$135</f>
        <v>7090</v>
      </c>
      <c r="N47" s="212">
        <f>'3'!$AI$135</f>
        <v>7717</v>
      </c>
      <c r="O47" s="212">
        <f>'4'!$AH$135</f>
        <v>0</v>
      </c>
      <c r="P47" s="212">
        <f>'5'!$AI$135</f>
        <v>0</v>
      </c>
      <c r="Q47" s="212">
        <f>'6'!$AH$135</f>
        <v>0</v>
      </c>
      <c r="R47" s="212">
        <f>'7'!$AI$135</f>
        <v>0</v>
      </c>
      <c r="S47" s="212">
        <f>'8'!$AI$135</f>
        <v>0</v>
      </c>
      <c r="T47" s="212">
        <f>'9'!$AH$135</f>
        <v>0</v>
      </c>
      <c r="U47" s="212">
        <f>'10'!$AI$135</f>
        <v>0</v>
      </c>
      <c r="V47" s="212">
        <f>'11'!$AH$135</f>
        <v>0</v>
      </c>
      <c r="W47" s="212">
        <f>'12'!$AI$135</f>
        <v>0</v>
      </c>
      <c r="X47" s="105">
        <f>SUM(L47:W47)</f>
        <v>23166</v>
      </c>
      <c r="Y47" s="13"/>
    </row>
    <row r="48" spans="1:34" customHeight="1" ht="15">
      <c r="A48" s="353"/>
      <c r="B48" s="355"/>
      <c r="C48" s="217" t="s">
        <v>55</v>
      </c>
      <c r="D48" s="220">
        <v>0</v>
      </c>
      <c r="E48" s="112">
        <v>0</v>
      </c>
      <c r="F48" s="112">
        <v>0</v>
      </c>
      <c r="G48" s="221">
        <v>0</v>
      </c>
      <c r="H48" s="221">
        <v>60279</v>
      </c>
      <c r="I48" s="221">
        <v>87419</v>
      </c>
      <c r="J48" s="221">
        <v>158632</v>
      </c>
      <c r="K48" s="221">
        <f>SUM(L48:W48)</f>
        <v>22405</v>
      </c>
      <c r="L48" s="212">
        <f>'1'!$AI$136</f>
        <v>8174</v>
      </c>
      <c r="M48" s="212">
        <f>'2'!$AF$136</f>
        <v>6742</v>
      </c>
      <c r="N48" s="212">
        <f>'3'!$AI$136</f>
        <v>7489</v>
      </c>
      <c r="O48" s="212">
        <f>'4'!$AH$136</f>
        <v>0</v>
      </c>
      <c r="P48" s="212">
        <f>'5'!$AI$136</f>
        <v>0</v>
      </c>
      <c r="Q48" s="212">
        <f>'6'!$AH$136</f>
        <v>0</v>
      </c>
      <c r="R48" s="212">
        <f>'7'!$AI$136</f>
        <v>0</v>
      </c>
      <c r="S48" s="212">
        <f>'8'!$AI$136</f>
        <v>0</v>
      </c>
      <c r="T48" s="212">
        <f>'9'!$AH$136</f>
        <v>0</v>
      </c>
      <c r="U48" s="212">
        <f>'10'!$AI$136</f>
        <v>0</v>
      </c>
      <c r="V48" s="212">
        <f>'11'!$AH$136</f>
        <v>0</v>
      </c>
      <c r="W48" s="212">
        <f>'12'!$AI$136</f>
        <v>0</v>
      </c>
      <c r="X48" s="105">
        <f>SUM(L48:W48)</f>
        <v>22405</v>
      </c>
      <c r="Y48" s="13"/>
    </row>
    <row r="49" spans="1:34" customHeight="1" ht="15">
      <c r="A49" s="353"/>
      <c r="B49" s="355"/>
      <c r="C49" s="213" t="s">
        <v>56</v>
      </c>
      <c r="D49" s="14"/>
      <c r="E49" s="14"/>
      <c r="F49" s="14"/>
      <c r="G49" s="14"/>
      <c r="H49" s="14"/>
      <c r="I49" s="14" t="s">
        <v>25</v>
      </c>
      <c r="J49" s="14" t="s">
        <v>25</v>
      </c>
      <c r="K49" s="65">
        <f>SUM(L49:W49)</f>
        <v>94400</v>
      </c>
      <c r="L49" s="143">
        <f>'1'!$AI$137</f>
        <v>8400</v>
      </c>
      <c r="M49" s="143">
        <f>'2'!$AF$137</f>
        <v>7200</v>
      </c>
      <c r="N49" s="143">
        <f>'3'!$AI$137</f>
        <v>8800</v>
      </c>
      <c r="O49" s="143">
        <f>'4'!$AH$137</f>
        <v>8400</v>
      </c>
      <c r="P49" s="143">
        <f>'5'!$AI$137</f>
        <v>8400</v>
      </c>
      <c r="Q49" s="143">
        <f>'6'!$AH$137</f>
        <v>8800</v>
      </c>
      <c r="R49" s="143">
        <f>'7'!$AI$137</f>
        <v>9200</v>
      </c>
      <c r="S49" s="143">
        <f>'8'!$AI$137</f>
        <v>8400</v>
      </c>
      <c r="T49" s="143">
        <f>'9'!$AH$137</f>
        <v>8800</v>
      </c>
      <c r="U49" s="143">
        <f>'10'!$AI$137</f>
        <v>8800</v>
      </c>
      <c r="V49" s="143">
        <f>'11'!$AH$137</f>
        <v>0</v>
      </c>
      <c r="W49" s="143">
        <f>'12'!$AI$137</f>
        <v>9200</v>
      </c>
      <c r="X49" s="105">
        <f>SUM(L49:W49)</f>
        <v>94400</v>
      </c>
      <c r="Y49" s="13"/>
    </row>
    <row r="50" spans="1:34" customHeight="1" ht="15.75">
      <c r="A50" s="353"/>
      <c r="B50" s="356"/>
      <c r="C50" s="216" t="s">
        <v>57</v>
      </c>
      <c r="D50" s="31"/>
      <c r="E50" s="31">
        <v>0</v>
      </c>
      <c r="F50" s="31">
        <v>0</v>
      </c>
      <c r="G50" s="67">
        <v>0</v>
      </c>
      <c r="H50" s="67">
        <v>676</v>
      </c>
      <c r="I50" s="67">
        <v>2285</v>
      </c>
      <c r="J50" s="67">
        <v>206</v>
      </c>
      <c r="K50" s="67">
        <f>SUM(L50:W50)</f>
        <v>9068</v>
      </c>
      <c r="L50" s="63">
        <f>'1'!$AI$140</f>
        <v>371</v>
      </c>
      <c r="M50" s="63">
        <f>'2'!$AF$140</f>
        <v>319</v>
      </c>
      <c r="N50" s="63">
        <f>'3'!$AI$140</f>
        <v>378</v>
      </c>
      <c r="O50" s="63">
        <f>'4'!$AH$140</f>
        <v>0</v>
      </c>
      <c r="P50" s="63">
        <f>'5'!$AI$140</f>
        <v>0</v>
      </c>
      <c r="Q50" s="63">
        <f>'6'!$AH$140</f>
        <v>0</v>
      </c>
      <c r="R50" s="63">
        <f>'7'!$AI$140</f>
        <v>0</v>
      </c>
      <c r="S50" s="63">
        <f>'8'!$AI$140</f>
        <v>0</v>
      </c>
      <c r="T50" s="63">
        <f>'9'!$AH$140</f>
        <v>0</v>
      </c>
      <c r="U50" s="63">
        <f>'10'!$AI$140</f>
        <v>0</v>
      </c>
      <c r="V50" s="63">
        <f>'11'!$AH$140</f>
        <v>8000</v>
      </c>
      <c r="W50" s="63">
        <f>'12'!$AI$140</f>
        <v>0</v>
      </c>
      <c r="X50" s="105">
        <f>SUM(L50:W50)</f>
        <v>9068</v>
      </c>
      <c r="Y50" s="13"/>
    </row>
    <row r="51" spans="1:34" customHeight="1" ht="33">
      <c r="A51" s="353"/>
      <c r="B51" s="201" t="s">
        <v>37</v>
      </c>
      <c r="C51" s="264" t="s">
        <v>68</v>
      </c>
      <c r="D51" s="202" t="s">
        <v>39</v>
      </c>
      <c r="E51" s="203" t="s">
        <v>40</v>
      </c>
      <c r="F51" s="203" t="s">
        <v>41</v>
      </c>
      <c r="G51" s="203" t="s">
        <v>42</v>
      </c>
      <c r="H51" s="203" t="s">
        <v>43</v>
      </c>
      <c r="I51" s="203" t="s">
        <v>44</v>
      </c>
      <c r="J51" s="203" t="s">
        <v>45</v>
      </c>
      <c r="K51" s="265" t="s">
        <v>46</v>
      </c>
      <c r="L51" s="111" t="s">
        <v>3</v>
      </c>
      <c r="M51" s="111" t="s">
        <v>4</v>
      </c>
      <c r="N51" s="111" t="s">
        <v>5</v>
      </c>
      <c r="O51" s="111" t="s">
        <v>6</v>
      </c>
      <c r="P51" s="111" t="s">
        <v>7</v>
      </c>
      <c r="Q51" s="111" t="s">
        <v>8</v>
      </c>
      <c r="R51" s="111" t="s">
        <v>9</v>
      </c>
      <c r="S51" s="111" t="s">
        <v>10</v>
      </c>
      <c r="T51" s="111" t="s">
        <v>11</v>
      </c>
      <c r="U51" s="111" t="s">
        <v>12</v>
      </c>
      <c r="V51" s="111" t="s">
        <v>13</v>
      </c>
      <c r="W51" s="111" t="s">
        <v>14</v>
      </c>
      <c r="X51" s="267" t="s">
        <v>47</v>
      </c>
      <c r="Y51" s="13"/>
    </row>
    <row r="52" spans="1:34" customHeight="1" ht="15">
      <c r="A52" s="353"/>
      <c r="B52" s="354" t="s">
        <v>69</v>
      </c>
      <c r="C52" s="215" t="s">
        <v>50</v>
      </c>
      <c r="D52" s="236">
        <v>0</v>
      </c>
      <c r="E52" s="236">
        <v>0</v>
      </c>
      <c r="F52" s="236">
        <v>0</v>
      </c>
      <c r="G52" s="237">
        <v>0</v>
      </c>
      <c r="H52" s="237">
        <v>1091</v>
      </c>
      <c r="I52" s="237">
        <v>52</v>
      </c>
      <c r="J52" s="237">
        <v>0</v>
      </c>
      <c r="K52" s="237">
        <f>SUM(L52:W52)</f>
        <v>39</v>
      </c>
      <c r="L52" s="61">
        <f>'1'!$AI$142</f>
        <v>17</v>
      </c>
      <c r="M52" s="61">
        <f>'2'!$AF$142</f>
        <v>14</v>
      </c>
      <c r="N52" s="61">
        <f>'3'!$AI$142</f>
        <v>8</v>
      </c>
      <c r="O52" s="61">
        <f>'4'!$AH$142</f>
        <v>0</v>
      </c>
      <c r="P52" s="61">
        <f>'5'!$AI$142</f>
        <v>0</v>
      </c>
      <c r="Q52" s="61">
        <f>'6'!$AH$142</f>
        <v>0</v>
      </c>
      <c r="R52" s="61">
        <f>'7'!$AI$142</f>
        <v>0</v>
      </c>
      <c r="S52" s="61">
        <f>'8'!$AI$142</f>
        <v>0</v>
      </c>
      <c r="T52" s="61">
        <f>'9'!$AH$142</f>
        <v>0</v>
      </c>
      <c r="U52" s="61">
        <f>'10'!$AI$142</f>
        <v>0</v>
      </c>
      <c r="V52" s="61">
        <f>'11'!$AH$142</f>
      </c>
      <c r="W52" s="61">
        <f>'12'!$AI$142</f>
        <v>0</v>
      </c>
      <c r="X52" s="105">
        <f>SUM(L52:W52)</f>
        <v>39</v>
      </c>
      <c r="Y52" s="13"/>
    </row>
    <row r="53" spans="1:34" customHeight="1" ht="15">
      <c r="A53" s="353"/>
      <c r="B53" s="355"/>
      <c r="C53" s="213" t="s">
        <v>51</v>
      </c>
      <c r="D53" s="14">
        <v>0</v>
      </c>
      <c r="E53" s="14">
        <v>0</v>
      </c>
      <c r="F53" s="14">
        <v>0</v>
      </c>
      <c r="G53" s="65">
        <v>0</v>
      </c>
      <c r="H53" s="65">
        <v>4274</v>
      </c>
      <c r="I53" s="65">
        <v>1</v>
      </c>
      <c r="J53" s="65">
        <v>528</v>
      </c>
      <c r="K53" s="65">
        <f>SUM(L53:W53)</f>
        <v>767</v>
      </c>
      <c r="L53" s="62">
        <f>SUM('1'!$AI$155:$AI$156)</f>
        <v>267</v>
      </c>
      <c r="M53" s="62">
        <f>SUM('2'!$AF$155:$AF$156)</f>
        <v>226</v>
      </c>
      <c r="N53" s="62">
        <f>SUM('3'!$AI$155:$AI$156)</f>
        <v>274</v>
      </c>
      <c r="O53" s="62">
        <f>SUM('4'!$AH$155:$AH$156)</f>
        <v>0</v>
      </c>
      <c r="P53" s="62">
        <f>SUM('5'!$AI$155:$AI$156)</f>
        <v>0</v>
      </c>
      <c r="Q53" s="62">
        <f>SUM('6'!$AH$155:$AH$156)</f>
        <v>0</v>
      </c>
      <c r="R53" s="62">
        <f>SUM('7'!$AI$155:$AI$156)</f>
        <v>0</v>
      </c>
      <c r="S53" s="62">
        <f>SUM('8'!$AI$155:$AI$156)</f>
        <v>0</v>
      </c>
      <c r="T53" s="62">
        <f>SUM('9'!$AH$155:$AH$156)</f>
        <v>0</v>
      </c>
      <c r="U53" s="62">
        <f>SUM('10'!$AI$155:$AI$156)</f>
        <v>0</v>
      </c>
      <c r="V53" s="62">
        <f>SUM('11'!$AH$155:$AH$156)</f>
        <v>0</v>
      </c>
      <c r="W53" s="62">
        <f>SUM('12'!$AI$155:$AI$156)</f>
        <v>0</v>
      </c>
      <c r="X53" s="105">
        <f>SUM(L53:W53)</f>
        <v>767</v>
      </c>
      <c r="Y53" s="13"/>
    </row>
    <row r="54" spans="1:34" customHeight="1" ht="15">
      <c r="A54" s="353"/>
      <c r="B54" s="355"/>
      <c r="C54" s="216" t="s">
        <v>52</v>
      </c>
      <c r="D54" s="14"/>
      <c r="E54" s="15" t="s">
        <v>53</v>
      </c>
      <c r="F54" s="15" t="s">
        <v>53</v>
      </c>
      <c r="G54" s="15" t="s">
        <v>53</v>
      </c>
      <c r="H54" s="15" t="s">
        <v>53</v>
      </c>
      <c r="I54" s="15" t="s">
        <v>53</v>
      </c>
      <c r="J54" s="15"/>
      <c r="K54" s="66"/>
      <c r="L54" s="62">
        <f>'1'!$AI$157</f>
        <v>162</v>
      </c>
      <c r="M54" s="62">
        <f>'2'!$AF$157</f>
        <v>125</v>
      </c>
      <c r="N54" s="62">
        <f>'3'!$AI$157</f>
        <v>164</v>
      </c>
      <c r="O54" s="62">
        <f>'4'!$AH$157</f>
        <v>0</v>
      </c>
      <c r="P54" s="62">
        <f>'5'!$AI$157</f>
        <v>0</v>
      </c>
      <c r="Q54" s="62">
        <f>'6'!$AH$157</f>
        <v>0</v>
      </c>
      <c r="R54" s="62">
        <f>'7'!$AI$157</f>
        <v>0</v>
      </c>
      <c r="S54" s="62">
        <f>'8'!$AI$157</f>
        <v>0</v>
      </c>
      <c r="T54" s="62">
        <f>'9'!$AH$157</f>
        <v>0</v>
      </c>
      <c r="U54" s="62">
        <f>'10'!$AI$157</f>
        <v>0</v>
      </c>
      <c r="V54" s="62">
        <f>'11'!$AH$157</f>
        <v>0</v>
      </c>
      <c r="W54" s="62">
        <f>'12'!$AI$157</f>
        <v>0</v>
      </c>
      <c r="X54" s="105">
        <f>SUM(L54:W54)</f>
        <v>451</v>
      </c>
      <c r="Y54" s="13"/>
    </row>
    <row r="55" spans="1:34" customHeight="1" ht="15">
      <c r="A55" s="353"/>
      <c r="B55" s="355"/>
      <c r="C55" s="222" t="s">
        <v>54</v>
      </c>
      <c r="D55" s="112">
        <v>0</v>
      </c>
      <c r="E55" s="220">
        <v>0</v>
      </c>
      <c r="F55" s="220">
        <v>0</v>
      </c>
      <c r="G55" s="223">
        <v>0</v>
      </c>
      <c r="H55" s="223">
        <v>54533</v>
      </c>
      <c r="I55" s="223">
        <v>97893</v>
      </c>
      <c r="J55" s="223">
        <v>180816</v>
      </c>
      <c r="K55" s="223">
        <f>SUM(L55:W55)</f>
        <v>18709</v>
      </c>
      <c r="L55" s="212">
        <f>'1'!$AI$158</f>
        <v>6699</v>
      </c>
      <c r="M55" s="212">
        <f>'2'!$AF$158</f>
        <v>5511</v>
      </c>
      <c r="N55" s="212">
        <f>'3'!$AI$158</f>
        <v>6499</v>
      </c>
      <c r="O55" s="212">
        <f>'4'!$AH$158</f>
        <v>0</v>
      </c>
      <c r="P55" s="212">
        <f>'5'!$AI$158</f>
        <v>0</v>
      </c>
      <c r="Q55" s="212">
        <f>'6'!$AH$158</f>
        <v>0</v>
      </c>
      <c r="R55" s="212">
        <f>'7'!$AI$158</f>
        <v>0</v>
      </c>
      <c r="S55" s="212">
        <f>'8'!$AI$158</f>
        <v>0</v>
      </c>
      <c r="T55" s="212">
        <f>'9'!$AH$158</f>
        <v>0</v>
      </c>
      <c r="U55" s="212">
        <f>'10'!$AI$158</f>
        <v>0</v>
      </c>
      <c r="V55" s="212">
        <f>'11'!$AH$158</f>
        <v>0</v>
      </c>
      <c r="W55" s="212">
        <f>'12'!$AI$158</f>
        <v>0</v>
      </c>
      <c r="X55" s="105">
        <f>SUM(L55:W55)</f>
        <v>18709</v>
      </c>
      <c r="Y55" s="13"/>
    </row>
    <row r="56" spans="1:34" customHeight="1" ht="15">
      <c r="A56" s="353"/>
      <c r="B56" s="355"/>
      <c r="C56" s="217" t="s">
        <v>55</v>
      </c>
      <c r="D56" s="220">
        <v>0</v>
      </c>
      <c r="E56" s="112">
        <v>0</v>
      </c>
      <c r="F56" s="112">
        <v>0</v>
      </c>
      <c r="G56" s="221">
        <v>0</v>
      </c>
      <c r="H56" s="221">
        <v>53683</v>
      </c>
      <c r="I56" s="221">
        <v>96353</v>
      </c>
      <c r="J56" s="221">
        <v>176302</v>
      </c>
      <c r="K56" s="221">
        <f>SUM(L56:W56)</f>
        <v>18364</v>
      </c>
      <c r="L56" s="212">
        <f>'1'!$AI$159</f>
        <v>6613</v>
      </c>
      <c r="M56" s="212">
        <f>'2'!$AF$159</f>
        <v>5385</v>
      </c>
      <c r="N56" s="212">
        <f>'3'!$AI$159</f>
        <v>6366</v>
      </c>
      <c r="O56" s="212">
        <f>'4'!$AH$159</f>
        <v>0</v>
      </c>
      <c r="P56" s="212">
        <f>'5'!$AI$159</f>
        <v>0</v>
      </c>
      <c r="Q56" s="212">
        <f>'6'!$AH$159</f>
        <v>0</v>
      </c>
      <c r="R56" s="212">
        <f>'7'!$AI$159</f>
        <v>0</v>
      </c>
      <c r="S56" s="212">
        <f>'8'!$AI$159</f>
        <v>0</v>
      </c>
      <c r="T56" s="212">
        <f>'9'!$AH$159</f>
        <v>0</v>
      </c>
      <c r="U56" s="212">
        <f>'10'!$AI$159</f>
        <v>0</v>
      </c>
      <c r="V56" s="212">
        <f>'11'!$AH$159</f>
        <v>0</v>
      </c>
      <c r="W56" s="212">
        <f>'12'!$AI$159</f>
        <v>0</v>
      </c>
      <c r="X56" s="105">
        <f>SUM(L56:W56)</f>
        <v>18364</v>
      </c>
      <c r="Y56" s="13"/>
    </row>
    <row r="57" spans="1:34" customHeight="1" ht="15">
      <c r="A57" s="353"/>
      <c r="B57" s="355"/>
      <c r="C57" s="213" t="s">
        <v>56</v>
      </c>
      <c r="D57" s="14"/>
      <c r="E57" s="14"/>
      <c r="F57" s="14"/>
      <c r="G57" s="14"/>
      <c r="H57" s="14"/>
      <c r="I57" s="14"/>
      <c r="J57" s="14"/>
      <c r="K57" s="65">
        <f>SUM(L57:W57)</f>
        <v>94000</v>
      </c>
      <c r="L57" s="143">
        <f>'1'!$AI$160</f>
        <v>8000</v>
      </c>
      <c r="M57" s="143">
        <f>'2'!$AF$160</f>
        <v>7200</v>
      </c>
      <c r="N57" s="143">
        <f>'3'!$AI$160</f>
        <v>8800</v>
      </c>
      <c r="O57" s="143">
        <f>'4'!$AH$160</f>
        <v>8400</v>
      </c>
      <c r="P57" s="143">
        <f>'5'!$AI$160</f>
        <v>8400</v>
      </c>
      <c r="Q57" s="143">
        <f>'6'!$AH$160</f>
        <v>8800</v>
      </c>
      <c r="R57" s="143">
        <f>'7'!$AI$160</f>
        <v>9200</v>
      </c>
      <c r="S57" s="143">
        <f>'8'!$AI$160</f>
        <v>8400</v>
      </c>
      <c r="T57" s="143">
        <f>'9'!$AH$160</f>
        <v>8800</v>
      </c>
      <c r="U57" s="143">
        <f>'10'!$AI$160</f>
        <v>8800</v>
      </c>
      <c r="V57" s="143">
        <f>'11'!$AH$160</f>
        <v>0</v>
      </c>
      <c r="W57" s="143">
        <f>'12'!$AI$160</f>
        <v>9200</v>
      </c>
      <c r="X57" s="105">
        <f>SUM(L57:W57)</f>
        <v>94000</v>
      </c>
      <c r="Y57" s="13"/>
    </row>
    <row r="58" spans="1:34" customHeight="1" ht="17.25">
      <c r="A58" s="353"/>
      <c r="B58" s="356"/>
      <c r="C58" s="216" t="s">
        <v>57</v>
      </c>
      <c r="D58" s="31"/>
      <c r="E58" s="31">
        <v>0</v>
      </c>
      <c r="F58" s="31">
        <v>0</v>
      </c>
      <c r="G58" s="67">
        <v>0</v>
      </c>
      <c r="H58" s="67">
        <v>1557</v>
      </c>
      <c r="I58" s="67">
        <v>425</v>
      </c>
      <c r="J58" s="67">
        <v>224</v>
      </c>
      <c r="K58" s="67">
        <f>SUM(L58:W58)</f>
        <v>8225</v>
      </c>
      <c r="L58" s="63">
        <f>'1'!$AI$163</f>
        <v>20</v>
      </c>
      <c r="M58" s="63">
        <f>'2'!$AF$163</f>
        <v>12</v>
      </c>
      <c r="N58" s="63">
        <f>'3'!$AI$163</f>
        <v>193</v>
      </c>
      <c r="O58" s="63">
        <f>'4'!$AH$163</f>
        <v>0</v>
      </c>
      <c r="P58" s="63">
        <f>'5'!$AI$163</f>
        <v>0</v>
      </c>
      <c r="Q58" s="63">
        <f>'6'!$AH$163</f>
        <v>0</v>
      </c>
      <c r="R58" s="63">
        <f>'7'!$AI$163</f>
        <v>0</v>
      </c>
      <c r="S58" s="63">
        <f>'8'!$AI$163</f>
        <v>0</v>
      </c>
      <c r="T58" s="63">
        <f>'9'!$AH$163</f>
        <v>0</v>
      </c>
      <c r="U58" s="63">
        <f>'10'!$AI$163</f>
        <v>0</v>
      </c>
      <c r="V58" s="63">
        <f>'11'!$AH$163</f>
        <v>8000</v>
      </c>
      <c r="W58" s="63">
        <f>'12'!$AI$163</f>
        <v>0</v>
      </c>
      <c r="X58" s="105">
        <f>SUM(L58:W58)</f>
        <v>8225</v>
      </c>
      <c r="Y58" s="13"/>
    </row>
    <row r="59" spans="1:34" customHeight="1" ht="33">
      <c r="A59" s="353"/>
      <c r="B59" s="201" t="s">
        <v>37</v>
      </c>
      <c r="C59" s="264" t="s">
        <v>70</v>
      </c>
      <c r="D59" s="202" t="s">
        <v>39</v>
      </c>
      <c r="E59" s="203" t="s">
        <v>40</v>
      </c>
      <c r="F59" s="203" t="s">
        <v>41</v>
      </c>
      <c r="G59" s="203" t="s">
        <v>42</v>
      </c>
      <c r="H59" s="203" t="s">
        <v>43</v>
      </c>
      <c r="I59" s="203" t="s">
        <v>44</v>
      </c>
      <c r="J59" s="203" t="s">
        <v>45</v>
      </c>
      <c r="K59" s="265" t="s">
        <v>46</v>
      </c>
      <c r="L59" s="111" t="s">
        <v>3</v>
      </c>
      <c r="M59" s="111" t="s">
        <v>4</v>
      </c>
      <c r="N59" s="111" t="s">
        <v>5</v>
      </c>
      <c r="O59" s="111" t="s">
        <v>6</v>
      </c>
      <c r="P59" s="111" t="s">
        <v>7</v>
      </c>
      <c r="Q59" s="111" t="s">
        <v>8</v>
      </c>
      <c r="R59" s="111" t="s">
        <v>9</v>
      </c>
      <c r="S59" s="111" t="s">
        <v>10</v>
      </c>
      <c r="T59" s="111" t="s">
        <v>11</v>
      </c>
      <c r="U59" s="111" t="s">
        <v>12</v>
      </c>
      <c r="V59" s="111" t="s">
        <v>13</v>
      </c>
      <c r="W59" s="111" t="s">
        <v>14</v>
      </c>
      <c r="X59" s="267" t="s">
        <v>47</v>
      </c>
      <c r="Y59" s="13"/>
    </row>
    <row r="60" spans="1:34" customHeight="1" ht="15">
      <c r="A60" s="353"/>
      <c r="B60" s="354" t="s">
        <v>71</v>
      </c>
      <c r="C60" s="215" t="s">
        <v>50</v>
      </c>
      <c r="D60" s="236">
        <v>0</v>
      </c>
      <c r="E60" s="236">
        <v>0</v>
      </c>
      <c r="F60" s="236">
        <v>0</v>
      </c>
      <c r="G60" s="237">
        <v>0</v>
      </c>
      <c r="H60" s="237">
        <v>1214</v>
      </c>
      <c r="I60" s="237">
        <v>1212</v>
      </c>
      <c r="J60" s="237">
        <v>1702</v>
      </c>
      <c r="K60" s="237">
        <f>SUM(L60:W60)</f>
        <v>93</v>
      </c>
      <c r="L60" s="61">
        <f>'1'!$AI$165</f>
        <v>28</v>
      </c>
      <c r="M60" s="61">
        <f>'2'!$AF$165</f>
        <v>45</v>
      </c>
      <c r="N60" s="61">
        <f>'3'!$AI$165</f>
        <v>20</v>
      </c>
      <c r="O60" s="61">
        <f>'4'!$AH$165</f>
        <v>0</v>
      </c>
      <c r="P60" s="61">
        <f>'5'!$AI$165</f>
        <v>0</v>
      </c>
      <c r="Q60" s="61">
        <f>'6'!$AH$165</f>
        <v>0</v>
      </c>
      <c r="R60" s="61">
        <f>'7'!$AI$165</f>
        <v>0</v>
      </c>
      <c r="S60" s="61">
        <f>'8'!$AI$165</f>
        <v>0</v>
      </c>
      <c r="T60" s="61">
        <f>'9'!$AH$165</f>
        <v>0</v>
      </c>
      <c r="U60" s="61">
        <f>'10'!$AI$165</f>
        <v>0</v>
      </c>
      <c r="V60" s="61">
        <f>'11'!$AH$165</f>
      </c>
      <c r="W60" s="61">
        <f>'12'!$AI$165</f>
        <v>0</v>
      </c>
      <c r="X60" s="105">
        <f>SUM(L60:W60)</f>
        <v>93</v>
      </c>
      <c r="Y60" s="13"/>
    </row>
    <row r="61" spans="1:34" customHeight="1" ht="15">
      <c r="A61" s="353"/>
      <c r="B61" s="355"/>
      <c r="C61" s="213" t="s">
        <v>51</v>
      </c>
      <c r="D61" s="14">
        <v>0</v>
      </c>
      <c r="E61" s="14">
        <v>0</v>
      </c>
      <c r="F61" s="14">
        <v>0</v>
      </c>
      <c r="G61" s="65">
        <v>0</v>
      </c>
      <c r="H61" s="65">
        <v>2768</v>
      </c>
      <c r="I61" s="65">
        <v>82</v>
      </c>
      <c r="J61" s="65">
        <v>56948</v>
      </c>
      <c r="K61" s="65">
        <f>SUM(L61:W61)</f>
        <v>300</v>
      </c>
      <c r="L61" s="62">
        <f>SUM('1'!$AI$178:$AI$179)</f>
        <v>101</v>
      </c>
      <c r="M61" s="62">
        <f>SUM('2'!$AF$178:$AF$179)</f>
        <v>103</v>
      </c>
      <c r="N61" s="62">
        <f>SUM('3'!$AI$178:$AI$179)</f>
        <v>96</v>
      </c>
      <c r="O61" s="62">
        <f>SUM('4'!$AH$178:$AH$179)</f>
        <v>0</v>
      </c>
      <c r="P61" s="62">
        <f>SUM('5'!$AI$178:$AI$179)</f>
        <v>0</v>
      </c>
      <c r="Q61" s="62">
        <f>SUM('6'!$AH$178:$AH$179)</f>
        <v>0</v>
      </c>
      <c r="R61" s="62">
        <f>SUM('7'!$AI$178:$AI$179)</f>
        <v>0</v>
      </c>
      <c r="S61" s="62">
        <f>SUM('8'!$AI$178:$AI$179)</f>
        <v>0</v>
      </c>
      <c r="T61" s="62">
        <f>SUM('9'!$AH$178:$AH$179)</f>
        <v>0</v>
      </c>
      <c r="U61" s="62">
        <f>SUM('10'!$AI$178:$AI$179)</f>
        <v>0</v>
      </c>
      <c r="V61" s="62">
        <f>SUM('11'!$AH$178:$AH$179)</f>
        <v>0</v>
      </c>
      <c r="W61" s="62">
        <f>SUM('12'!$AI$178:$AI$179)</f>
        <v>0</v>
      </c>
      <c r="X61" s="105">
        <f>SUM(L61:W61)</f>
        <v>300</v>
      </c>
      <c r="Y61" s="13"/>
    </row>
    <row r="62" spans="1:34" customHeight="1" ht="15">
      <c r="A62" s="353"/>
      <c r="B62" s="355"/>
      <c r="C62" s="216" t="s">
        <v>52</v>
      </c>
      <c r="D62" s="14"/>
      <c r="E62" s="15" t="s">
        <v>53</v>
      </c>
      <c r="F62" s="15" t="s">
        <v>53</v>
      </c>
      <c r="G62" s="15" t="s">
        <v>53</v>
      </c>
      <c r="H62" s="15" t="s">
        <v>53</v>
      </c>
      <c r="I62" s="15" t="s">
        <v>53</v>
      </c>
      <c r="J62" s="15"/>
      <c r="K62" s="66"/>
      <c r="L62" s="62">
        <f>'1'!$AI$180</f>
        <v>237</v>
      </c>
      <c r="M62" s="62">
        <f>'2'!$AF$180</f>
        <v>208</v>
      </c>
      <c r="N62" s="62">
        <f>'3'!$AI$180</f>
        <v>232</v>
      </c>
      <c r="O62" s="62">
        <f>'4'!$AH$180</f>
        <v>0</v>
      </c>
      <c r="P62" s="62">
        <f>'5'!$AI$180</f>
        <v>0</v>
      </c>
      <c r="Q62" s="62">
        <f>'6'!$AH$180</f>
        <v>0</v>
      </c>
      <c r="R62" s="62">
        <f>'7'!$AI$180</f>
        <v>0</v>
      </c>
      <c r="S62" s="62">
        <f>'8'!$AI$180</f>
        <v>0</v>
      </c>
      <c r="T62" s="62">
        <f>'9'!$AH$180</f>
        <v>0</v>
      </c>
      <c r="U62" s="62">
        <f>'10'!$AI$180</f>
        <v>0</v>
      </c>
      <c r="V62" s="62">
        <f>'11'!$AH$180</f>
        <v>0</v>
      </c>
      <c r="W62" s="62">
        <f>'12'!$AI$180</f>
        <v>0</v>
      </c>
      <c r="X62" s="105">
        <f>SUM(L62:W62)</f>
        <v>677</v>
      </c>
      <c r="Y62" s="13"/>
    </row>
    <row r="63" spans="1:34" customHeight="1" ht="15">
      <c r="A63" s="353"/>
      <c r="B63" s="355"/>
      <c r="C63" s="222" t="s">
        <v>54</v>
      </c>
      <c r="D63" s="112">
        <v>0</v>
      </c>
      <c r="E63" s="220">
        <v>0</v>
      </c>
      <c r="F63" s="220">
        <v>0</v>
      </c>
      <c r="G63" s="223">
        <v>0</v>
      </c>
      <c r="H63" s="223">
        <v>48678</v>
      </c>
      <c r="I63" s="223">
        <v>93626</v>
      </c>
      <c r="J63" s="223">
        <v>175086</v>
      </c>
      <c r="K63" s="223">
        <f>SUM(L63:W63)</f>
        <v>22037</v>
      </c>
      <c r="L63" s="212">
        <f>'1'!$AI$181</f>
        <v>7845</v>
      </c>
      <c r="M63" s="212">
        <f>'2'!$AF$181</f>
        <v>6549</v>
      </c>
      <c r="N63" s="212">
        <f>'3'!$AI$181</f>
        <v>7643</v>
      </c>
      <c r="O63" s="212">
        <f>'4'!$AH$181</f>
        <v>0</v>
      </c>
      <c r="P63" s="212">
        <f>'5'!$AI$181</f>
        <v>0</v>
      </c>
      <c r="Q63" s="212">
        <f>'6'!$AH$181</f>
        <v>0</v>
      </c>
      <c r="R63" s="212">
        <f>'7'!$AI$181</f>
        <v>0</v>
      </c>
      <c r="S63" s="212">
        <f>'8'!$AI$181</f>
        <v>0</v>
      </c>
      <c r="T63" s="212">
        <f>'9'!$AH$181</f>
        <v>0</v>
      </c>
      <c r="U63" s="212">
        <f>'10'!$AI$181</f>
        <v>0</v>
      </c>
      <c r="V63" s="212">
        <f>'11'!$AH$181</f>
        <v>0</v>
      </c>
      <c r="W63" s="212">
        <f>'12'!$AI$181</f>
        <v>0</v>
      </c>
      <c r="X63" s="105">
        <f>SUM(L63:W63)</f>
        <v>22037</v>
      </c>
      <c r="Y63" s="13"/>
    </row>
    <row r="64" spans="1:34" customHeight="1" ht="15">
      <c r="A64" s="353"/>
      <c r="B64" s="355"/>
      <c r="C64" s="217" t="s">
        <v>55</v>
      </c>
      <c r="D64" s="220">
        <v>0</v>
      </c>
      <c r="E64" s="112">
        <v>0</v>
      </c>
      <c r="F64" s="112">
        <v>0</v>
      </c>
      <c r="G64" s="221">
        <v>0</v>
      </c>
      <c r="H64" s="221">
        <v>46680</v>
      </c>
      <c r="I64" s="221">
        <v>93083</v>
      </c>
      <c r="J64" s="221">
        <v>169530</v>
      </c>
      <c r="K64" s="221">
        <f>SUM(L64:W64)</f>
        <v>21792</v>
      </c>
      <c r="L64" s="212">
        <f>'1'!$AI$182</f>
        <v>7737</v>
      </c>
      <c r="M64" s="212">
        <f>'2'!$AF$182</f>
        <v>6479</v>
      </c>
      <c r="N64" s="212">
        <f>'3'!$AI$182</f>
        <v>7576</v>
      </c>
      <c r="O64" s="212">
        <f>'4'!$AH$182</f>
        <v>0</v>
      </c>
      <c r="P64" s="212">
        <f>'5'!$AI$182</f>
        <v>0</v>
      </c>
      <c r="Q64" s="212">
        <f>'6'!$AH$182</f>
        <v>0</v>
      </c>
      <c r="R64" s="212">
        <f>'7'!$AI$182</f>
        <v>0</v>
      </c>
      <c r="S64" s="212">
        <f>'8'!$AI$182</f>
        <v>0</v>
      </c>
      <c r="T64" s="212">
        <f>'9'!$AH$182</f>
        <v>0</v>
      </c>
      <c r="U64" s="212">
        <f>'10'!$AI$182</f>
        <v>0</v>
      </c>
      <c r="V64" s="212">
        <f>'11'!$AH$182</f>
        <v>0</v>
      </c>
      <c r="W64" s="212">
        <f>'12'!$AI$182</f>
        <v>0</v>
      </c>
      <c r="X64" s="105">
        <f>SUM(L64:W64)</f>
        <v>21792</v>
      </c>
      <c r="Y64" s="13"/>
    </row>
    <row r="65" spans="1:34" customHeight="1" ht="15">
      <c r="A65" s="353"/>
      <c r="B65" s="355"/>
      <c r="C65" s="213" t="s">
        <v>56</v>
      </c>
      <c r="D65" s="14"/>
      <c r="E65" s="14"/>
      <c r="F65" s="14"/>
      <c r="G65" s="14"/>
      <c r="H65" s="14"/>
      <c r="I65" s="14" t="s">
        <v>25</v>
      </c>
      <c r="J65" s="14" t="s">
        <v>25</v>
      </c>
      <c r="K65" s="65">
        <f>SUM(L65:W65)</f>
        <v>94400</v>
      </c>
      <c r="L65" s="143">
        <f>'1'!$AI$183</f>
        <v>8400</v>
      </c>
      <c r="M65" s="143">
        <f>'2'!$AF$183</f>
        <v>7200</v>
      </c>
      <c r="N65" s="143">
        <f>'3'!$AI$183</f>
        <v>8800</v>
      </c>
      <c r="O65" s="143">
        <f>'4'!$AH$183</f>
        <v>8400</v>
      </c>
      <c r="P65" s="143">
        <f>'5'!$AI$183</f>
        <v>8400</v>
      </c>
      <c r="Q65" s="143">
        <f>'6'!$AH$183</f>
        <v>8800</v>
      </c>
      <c r="R65" s="143">
        <f>'7'!$AI$183</f>
        <v>9200</v>
      </c>
      <c r="S65" s="143">
        <f>'8'!$AI$183</f>
        <v>8400</v>
      </c>
      <c r="T65" s="143">
        <f>'9'!$AH$183</f>
        <v>8800</v>
      </c>
      <c r="U65" s="143">
        <f>'10'!$AI$183</f>
        <v>8800</v>
      </c>
      <c r="V65" s="143">
        <f>'11'!$AH$183</f>
        <v>0</v>
      </c>
      <c r="W65" s="143">
        <f>'12'!$AI$183</f>
        <v>9200</v>
      </c>
      <c r="X65" s="105">
        <f>SUM(L65:W65)</f>
        <v>94400</v>
      </c>
      <c r="Y65" s="13"/>
    </row>
    <row r="66" spans="1:34" customHeight="1" ht="15.75">
      <c r="A66" s="353"/>
      <c r="B66" s="356"/>
      <c r="C66" s="216" t="s">
        <v>57</v>
      </c>
      <c r="D66" s="31"/>
      <c r="E66" s="31">
        <v>0</v>
      </c>
      <c r="F66" s="31">
        <v>0</v>
      </c>
      <c r="G66" s="67">
        <v>0</v>
      </c>
      <c r="H66" s="67">
        <v>131</v>
      </c>
      <c r="I66" s="67">
        <v>1704</v>
      </c>
      <c r="J66" s="67">
        <v>802</v>
      </c>
      <c r="K66" s="67">
        <f>SUM(L66:W66)</f>
        <v>8820</v>
      </c>
      <c r="L66" s="63">
        <f>'1'!$AI$186</f>
        <v>263</v>
      </c>
      <c r="M66" s="63">
        <f>'2'!$AF$186</f>
        <v>281</v>
      </c>
      <c r="N66" s="63">
        <f>'3'!$AI$186</f>
        <v>276</v>
      </c>
      <c r="O66" s="63">
        <f>'4'!$AH$186</f>
        <v>0</v>
      </c>
      <c r="P66" s="63">
        <f>'5'!$AI$186</f>
        <v>0</v>
      </c>
      <c r="Q66" s="63">
        <f>'6'!$AH$186</f>
        <v>0</v>
      </c>
      <c r="R66" s="63">
        <f>'7'!$AI$186</f>
        <v>0</v>
      </c>
      <c r="S66" s="63">
        <f>'8'!$AI$186</f>
        <v>0</v>
      </c>
      <c r="T66" s="63">
        <f>'9'!$AH$186</f>
        <v>0</v>
      </c>
      <c r="U66" s="63">
        <f>'10'!$AI$186</f>
        <v>0</v>
      </c>
      <c r="V66" s="63">
        <f>'11'!$AH$186</f>
        <v>8000</v>
      </c>
      <c r="W66" s="63">
        <f>'12'!$AI$186</f>
        <v>0</v>
      </c>
      <c r="X66" s="105">
        <f>SUM(L66:W66)</f>
        <v>8820</v>
      </c>
      <c r="Y66" s="13"/>
    </row>
    <row r="67" spans="1:34" customHeight="1" ht="23.25">
      <c r="A67" s="198"/>
      <c r="B67" s="201" t="s">
        <v>37</v>
      </c>
      <c r="C67" s="264" t="s">
        <v>72</v>
      </c>
      <c r="D67" s="202" t="s">
        <v>39</v>
      </c>
      <c r="E67" s="203" t="s">
        <v>40</v>
      </c>
      <c r="F67" s="203" t="s">
        <v>41</v>
      </c>
      <c r="G67" s="203" t="s">
        <v>42</v>
      </c>
      <c r="H67" s="203" t="s">
        <v>43</v>
      </c>
      <c r="I67" s="203" t="s">
        <v>44</v>
      </c>
      <c r="J67" s="203" t="s">
        <v>45</v>
      </c>
      <c r="K67" s="265" t="s">
        <v>46</v>
      </c>
      <c r="L67" s="111" t="s">
        <v>3</v>
      </c>
      <c r="M67" s="111" t="s">
        <v>4</v>
      </c>
      <c r="N67" s="111" t="s">
        <v>5</v>
      </c>
      <c r="O67" s="111" t="s">
        <v>6</v>
      </c>
      <c r="P67" s="111" t="s">
        <v>7</v>
      </c>
      <c r="Q67" s="111" t="s">
        <v>8</v>
      </c>
      <c r="R67" s="111" t="s">
        <v>9</v>
      </c>
      <c r="S67" s="111" t="s">
        <v>10</v>
      </c>
      <c r="T67" s="111" t="s">
        <v>11</v>
      </c>
      <c r="U67" s="111" t="s">
        <v>12</v>
      </c>
      <c r="V67" s="111" t="s">
        <v>13</v>
      </c>
      <c r="W67" s="111" t="s">
        <v>14</v>
      </c>
      <c r="X67" s="267" t="s">
        <v>47</v>
      </c>
      <c r="Y67" s="13"/>
    </row>
    <row r="68" spans="1:34" customHeight="1" ht="15">
      <c r="A68" s="198"/>
      <c r="B68" s="354" t="s">
        <v>73</v>
      </c>
      <c r="C68" s="215" t="s">
        <v>50</v>
      </c>
      <c r="D68" s="236">
        <v>0</v>
      </c>
      <c r="E68" s="236">
        <v>0</v>
      </c>
      <c r="F68" s="236">
        <v>0</v>
      </c>
      <c r="G68" s="237">
        <v>0</v>
      </c>
      <c r="H68" s="237">
        <v>1128</v>
      </c>
      <c r="I68" s="237">
        <v>233</v>
      </c>
      <c r="J68" s="237">
        <v>1510</v>
      </c>
      <c r="K68" s="237">
        <f>SUM(L68:W68)</f>
        <v>62</v>
      </c>
      <c r="L68" s="61">
        <f>'1'!$AI$188</f>
        <v>17</v>
      </c>
      <c r="M68" s="61">
        <f>'2'!$AF$188</f>
        <v>7</v>
      </c>
      <c r="N68" s="61">
        <f>'3'!$AI$188</f>
        <v>38</v>
      </c>
      <c r="O68" s="61">
        <f>'4'!$AH$188</f>
        <v>0</v>
      </c>
      <c r="P68" s="61">
        <f>'5'!$AI$188</f>
        <v>0</v>
      </c>
      <c r="Q68" s="61">
        <f>'6'!$AH$188</f>
        <v>0</v>
      </c>
      <c r="R68" s="61">
        <f>'7'!$AI$188</f>
        <v>0</v>
      </c>
      <c r="S68" s="61">
        <f>'8'!$AI$188</f>
        <v>0</v>
      </c>
      <c r="T68" s="61">
        <f>'9'!$AH$188</f>
        <v>0</v>
      </c>
      <c r="U68" s="61">
        <f>'10'!$AI$188</f>
        <v>0</v>
      </c>
      <c r="V68" s="61">
        <f>'11'!$AH$188</f>
      </c>
      <c r="W68" s="61">
        <f>'12'!$AI$188</f>
        <v>0</v>
      </c>
      <c r="X68" s="105">
        <f>SUM(L68:W68)</f>
        <v>62</v>
      </c>
      <c r="Y68" s="13"/>
    </row>
    <row r="69" spans="1:34" customHeight="1" ht="15">
      <c r="A69" s="198"/>
      <c r="B69" s="355"/>
      <c r="C69" s="213" t="s">
        <v>51</v>
      </c>
      <c r="D69" s="14">
        <v>0</v>
      </c>
      <c r="E69" s="14">
        <v>0</v>
      </c>
      <c r="F69" s="14">
        <v>0</v>
      </c>
      <c r="G69" s="65">
        <v>0</v>
      </c>
      <c r="H69" s="65">
        <v>6661</v>
      </c>
      <c r="I69" s="65">
        <v>1355</v>
      </c>
      <c r="J69" s="65">
        <v>1164</v>
      </c>
      <c r="K69" s="65">
        <f>SUM(L69:W69)</f>
        <v>186</v>
      </c>
      <c r="L69" s="62">
        <f>SUM('1'!$AI$201:$AI$202)</f>
        <v>37</v>
      </c>
      <c r="M69" s="62">
        <f>SUM('2'!$AF$201:$AF$202)</f>
        <v>62</v>
      </c>
      <c r="N69" s="62">
        <f>SUM('3'!$AI$201:$AI$202)</f>
        <v>87</v>
      </c>
      <c r="O69" s="62">
        <f>SUM('4'!$AH$201:$AH$202)</f>
        <v>0</v>
      </c>
      <c r="P69" s="62">
        <f>SUM('5'!$AI$201:$AI$202)</f>
        <v>0</v>
      </c>
      <c r="Q69" s="62">
        <f>SUM('6'!$AH$201:$AH$202)</f>
        <v>0</v>
      </c>
      <c r="R69" s="62">
        <f>SUM('7'!$AI$201:$AI$202)</f>
        <v>0</v>
      </c>
      <c r="S69" s="62">
        <f>SUM('8'!$AI$201:$AI$202)</f>
        <v>0</v>
      </c>
      <c r="T69" s="62">
        <f>SUM('9'!$AH$201:$AH$202)</f>
        <v>0</v>
      </c>
      <c r="U69" s="62">
        <f>SUM('10'!$AI$201:$AI$202)</f>
        <v>0</v>
      </c>
      <c r="V69" s="62">
        <f>SUM('11'!$AH$201:$AH$202)</f>
        <v>0</v>
      </c>
      <c r="W69" s="62">
        <f>SUM('12'!$AI$201:$AI$202)</f>
        <v>0</v>
      </c>
      <c r="X69" s="105">
        <f>SUM(L69:W69)</f>
        <v>186</v>
      </c>
      <c r="Y69" s="13"/>
    </row>
    <row r="70" spans="1:34" customHeight="1" ht="15">
      <c r="A70" s="198"/>
      <c r="B70" s="355"/>
      <c r="C70" s="216" t="s">
        <v>52</v>
      </c>
      <c r="D70" s="14"/>
      <c r="E70" s="15" t="s">
        <v>53</v>
      </c>
      <c r="F70" s="15" t="s">
        <v>53</v>
      </c>
      <c r="G70" s="15" t="s">
        <v>53</v>
      </c>
      <c r="H70" s="15" t="s">
        <v>53</v>
      </c>
      <c r="I70" s="15" t="s">
        <v>53</v>
      </c>
      <c r="J70" s="15"/>
      <c r="K70" s="66"/>
      <c r="L70" s="62">
        <f>'1'!$AI$203</f>
        <v>71</v>
      </c>
      <c r="M70" s="62">
        <f>'2'!$AF$203</f>
        <v>85</v>
      </c>
      <c r="N70" s="62">
        <f>'3'!$AI$203</f>
        <v>117</v>
      </c>
      <c r="O70" s="62">
        <f>'4'!$AH$203</f>
        <v>0</v>
      </c>
      <c r="P70" s="62">
        <f>'5'!$AI$203</f>
        <v>0</v>
      </c>
      <c r="Q70" s="62">
        <f>'6'!$AH$203</f>
        <v>0</v>
      </c>
      <c r="R70" s="62">
        <f>'7'!$AI$203</f>
        <v>0</v>
      </c>
      <c r="S70" s="62">
        <f>'8'!$AI$203</f>
        <v>0</v>
      </c>
      <c r="T70" s="62">
        <f>'9'!$AH$203</f>
        <v>0</v>
      </c>
      <c r="U70" s="62">
        <f>'10'!$AI$203</f>
        <v>0</v>
      </c>
      <c r="V70" s="62">
        <f>'11'!$AH$203</f>
        <v>0</v>
      </c>
      <c r="W70" s="62">
        <f>'12'!$AI$203</f>
        <v>0</v>
      </c>
      <c r="X70" s="105">
        <f>SUM(L70:W70)</f>
        <v>273</v>
      </c>
      <c r="Y70" s="13"/>
    </row>
    <row r="71" spans="1:34" customHeight="1" ht="15">
      <c r="A71" s="198"/>
      <c r="B71" s="355"/>
      <c r="C71" s="222" t="s">
        <v>54</v>
      </c>
      <c r="D71" s="112">
        <v>0</v>
      </c>
      <c r="E71" s="220">
        <v>0</v>
      </c>
      <c r="F71" s="220">
        <v>0</v>
      </c>
      <c r="G71" s="223">
        <v>0</v>
      </c>
      <c r="H71" s="223">
        <v>38793</v>
      </c>
      <c r="I71" s="223">
        <v>95751</v>
      </c>
      <c r="J71" s="223">
        <v>153562</v>
      </c>
      <c r="K71" s="223">
        <f>SUM(L71:W71)</f>
        <v>16198</v>
      </c>
      <c r="L71" s="212">
        <f>'1'!$AI$204</f>
        <v>5702</v>
      </c>
      <c r="M71" s="212">
        <f>'2'!$AF$204</f>
        <v>4715</v>
      </c>
      <c r="N71" s="212">
        <f>'3'!$AI$204</f>
        <v>5781</v>
      </c>
      <c r="O71" s="212">
        <f>'4'!$AH$204</f>
        <v>0</v>
      </c>
      <c r="P71" s="212">
        <f>'5'!$AI$204</f>
        <v>0</v>
      </c>
      <c r="Q71" s="212">
        <f>'6'!$AH$204</f>
        <v>0</v>
      </c>
      <c r="R71" s="212">
        <f>'7'!$AI$204</f>
        <v>0</v>
      </c>
      <c r="S71" s="212">
        <f>'8'!$AI$204</f>
        <v>0</v>
      </c>
      <c r="T71" s="212">
        <f>'9'!$AH$204</f>
        <v>0</v>
      </c>
      <c r="U71" s="212">
        <f>'10'!$AI$204</f>
        <v>0</v>
      </c>
      <c r="V71" s="212">
        <f>'11'!$AH$204</f>
        <v>0</v>
      </c>
      <c r="W71" s="212">
        <f>'12'!$AI$204</f>
        <v>0</v>
      </c>
      <c r="X71" s="105">
        <f>SUM(L71:W71)</f>
        <v>16198</v>
      </c>
      <c r="Y71" s="13"/>
    </row>
    <row r="72" spans="1:34" customHeight="1" ht="15">
      <c r="A72" s="198"/>
      <c r="B72" s="355"/>
      <c r="C72" s="217" t="s">
        <v>55</v>
      </c>
      <c r="D72" s="220">
        <v>0</v>
      </c>
      <c r="E72" s="112">
        <v>0</v>
      </c>
      <c r="F72" s="112">
        <v>0</v>
      </c>
      <c r="G72" s="221">
        <v>0</v>
      </c>
      <c r="H72" s="221">
        <v>39083</v>
      </c>
      <c r="I72" s="221">
        <v>92961</v>
      </c>
      <c r="J72" s="221">
        <v>149562</v>
      </c>
      <c r="K72" s="221">
        <f>SUM(L72:W72)</f>
        <v>16019</v>
      </c>
      <c r="L72" s="212">
        <f>'1'!$AI$205</f>
        <v>5523</v>
      </c>
      <c r="M72" s="212">
        <f>'2'!$AF$205</f>
        <v>4715</v>
      </c>
      <c r="N72" s="212">
        <f>'3'!$AI$205</f>
        <v>5781</v>
      </c>
      <c r="O72" s="212">
        <f>'4'!$AH$205</f>
        <v>0</v>
      </c>
      <c r="P72" s="212">
        <f>'5'!$AI$205</f>
        <v>0</v>
      </c>
      <c r="Q72" s="212">
        <f>'6'!$AH$205</f>
        <v>0</v>
      </c>
      <c r="R72" s="212">
        <f>'7'!$AI$205</f>
        <v>0</v>
      </c>
      <c r="S72" s="212">
        <f>'8'!$AI$205</f>
        <v>0</v>
      </c>
      <c r="T72" s="212">
        <f>'9'!$AH$205</f>
        <v>0</v>
      </c>
      <c r="U72" s="212">
        <f>'10'!$AI$205</f>
        <v>0</v>
      </c>
      <c r="V72" s="212">
        <f>'11'!$AH$205</f>
        <v>0</v>
      </c>
      <c r="W72" s="212">
        <f>'12'!$AI$205</f>
        <v>0</v>
      </c>
      <c r="X72" s="105">
        <f>SUM(L72:W72)</f>
        <v>16019</v>
      </c>
      <c r="Y72" s="13"/>
    </row>
    <row r="73" spans="1:34" customHeight="1" ht="15">
      <c r="A73" s="198"/>
      <c r="B73" s="355"/>
      <c r="C73" s="213" t="s">
        <v>56</v>
      </c>
      <c r="D73" s="14"/>
      <c r="E73" s="14"/>
      <c r="F73" s="14"/>
      <c r="G73" s="14"/>
      <c r="H73" s="14"/>
      <c r="I73" s="14"/>
      <c r="J73" s="14"/>
      <c r="K73" s="65">
        <f>SUM(L73:W73)</f>
        <v>94400</v>
      </c>
      <c r="L73" s="143">
        <f>'1'!$AI$206</f>
        <v>8400</v>
      </c>
      <c r="M73" s="143">
        <f>'2'!$AF$206</f>
        <v>7200</v>
      </c>
      <c r="N73" s="143">
        <f>'3'!$AI$206</f>
        <v>8800</v>
      </c>
      <c r="O73" s="143">
        <f>'4'!$AH$206</f>
        <v>8400</v>
      </c>
      <c r="P73" s="143">
        <f>'5'!$AI$206</f>
        <v>8400</v>
      </c>
      <c r="Q73" s="143">
        <f>'6'!$AH$206</f>
        <v>8800</v>
      </c>
      <c r="R73" s="143">
        <f>'7'!$AI$206</f>
        <v>9200</v>
      </c>
      <c r="S73" s="143">
        <f>'8'!$AI$206</f>
        <v>8400</v>
      </c>
      <c r="T73" s="143">
        <f>'9'!$AH$206</f>
        <v>8800</v>
      </c>
      <c r="U73" s="143">
        <f>'10'!$AI$206</f>
        <v>8800</v>
      </c>
      <c r="V73" s="143">
        <f>'11'!$AH$206</f>
        <v>0</v>
      </c>
      <c r="W73" s="143">
        <f>'12'!$AI$206</f>
        <v>9200</v>
      </c>
      <c r="X73" s="105">
        <f>SUM(L73:W73)</f>
        <v>94400</v>
      </c>
      <c r="Y73" s="13"/>
    </row>
    <row r="74" spans="1:34" customHeight="1" ht="15.75">
      <c r="A74" s="198"/>
      <c r="B74" s="356"/>
      <c r="C74" s="216" t="s">
        <v>57</v>
      </c>
      <c r="D74" s="31"/>
      <c r="E74" s="31">
        <v>0</v>
      </c>
      <c r="F74" s="31">
        <v>0</v>
      </c>
      <c r="G74" s="67">
        <v>0</v>
      </c>
      <c r="H74" s="67">
        <v>2435</v>
      </c>
      <c r="I74" s="67">
        <v>877</v>
      </c>
      <c r="J74" s="67">
        <v>16</v>
      </c>
      <c r="K74" s="67">
        <f>SUM(L74:W74)</f>
        <v>8014</v>
      </c>
      <c r="L74" s="63">
        <f>'1'!$AI$209</f>
        <v>6</v>
      </c>
      <c r="M74" s="63">
        <f>'2'!$AF$209</f>
        <v>3</v>
      </c>
      <c r="N74" s="63">
        <f>'3'!$AI$209</f>
        <v>5</v>
      </c>
      <c r="O74" s="63">
        <f>'4'!$AH$209</f>
        <v>0</v>
      </c>
      <c r="P74" s="63">
        <f>'5'!$AI$209</f>
        <v>0</v>
      </c>
      <c r="Q74" s="63">
        <f>'6'!$AH$209</f>
        <v>0</v>
      </c>
      <c r="R74" s="63">
        <f>'7'!$AI$209</f>
        <v>0</v>
      </c>
      <c r="S74" s="63">
        <f>'8'!$AI$209</f>
        <v>0</v>
      </c>
      <c r="T74" s="63">
        <f>'9'!$AH$209</f>
        <v>0</v>
      </c>
      <c r="U74" s="63">
        <f>'10'!$AI$209</f>
        <v>0</v>
      </c>
      <c r="V74" s="63">
        <f>'11'!$AH$209</f>
        <v>8000</v>
      </c>
      <c r="W74" s="63">
        <f>'12'!$AI$209</f>
        <v>0</v>
      </c>
      <c r="X74" s="105">
        <f>SUM(L74:W74)</f>
        <v>8014</v>
      </c>
      <c r="Y74" s="13"/>
    </row>
    <row r="75" spans="1:34" customHeight="1" ht="26.25">
      <c r="A75" s="198"/>
      <c r="B75" s="201" t="s">
        <v>37</v>
      </c>
      <c r="C75" s="264" t="s">
        <v>74</v>
      </c>
      <c r="D75" s="202" t="s">
        <v>39</v>
      </c>
      <c r="E75" s="203" t="s">
        <v>40</v>
      </c>
      <c r="F75" s="203" t="s">
        <v>41</v>
      </c>
      <c r="G75" s="203" t="s">
        <v>42</v>
      </c>
      <c r="H75" s="203" t="s">
        <v>43</v>
      </c>
      <c r="I75" s="203" t="s">
        <v>44</v>
      </c>
      <c r="J75" s="203" t="s">
        <v>45</v>
      </c>
      <c r="K75" s="265" t="s">
        <v>46</v>
      </c>
      <c r="L75" s="111" t="s">
        <v>3</v>
      </c>
      <c r="M75" s="111" t="s">
        <v>4</v>
      </c>
      <c r="N75" s="111" t="s">
        <v>5</v>
      </c>
      <c r="O75" s="111" t="s">
        <v>6</v>
      </c>
      <c r="P75" s="111" t="s">
        <v>7</v>
      </c>
      <c r="Q75" s="111" t="s">
        <v>8</v>
      </c>
      <c r="R75" s="111" t="s">
        <v>9</v>
      </c>
      <c r="S75" s="111" t="s">
        <v>10</v>
      </c>
      <c r="T75" s="111" t="s">
        <v>11</v>
      </c>
      <c r="U75" s="111" t="s">
        <v>12</v>
      </c>
      <c r="V75" s="111" t="s">
        <v>13</v>
      </c>
      <c r="W75" s="111" t="s">
        <v>14</v>
      </c>
      <c r="X75" s="267" t="s">
        <v>47</v>
      </c>
      <c r="Y75" s="13"/>
    </row>
    <row r="76" spans="1:34" customHeight="1" ht="15">
      <c r="A76" s="198"/>
      <c r="B76" s="354" t="s">
        <v>75</v>
      </c>
      <c r="C76" s="215" t="s">
        <v>50</v>
      </c>
      <c r="D76" s="236">
        <v>0</v>
      </c>
      <c r="E76" s="236">
        <v>0</v>
      </c>
      <c r="F76" s="236">
        <v>0</v>
      </c>
      <c r="G76" s="237">
        <v>0</v>
      </c>
      <c r="H76" s="237">
        <v>567</v>
      </c>
      <c r="I76" s="237">
        <v>2602</v>
      </c>
      <c r="J76" s="237">
        <v>1132</v>
      </c>
      <c r="K76" s="237">
        <f>X76</f>
        <v>330</v>
      </c>
      <c r="L76" s="61">
        <f>'1'!$AI$211</f>
        <v>77</v>
      </c>
      <c r="M76" s="61">
        <f>'2'!$AF$211</f>
        <v>144</v>
      </c>
      <c r="N76" s="61">
        <f>'3'!$AI$211</f>
        <v>109</v>
      </c>
      <c r="O76" s="61">
        <f>'4'!$AH$211</f>
        <v>0</v>
      </c>
      <c r="P76" s="61">
        <f>'5'!$AI$211</f>
        <v>0</v>
      </c>
      <c r="Q76" s="61">
        <f>'6'!$AH$211</f>
        <v>0</v>
      </c>
      <c r="R76" s="61">
        <f>'7'!$AI$211</f>
        <v>0</v>
      </c>
      <c r="S76" s="61">
        <f>'8'!$AI$211</f>
        <v>0</v>
      </c>
      <c r="T76" s="61">
        <f>'9'!$AH$211</f>
        <v>0</v>
      </c>
      <c r="U76" s="61">
        <f>'10'!$AI$211</f>
        <v>0</v>
      </c>
      <c r="V76" s="61">
        <f>'11'!$AH$211</f>
      </c>
      <c r="W76" s="61">
        <f>'12'!$AI$211</f>
        <v>0</v>
      </c>
      <c r="X76" s="105">
        <f>SUM(L76:W76)</f>
        <v>330</v>
      </c>
      <c r="Y76" s="13"/>
    </row>
    <row r="77" spans="1:34" customHeight="1" ht="15">
      <c r="A77" s="198"/>
      <c r="B77" s="355"/>
      <c r="C77" s="213" t="s">
        <v>51</v>
      </c>
      <c r="D77" s="14">
        <v>0</v>
      </c>
      <c r="E77" s="14">
        <v>0</v>
      </c>
      <c r="F77" s="14">
        <v>0</v>
      </c>
      <c r="G77" s="65">
        <v>0</v>
      </c>
      <c r="H77" s="65">
        <v>4056</v>
      </c>
      <c r="I77" s="65">
        <v>6450</v>
      </c>
      <c r="J77" s="65">
        <v>5475</v>
      </c>
      <c r="K77" s="65">
        <f>X77</f>
        <v>883</v>
      </c>
      <c r="L77" s="62">
        <f>SUM('1'!$AI$224:$AI$225)</f>
        <v>147</v>
      </c>
      <c r="M77" s="62">
        <f>SUM('2'!$AF$224:$AF$225)</f>
        <v>341</v>
      </c>
      <c r="N77" s="62">
        <f>SUM('3'!$AI$224:$AI$225)</f>
        <v>395</v>
      </c>
      <c r="O77" s="62">
        <f>SUM('4'!$AH$224:$AH$225)</f>
        <v>0</v>
      </c>
      <c r="P77" s="62">
        <f>SUM('5'!$AI$224:$AI$225)</f>
        <v>0</v>
      </c>
      <c r="Q77" s="62">
        <f>SUM('6'!$AH$224:$AH$225)</f>
        <v>0</v>
      </c>
      <c r="R77" s="62">
        <f>SUM('7'!$AI$224:$AI$225)</f>
        <v>0</v>
      </c>
      <c r="S77" s="62">
        <f>SUM('8'!$AI$224:$AI$225)</f>
        <v>0</v>
      </c>
      <c r="T77" s="62">
        <f>SUM('9'!$AH$224:$AH$225)</f>
        <v>0</v>
      </c>
      <c r="U77" s="62">
        <f>SUM('10'!$AI$224:$AI$225)</f>
        <v>0</v>
      </c>
      <c r="V77" s="62">
        <f>SUM('11'!$AH$224:$AH$225)</f>
        <v>0</v>
      </c>
      <c r="W77" s="62">
        <f>SUM('12'!$AI$224:$AI$225)</f>
        <v>0</v>
      </c>
      <c r="X77" s="105">
        <f>SUM(L77:W77)</f>
        <v>883</v>
      </c>
      <c r="Y77" s="13"/>
    </row>
    <row r="78" spans="1:34" customHeight="1" ht="15">
      <c r="A78" s="198"/>
      <c r="B78" s="355"/>
      <c r="C78" s="216" t="s">
        <v>52</v>
      </c>
      <c r="D78" s="14"/>
      <c r="E78" s="15" t="s">
        <v>53</v>
      </c>
      <c r="F78" s="15" t="s">
        <v>53</v>
      </c>
      <c r="G78" s="15" t="s">
        <v>53</v>
      </c>
      <c r="H78" s="15" t="s">
        <v>53</v>
      </c>
      <c r="I78" s="15" t="s">
        <v>53</v>
      </c>
      <c r="J78" s="15"/>
      <c r="K78" s="66"/>
      <c r="L78" s="62">
        <f>'1'!$AI$226</f>
        <v>146</v>
      </c>
      <c r="M78" s="62">
        <f>'2'!$AF$226</f>
        <v>233</v>
      </c>
      <c r="N78" s="62">
        <f>'3'!$AI$226</f>
        <v>418</v>
      </c>
      <c r="O78" s="62">
        <f>'4'!$AH$226</f>
        <v>0</v>
      </c>
      <c r="P78" s="62">
        <f>'5'!$AI$226</f>
        <v>0</v>
      </c>
      <c r="Q78" s="62">
        <f>'6'!$AH$226</f>
        <v>0</v>
      </c>
      <c r="R78" s="62">
        <f>'7'!$AI$226</f>
        <v>0</v>
      </c>
      <c r="S78" s="62">
        <f>'8'!$AI$226</f>
        <v>0</v>
      </c>
      <c r="T78" s="62">
        <f>'9'!$AH$226</f>
        <v>0</v>
      </c>
      <c r="U78" s="62">
        <f>'10'!$AI$226</f>
        <v>0</v>
      </c>
      <c r="V78" s="62">
        <f>'11'!$AH$226</f>
        <v>0</v>
      </c>
      <c r="W78" s="62">
        <f>'12'!$AI$226</f>
        <v>0</v>
      </c>
      <c r="X78" s="105">
        <f>SUM(L78:W78)</f>
        <v>797</v>
      </c>
      <c r="Y78" s="13"/>
    </row>
    <row r="79" spans="1:34" customHeight="1" ht="15">
      <c r="A79" s="198"/>
      <c r="B79" s="355"/>
      <c r="C79" s="222" t="s">
        <v>54</v>
      </c>
      <c r="D79" s="112">
        <v>0</v>
      </c>
      <c r="E79" s="220">
        <v>0</v>
      </c>
      <c r="F79" s="220">
        <v>0</v>
      </c>
      <c r="G79" s="223">
        <v>0</v>
      </c>
      <c r="H79" s="223">
        <v>35643</v>
      </c>
      <c r="I79" s="223">
        <v>84339</v>
      </c>
      <c r="J79" s="223">
        <v>73613</v>
      </c>
      <c r="K79" s="223">
        <f>X79</f>
        <v>14583</v>
      </c>
      <c r="L79" s="212">
        <f>'1'!$AI$227</f>
        <v>4940</v>
      </c>
      <c r="M79" s="212">
        <f>'2'!$AF$227</f>
        <v>4348</v>
      </c>
      <c r="N79" s="212">
        <f>'3'!$AI$227</f>
        <v>5295</v>
      </c>
      <c r="O79" s="212">
        <f>'4'!$AH$227</f>
        <v>0</v>
      </c>
      <c r="P79" s="212">
        <f>'5'!$AI$227</f>
        <v>0</v>
      </c>
      <c r="Q79" s="212">
        <f>'6'!$AH$227</f>
        <v>0</v>
      </c>
      <c r="R79" s="212">
        <f>'7'!$AI$227</f>
        <v>0</v>
      </c>
      <c r="S79" s="212">
        <f>'8'!$AI$227</f>
        <v>0</v>
      </c>
      <c r="T79" s="212">
        <f>'9'!$AH$227</f>
        <v>0</v>
      </c>
      <c r="U79" s="212">
        <f>'10'!$AI$227</f>
        <v>0</v>
      </c>
      <c r="V79" s="212">
        <f>'11'!$AH$227</f>
        <v>0</v>
      </c>
      <c r="W79" s="212">
        <f>'12'!$AI$227</f>
        <v>0</v>
      </c>
      <c r="X79" s="105">
        <f>SUM(L79:W79)</f>
        <v>14583</v>
      </c>
      <c r="Y79" s="13"/>
    </row>
    <row r="80" spans="1:34" customHeight="1" ht="15">
      <c r="A80" s="198"/>
      <c r="B80" s="355"/>
      <c r="C80" s="217" t="s">
        <v>55</v>
      </c>
      <c r="D80" s="220">
        <v>0</v>
      </c>
      <c r="E80" s="112">
        <v>0</v>
      </c>
      <c r="F80" s="112">
        <v>0</v>
      </c>
      <c r="G80" s="221">
        <v>0</v>
      </c>
      <c r="H80" s="221">
        <v>35664</v>
      </c>
      <c r="I80" s="221">
        <v>81959</v>
      </c>
      <c r="J80" s="221">
        <v>73610</v>
      </c>
      <c r="K80" s="221">
        <f>X80</f>
        <v>14583</v>
      </c>
      <c r="L80" s="212">
        <f>'1'!$AI$228</f>
        <v>4940</v>
      </c>
      <c r="M80" s="212">
        <f>'2'!$AF$228</f>
        <v>4348</v>
      </c>
      <c r="N80" s="212">
        <f>'3'!$AI$228</f>
        <v>5295</v>
      </c>
      <c r="O80" s="212">
        <f>'4'!$AH$228</f>
        <v>0</v>
      </c>
      <c r="P80" s="212">
        <f>'5'!$AI$228</f>
        <v>0</v>
      </c>
      <c r="Q80" s="212">
        <f>'6'!$AH$228</f>
        <v>0</v>
      </c>
      <c r="R80" s="212">
        <f>'7'!$AI$228</f>
        <v>0</v>
      </c>
      <c r="S80" s="212">
        <f>'8'!$AI$228</f>
        <v>0</v>
      </c>
      <c r="T80" s="212">
        <f>'9'!$AH$228</f>
        <v>0</v>
      </c>
      <c r="U80" s="212">
        <f>'10'!$AI$228</f>
        <v>0</v>
      </c>
      <c r="V80" s="212">
        <f>'11'!$AH$228</f>
        <v>0</v>
      </c>
      <c r="W80" s="212">
        <f>'12'!$AI$228</f>
        <v>0</v>
      </c>
      <c r="X80" s="105">
        <f>SUM(L80:W80)</f>
        <v>14583</v>
      </c>
      <c r="Y80" s="13"/>
    </row>
    <row r="81" spans="1:34" customHeight="1" ht="15">
      <c r="A81" s="198"/>
      <c r="B81" s="355"/>
      <c r="C81" s="213" t="s">
        <v>56</v>
      </c>
      <c r="D81" s="14"/>
      <c r="E81" s="14"/>
      <c r="F81" s="14"/>
      <c r="G81" s="14"/>
      <c r="H81" s="14"/>
      <c r="I81" s="14" t="s">
        <v>25</v>
      </c>
      <c r="J81" s="14" t="s">
        <v>25</v>
      </c>
      <c r="K81" s="65">
        <f>SUM(L81:W81)</f>
        <v>94000</v>
      </c>
      <c r="L81" s="143">
        <f>'1'!$AI$229</f>
        <v>8000</v>
      </c>
      <c r="M81" s="143">
        <f>'2'!$AF$229</f>
        <v>7200</v>
      </c>
      <c r="N81" s="143">
        <f>'3'!$AI$229</f>
        <v>8800</v>
      </c>
      <c r="O81" s="143">
        <f>'4'!$AH$229</f>
        <v>8400</v>
      </c>
      <c r="P81" s="143">
        <f>'5'!$AI$229</f>
        <v>8400</v>
      </c>
      <c r="Q81" s="143">
        <f>'6'!$AH$229</f>
        <v>8800</v>
      </c>
      <c r="R81" s="143">
        <f>'7'!$AI$229</f>
        <v>9200</v>
      </c>
      <c r="S81" s="143">
        <f>'8'!$AI$229</f>
        <v>8400</v>
      </c>
      <c r="T81" s="143">
        <f>'9'!$AH$229</f>
        <v>8800</v>
      </c>
      <c r="U81" s="143">
        <f>'10'!$AI$229</f>
        <v>8800</v>
      </c>
      <c r="V81" s="143">
        <f>'11'!$AH$229</f>
        <v>0</v>
      </c>
      <c r="W81" s="143">
        <f>'12'!$AI$229</f>
        <v>9200</v>
      </c>
      <c r="X81" s="105">
        <f>SUM(L81:W81)</f>
        <v>94000</v>
      </c>
      <c r="Y81" s="13"/>
    </row>
    <row r="82" spans="1:34" customHeight="1" ht="17.25">
      <c r="A82" s="198"/>
      <c r="B82" s="356"/>
      <c r="C82" s="216" t="s">
        <v>57</v>
      </c>
      <c r="D82" s="31"/>
      <c r="E82" s="31">
        <v>0</v>
      </c>
      <c r="F82" s="31">
        <v>0</v>
      </c>
      <c r="G82" s="67">
        <v>0</v>
      </c>
      <c r="H82" s="67">
        <v>1400</v>
      </c>
      <c r="I82" s="67">
        <v>3500</v>
      </c>
      <c r="J82" s="67">
        <v>322</v>
      </c>
      <c r="K82" s="67">
        <f>X82</f>
        <v>8327</v>
      </c>
      <c r="L82" s="63">
        <f>'1'!$AI$232</f>
        <v>49</v>
      </c>
      <c r="M82" s="63">
        <f>'2'!$AF$232</f>
        <v>120</v>
      </c>
      <c r="N82" s="63">
        <f>'3'!$AI$232</f>
        <v>158</v>
      </c>
      <c r="O82" s="63">
        <f>'4'!$AH$232</f>
        <v>0</v>
      </c>
      <c r="P82" s="63">
        <f>'5'!$AI$232</f>
        <v>0</v>
      </c>
      <c r="Q82" s="63">
        <f>'6'!$AH$232</f>
        <v>0</v>
      </c>
      <c r="R82" s="63">
        <f>'7'!$AI$232</f>
        <v>0</v>
      </c>
      <c r="S82" s="63">
        <f>'8'!$AI$232</f>
        <v>0</v>
      </c>
      <c r="T82" s="63">
        <f>'9'!$AH$232</f>
        <v>0</v>
      </c>
      <c r="U82" s="63">
        <f>'10'!$AI$232</f>
        <v>0</v>
      </c>
      <c r="V82" s="63">
        <f>'11'!$AH$232</f>
        <v>8000</v>
      </c>
      <c r="W82" s="63">
        <f>'12'!$AI$232</f>
        <v>0</v>
      </c>
      <c r="X82" s="105">
        <f>SUM(L82:W82)</f>
        <v>8327</v>
      </c>
      <c r="Y82" s="13"/>
    </row>
    <row r="83" spans="1:34" customHeight="1" ht="28.5">
      <c r="A83" s="198"/>
      <c r="B83" s="201" t="s">
        <v>37</v>
      </c>
      <c r="C83" s="264" t="s">
        <v>76</v>
      </c>
      <c r="D83" s="202" t="s">
        <v>39</v>
      </c>
      <c r="E83" s="203" t="s">
        <v>40</v>
      </c>
      <c r="F83" s="203" t="s">
        <v>41</v>
      </c>
      <c r="G83" s="203" t="s">
        <v>42</v>
      </c>
      <c r="H83" s="203" t="s">
        <v>43</v>
      </c>
      <c r="I83" s="203" t="s">
        <v>44</v>
      </c>
      <c r="J83" s="203" t="s">
        <v>45</v>
      </c>
      <c r="K83" s="265" t="s">
        <v>46</v>
      </c>
      <c r="L83" s="111" t="s">
        <v>3</v>
      </c>
      <c r="M83" s="111" t="s">
        <v>4</v>
      </c>
      <c r="N83" s="111" t="s">
        <v>5</v>
      </c>
      <c r="O83" s="111" t="s">
        <v>6</v>
      </c>
      <c r="P83" s="111" t="s">
        <v>7</v>
      </c>
      <c r="Q83" s="111" t="s">
        <v>8</v>
      </c>
      <c r="R83" s="111" t="s">
        <v>9</v>
      </c>
      <c r="S83" s="111" t="s">
        <v>10</v>
      </c>
      <c r="T83" s="111" t="s">
        <v>11</v>
      </c>
      <c r="U83" s="111" t="s">
        <v>12</v>
      </c>
      <c r="V83" s="111" t="s">
        <v>13</v>
      </c>
      <c r="W83" s="111" t="s">
        <v>14</v>
      </c>
      <c r="X83" s="267" t="s">
        <v>47</v>
      </c>
      <c r="Y83" s="13"/>
    </row>
    <row r="84" spans="1:34" customHeight="1" ht="15">
      <c r="A84" s="198"/>
      <c r="B84" s="354" t="s">
        <v>77</v>
      </c>
      <c r="C84" s="215" t="s">
        <v>50</v>
      </c>
      <c r="D84" s="236">
        <v>0</v>
      </c>
      <c r="E84" s="236">
        <v>0</v>
      </c>
      <c r="F84" s="236">
        <v>0</v>
      </c>
      <c r="G84" s="237">
        <v>0</v>
      </c>
      <c r="H84" s="237">
        <v>0</v>
      </c>
      <c r="I84" s="237">
        <v>1775</v>
      </c>
      <c r="J84" s="237">
        <v>3098</v>
      </c>
      <c r="K84" s="237">
        <f>SUM(L84:W84)</f>
        <v>520</v>
      </c>
      <c r="L84" s="61">
        <f>'1'!$AI$234</f>
        <v>208</v>
      </c>
      <c r="M84" s="61">
        <f>'2'!$AF$234</f>
        <v>194</v>
      </c>
      <c r="N84" s="61">
        <f>'3'!$AI$234</f>
        <v>118</v>
      </c>
      <c r="O84" s="61">
        <f>'4'!$AH$234</f>
        <v>0</v>
      </c>
      <c r="P84" s="61">
        <f>'5'!$AI$234</f>
        <v>0</v>
      </c>
      <c r="Q84" s="61">
        <f>'6'!$AH$234</f>
        <v>0</v>
      </c>
      <c r="R84" s="61">
        <f>'7'!$AI$234</f>
        <v>0</v>
      </c>
      <c r="S84" s="61">
        <f>'8'!$AI$234</f>
        <v>0</v>
      </c>
      <c r="T84" s="61">
        <f>'9'!$AH$234</f>
        <v>0</v>
      </c>
      <c r="U84" s="61">
        <f>'10'!$AI$234</f>
        <v>0</v>
      </c>
      <c r="V84" s="61">
        <f>'11'!$AH$234</f>
      </c>
      <c r="W84" s="61">
        <f>'12'!$AI$234</f>
        <v>0</v>
      </c>
      <c r="X84" s="105">
        <f>SUM(L84:W84)</f>
        <v>520</v>
      </c>
      <c r="Y84" s="13"/>
    </row>
    <row r="85" spans="1:34" customHeight="1" ht="15">
      <c r="A85" s="198"/>
      <c r="B85" s="355"/>
      <c r="C85" s="213" t="s">
        <v>51</v>
      </c>
      <c r="D85" s="14">
        <v>0</v>
      </c>
      <c r="E85" s="14">
        <v>0</v>
      </c>
      <c r="F85" s="14">
        <v>0</v>
      </c>
      <c r="G85" s="65">
        <v>0</v>
      </c>
      <c r="H85" s="65">
        <v>0</v>
      </c>
      <c r="I85" s="65">
        <v>2809</v>
      </c>
      <c r="J85" s="65">
        <v>696</v>
      </c>
      <c r="K85" s="65">
        <f>SUM(L85:W85)</f>
        <v>526</v>
      </c>
      <c r="L85" s="62">
        <f>SUM('1'!$AI$247:$AI$248)</f>
        <v>133</v>
      </c>
      <c r="M85" s="62">
        <f>SUM('2'!$AF$247:$AF$248)</f>
        <v>183</v>
      </c>
      <c r="N85" s="62">
        <f>SUM('3'!$AI$247:$AI$248)</f>
        <v>210</v>
      </c>
      <c r="O85" s="62">
        <f>SUM('4'!$AH$247:$AH$248)</f>
        <v>0</v>
      </c>
      <c r="P85" s="62">
        <f>SUM('5'!$AI$247:$AI$248)</f>
        <v>0</v>
      </c>
      <c r="Q85" s="62">
        <f>SUM('6'!$AH$247:$AH$248)</f>
        <v>0</v>
      </c>
      <c r="R85" s="62">
        <f>SUM('7'!$AI$247:$AI$248)</f>
        <v>0</v>
      </c>
      <c r="S85" s="62">
        <f>SUM('8'!$AI$247:$AI$248)</f>
        <v>0</v>
      </c>
      <c r="T85" s="62">
        <f>SUM('9'!$AH$247:$AH$248)</f>
        <v>0</v>
      </c>
      <c r="U85" s="62">
        <f>SUM('10'!$AI$247:$AI$248)</f>
        <v>0</v>
      </c>
      <c r="V85" s="62">
        <f>SUM('11'!$AH$247:$AH$248)</f>
        <v>0</v>
      </c>
      <c r="W85" s="62">
        <f>SUM('12'!$AI$247:$AI$248)</f>
        <v>0</v>
      </c>
      <c r="X85" s="105">
        <f>SUM(L85:W85)</f>
        <v>526</v>
      </c>
      <c r="Y85" s="13"/>
    </row>
    <row r="86" spans="1:34" customHeight="1" ht="15">
      <c r="A86" s="198"/>
      <c r="B86" s="355"/>
      <c r="C86" s="216" t="s">
        <v>52</v>
      </c>
      <c r="D86" s="14"/>
      <c r="E86" s="15" t="s">
        <v>53</v>
      </c>
      <c r="F86" s="15" t="s">
        <v>53</v>
      </c>
      <c r="G86" s="15" t="s">
        <v>53</v>
      </c>
      <c r="H86" s="15" t="s">
        <v>53</v>
      </c>
      <c r="I86" s="15" t="s">
        <v>53</v>
      </c>
      <c r="J86" s="15"/>
      <c r="K86" s="66"/>
      <c r="L86" s="62">
        <f>'1'!$AI$249</f>
        <v>231</v>
      </c>
      <c r="M86" s="62">
        <f>'2'!$AF$249</f>
        <v>227</v>
      </c>
      <c r="N86" s="62">
        <f>'3'!$AI$249</f>
        <v>246</v>
      </c>
      <c r="O86" s="62">
        <f>'4'!$AH$249</f>
        <v>0</v>
      </c>
      <c r="P86" s="62">
        <f>'5'!$AI$249</f>
        <v>0</v>
      </c>
      <c r="Q86" s="62">
        <f>'6'!$AH$249</f>
        <v>0</v>
      </c>
      <c r="R86" s="62">
        <f>'7'!$AI$249</f>
        <v>0</v>
      </c>
      <c r="S86" s="62">
        <f>'8'!$AI$249</f>
        <v>0</v>
      </c>
      <c r="T86" s="62">
        <f>'9'!$AH$249</f>
        <v>0</v>
      </c>
      <c r="U86" s="62">
        <f>'10'!$AI$249</f>
        <v>0</v>
      </c>
      <c r="V86" s="62">
        <f>'11'!$AH$249</f>
        <v>0</v>
      </c>
      <c r="W86" s="62">
        <f>'12'!$AI$249</f>
        <v>0</v>
      </c>
      <c r="X86" s="105">
        <f>SUM(L86:W86)</f>
        <v>704</v>
      </c>
      <c r="Y86" s="13"/>
    </row>
    <row r="87" spans="1:34" customHeight="1" ht="15">
      <c r="A87" s="198"/>
      <c r="B87" s="355"/>
      <c r="C87" s="222" t="s">
        <v>54</v>
      </c>
      <c r="D87" s="112">
        <v>0</v>
      </c>
      <c r="E87" s="220">
        <v>0</v>
      </c>
      <c r="F87" s="220">
        <v>0</v>
      </c>
      <c r="G87" s="223">
        <v>0</v>
      </c>
      <c r="H87" s="223">
        <v>21542</v>
      </c>
      <c r="I87" s="223">
        <v>95594</v>
      </c>
      <c r="J87" s="223">
        <v>177932</v>
      </c>
      <c r="K87" s="223">
        <f>SUM(L87:W87)</f>
        <v>16531</v>
      </c>
      <c r="L87" s="212">
        <f>'1'!$AI$250</f>
        <v>5687</v>
      </c>
      <c r="M87" s="212">
        <f>'2'!$AF$250</f>
        <v>5089</v>
      </c>
      <c r="N87" s="212">
        <f>'3'!$AI$250</f>
        <v>5755</v>
      </c>
      <c r="O87" s="212">
        <f>'4'!$AH$250</f>
        <v>0</v>
      </c>
      <c r="P87" s="212">
        <f>'5'!$AI$250</f>
        <v>0</v>
      </c>
      <c r="Q87" s="212">
        <f>'6'!$AH$250</f>
        <v>0</v>
      </c>
      <c r="R87" s="212">
        <f>'7'!$AI$250</f>
        <v>0</v>
      </c>
      <c r="S87" s="212">
        <f>'8'!$AI$250</f>
        <v>0</v>
      </c>
      <c r="T87" s="212">
        <f>'9'!$AH$250</f>
        <v>0</v>
      </c>
      <c r="U87" s="212">
        <f>'10'!$AI$250</f>
        <v>0</v>
      </c>
      <c r="V87" s="212">
        <f>'11'!$AH$250</f>
        <v>0</v>
      </c>
      <c r="W87" s="212">
        <f>'12'!$AI$250</f>
        <v>0</v>
      </c>
      <c r="X87" s="105">
        <f>SUM(L87:W87)</f>
        <v>16531</v>
      </c>
      <c r="Y87" s="13"/>
    </row>
    <row r="88" spans="1:34" customHeight="1" ht="15">
      <c r="A88" s="198"/>
      <c r="B88" s="355"/>
      <c r="C88" s="217" t="s">
        <v>55</v>
      </c>
      <c r="D88" s="220">
        <v>0</v>
      </c>
      <c r="E88" s="112">
        <v>0</v>
      </c>
      <c r="F88" s="112">
        <v>0</v>
      </c>
      <c r="G88" s="221">
        <v>0</v>
      </c>
      <c r="H88" s="221">
        <v>21442</v>
      </c>
      <c r="I88" s="221">
        <v>68001</v>
      </c>
      <c r="J88" s="221">
        <v>175048</v>
      </c>
      <c r="K88" s="221">
        <f>SUM(L88:W88)</f>
        <v>16149</v>
      </c>
      <c r="L88" s="212">
        <f>'1'!$AI$251</f>
        <v>5508</v>
      </c>
      <c r="M88" s="212">
        <f>'2'!$AF$251</f>
        <v>4930</v>
      </c>
      <c r="N88" s="212">
        <f>'3'!$AI$251</f>
        <v>5711</v>
      </c>
      <c r="O88" s="212">
        <f>'4'!$AH$251</f>
        <v>0</v>
      </c>
      <c r="P88" s="212">
        <f>'5'!$AI$251</f>
        <v>0</v>
      </c>
      <c r="Q88" s="212">
        <f>'6'!$AH$251</f>
        <v>0</v>
      </c>
      <c r="R88" s="212">
        <f>'7'!$AI$251</f>
        <v>0</v>
      </c>
      <c r="S88" s="212">
        <f>'8'!$AI$251</f>
        <v>0</v>
      </c>
      <c r="T88" s="212">
        <f>'9'!$AH$251</f>
        <v>0</v>
      </c>
      <c r="U88" s="212">
        <f>'10'!$AI$251</f>
        <v>0</v>
      </c>
      <c r="V88" s="212">
        <f>'11'!$AH$251</f>
        <v>0</v>
      </c>
      <c r="W88" s="212">
        <f>'12'!$AI$251</f>
        <v>0</v>
      </c>
      <c r="X88" s="105">
        <f>SUM(L88:W88)</f>
        <v>16149</v>
      </c>
      <c r="Y88" s="13"/>
    </row>
    <row r="89" spans="1:34" customHeight="1" ht="15">
      <c r="A89" s="198"/>
      <c r="B89" s="355"/>
      <c r="C89" s="213" t="s">
        <v>56</v>
      </c>
      <c r="D89" s="14"/>
      <c r="E89" s="14"/>
      <c r="F89" s="14"/>
      <c r="G89" s="14"/>
      <c r="H89" s="14"/>
      <c r="I89" s="14" t="s">
        <v>25</v>
      </c>
      <c r="J89" s="14" t="s">
        <v>25</v>
      </c>
      <c r="K89" s="65">
        <f>SUM(L89:W89)</f>
        <v>94400</v>
      </c>
      <c r="L89" s="143">
        <f>'1'!$AI$252</f>
        <v>8400</v>
      </c>
      <c r="M89" s="143">
        <f>'2'!$AF$252</f>
        <v>7200</v>
      </c>
      <c r="N89" s="143">
        <f>'3'!$AI$252</f>
        <v>8800</v>
      </c>
      <c r="O89" s="143">
        <f>'4'!$AH$252</f>
        <v>8400</v>
      </c>
      <c r="P89" s="143">
        <f>'5'!$AI$252</f>
        <v>8400</v>
      </c>
      <c r="Q89" s="143">
        <f>'6'!$AH$252</f>
        <v>8800</v>
      </c>
      <c r="R89" s="143">
        <f>'7'!$AI$252</f>
        <v>9200</v>
      </c>
      <c r="S89" s="143">
        <f>'8'!$AI$252</f>
        <v>8400</v>
      </c>
      <c r="T89" s="143">
        <f>'9'!$AH$252</f>
        <v>8800</v>
      </c>
      <c r="U89" s="143">
        <f>'10'!$AI$252</f>
        <v>8800</v>
      </c>
      <c r="V89" s="143">
        <f>'11'!$AH$252</f>
        <v>0</v>
      </c>
      <c r="W89" s="143">
        <f>'12'!$AI$252</f>
        <v>9200</v>
      </c>
      <c r="X89" s="105">
        <f>SUM(L89:W89)</f>
        <v>94400</v>
      </c>
      <c r="Y89" s="13"/>
    </row>
    <row r="90" spans="1:34" customHeight="1" ht="15.75">
      <c r="A90" s="198"/>
      <c r="B90" s="356"/>
      <c r="C90" s="216" t="s">
        <v>57</v>
      </c>
      <c r="D90" s="31"/>
      <c r="E90" s="31">
        <v>0</v>
      </c>
      <c r="F90" s="31">
        <v>0</v>
      </c>
      <c r="G90" s="67">
        <v>0</v>
      </c>
      <c r="H90" s="67">
        <v>0</v>
      </c>
      <c r="I90" s="67">
        <v>2049</v>
      </c>
      <c r="J90" s="67">
        <v>998</v>
      </c>
      <c r="K90" s="67">
        <f>SUM(L90:W90)</f>
        <v>8622</v>
      </c>
      <c r="L90" s="63">
        <f>'1'!$AI$255</f>
        <v>212</v>
      </c>
      <c r="M90" s="63">
        <f>'2'!$AF$255</f>
        <v>166</v>
      </c>
      <c r="N90" s="63">
        <f>'3'!$AI$255</f>
        <v>244</v>
      </c>
      <c r="O90" s="63">
        <f>'4'!$AH$255</f>
        <v>0</v>
      </c>
      <c r="P90" s="63">
        <f>'5'!$AI$255</f>
        <v>0</v>
      </c>
      <c r="Q90" s="63">
        <f>'6'!$AH$255</f>
        <v>0</v>
      </c>
      <c r="R90" s="63">
        <f>'7'!$AI$255</f>
        <v>0</v>
      </c>
      <c r="S90" s="63">
        <f>'8'!$AI$255</f>
        <v>0</v>
      </c>
      <c r="T90" s="63">
        <f>'9'!$AH$255</f>
        <v>0</v>
      </c>
      <c r="U90" s="63">
        <f>'10'!$AI$255</f>
        <v>0</v>
      </c>
      <c r="V90" s="63">
        <f>'11'!$AH$255</f>
        <v>8000</v>
      </c>
      <c r="W90" s="63">
        <f>'12'!$AI$255</f>
        <v>0</v>
      </c>
      <c r="X90" s="105">
        <f>SUM(L90:W90)</f>
        <v>8622</v>
      </c>
      <c r="Y90" s="13"/>
    </row>
    <row r="91" spans="1:34" customHeight="1" ht="29.25">
      <c r="A91" s="198"/>
      <c r="B91" s="201" t="s">
        <v>37</v>
      </c>
      <c r="C91" s="264" t="s">
        <v>78</v>
      </c>
      <c r="D91" s="202" t="s">
        <v>39</v>
      </c>
      <c r="E91" s="203" t="s">
        <v>40</v>
      </c>
      <c r="F91" s="203" t="s">
        <v>41</v>
      </c>
      <c r="G91" s="203" t="s">
        <v>42</v>
      </c>
      <c r="H91" s="203" t="s">
        <v>43</v>
      </c>
      <c r="I91" s="203" t="s">
        <v>44</v>
      </c>
      <c r="J91" s="203" t="s">
        <v>45</v>
      </c>
      <c r="K91" s="265" t="s">
        <v>46</v>
      </c>
      <c r="L91" s="111" t="s">
        <v>3</v>
      </c>
      <c r="M91" s="111" t="s">
        <v>4</v>
      </c>
      <c r="N91" s="111" t="s">
        <v>5</v>
      </c>
      <c r="O91" s="111" t="s">
        <v>6</v>
      </c>
      <c r="P91" s="111" t="s">
        <v>7</v>
      </c>
      <c r="Q91" s="111" t="s">
        <v>8</v>
      </c>
      <c r="R91" s="111" t="s">
        <v>9</v>
      </c>
      <c r="S91" s="111" t="s">
        <v>10</v>
      </c>
      <c r="T91" s="111" t="s">
        <v>11</v>
      </c>
      <c r="U91" s="111" t="s">
        <v>12</v>
      </c>
      <c r="V91" s="111" t="s">
        <v>13</v>
      </c>
      <c r="W91" s="111" t="s">
        <v>14</v>
      </c>
      <c r="X91" s="267" t="s">
        <v>47</v>
      </c>
      <c r="Y91" s="13"/>
    </row>
    <row r="92" spans="1:34" customHeight="1" ht="15">
      <c r="A92" s="198"/>
      <c r="B92" s="354" t="s">
        <v>79</v>
      </c>
      <c r="C92" s="215" t="s">
        <v>50</v>
      </c>
      <c r="D92" s="236">
        <v>0</v>
      </c>
      <c r="E92" s="236">
        <v>0</v>
      </c>
      <c r="F92" s="236">
        <v>0</v>
      </c>
      <c r="G92" s="237">
        <v>0</v>
      </c>
      <c r="H92" s="237">
        <v>496</v>
      </c>
      <c r="I92" s="237">
        <v>1206</v>
      </c>
      <c r="J92" s="237">
        <v>2114</v>
      </c>
      <c r="K92" s="237">
        <f>SUM(L92:W92)</f>
        <v>82</v>
      </c>
      <c r="L92" s="61">
        <f>'1'!$AI$257</f>
        <v>20</v>
      </c>
      <c r="M92" s="61">
        <f>'2'!$AF$257</f>
        <v>13</v>
      </c>
      <c r="N92" s="61">
        <f>'3'!$AI$257</f>
        <v>49</v>
      </c>
      <c r="O92" s="61">
        <f>'4'!$AH$257</f>
        <v>0</v>
      </c>
      <c r="P92" s="61">
        <f>'5'!$AI$257</f>
        <v>0</v>
      </c>
      <c r="Q92" s="61">
        <f>'6'!$AH$257</f>
        <v>0</v>
      </c>
      <c r="R92" s="61">
        <f>'7'!$AI$257</f>
        <v>0</v>
      </c>
      <c r="S92" s="61">
        <f>'8'!$AI$257</f>
        <v>0</v>
      </c>
      <c r="T92" s="61">
        <f>'9'!$AH$257</f>
        <v>0</v>
      </c>
      <c r="U92" s="61">
        <f>'10'!$AI$257</f>
        <v>0</v>
      </c>
      <c r="V92" s="61">
        <f>'11'!$AH$257</f>
      </c>
      <c r="W92" s="61">
        <f>'12'!$AI$257</f>
        <v>0</v>
      </c>
      <c r="X92" s="105">
        <f>SUM(L92:W92)</f>
        <v>82</v>
      </c>
      <c r="Y92" s="13"/>
    </row>
    <row r="93" spans="1:34" customHeight="1" ht="15">
      <c r="A93" s="198"/>
      <c r="B93" s="355"/>
      <c r="C93" s="213" t="s">
        <v>51</v>
      </c>
      <c r="D93" s="14">
        <v>0</v>
      </c>
      <c r="E93" s="14">
        <v>0</v>
      </c>
      <c r="F93" s="14">
        <v>0</v>
      </c>
      <c r="G93" s="65">
        <v>0</v>
      </c>
      <c r="H93" s="65">
        <v>3253</v>
      </c>
      <c r="I93" s="65">
        <v>8681</v>
      </c>
      <c r="J93" s="65">
        <v>1656</v>
      </c>
      <c r="K93" s="65">
        <f>SUM(L93:W93)</f>
        <v>22</v>
      </c>
      <c r="L93" s="62">
        <f>SUM('1'!$AI$270:$AI$271)</f>
        <v>10</v>
      </c>
      <c r="M93" s="62">
        <f>SUM('2'!$AF$270:$AF$271)</f>
        <v>6</v>
      </c>
      <c r="N93" s="62">
        <f>SUM('3'!$AI$270:$AI$271)</f>
        <v>6</v>
      </c>
      <c r="O93" s="62">
        <f>SUM('4'!$AH$270:$AH$271)</f>
        <v>0</v>
      </c>
      <c r="P93" s="62">
        <f>SUM('5'!$AI$270:$AI$271)</f>
        <v>0</v>
      </c>
      <c r="Q93" s="62">
        <f>SUM('6'!$AH$270:$AH$271)</f>
        <v>0</v>
      </c>
      <c r="R93" s="62">
        <f>SUM('7'!$AI$270:$AI$271)</f>
        <v>0</v>
      </c>
      <c r="S93" s="62">
        <f>SUM('8'!$AI$270:$AI$271)</f>
        <v>0</v>
      </c>
      <c r="T93" s="62">
        <f>SUM('9'!$AH$270:$AH$271)</f>
        <v>0</v>
      </c>
      <c r="U93" s="62">
        <f>SUM('10'!$AI$270:$AI$271)</f>
        <v>0</v>
      </c>
      <c r="V93" s="62">
        <f>SUM('11'!$AH$270:$AH$271)</f>
        <v>0</v>
      </c>
      <c r="W93" s="62">
        <f>SUM('12'!$AI$270:$AI$271)</f>
        <v>0</v>
      </c>
      <c r="X93" s="105">
        <f>SUM(L93:W93)</f>
        <v>22</v>
      </c>
      <c r="Y93" s="13"/>
    </row>
    <row r="94" spans="1:34" customHeight="1" ht="15">
      <c r="A94" s="198"/>
      <c r="B94" s="355"/>
      <c r="C94" s="216" t="s">
        <v>52</v>
      </c>
      <c r="D94" s="14"/>
      <c r="E94" s="15" t="s">
        <v>53</v>
      </c>
      <c r="F94" s="15" t="s">
        <v>53</v>
      </c>
      <c r="G94" s="15" t="s">
        <v>53</v>
      </c>
      <c r="H94" s="15" t="s">
        <v>53</v>
      </c>
      <c r="I94" s="15" t="s">
        <v>53</v>
      </c>
      <c r="J94" s="15"/>
      <c r="K94" s="66"/>
      <c r="L94" s="62">
        <f>'1'!$AI$272</f>
        <v>153</v>
      </c>
      <c r="M94" s="62">
        <f>'2'!$AF$272</f>
        <v>130</v>
      </c>
      <c r="N94" s="62">
        <f>'3'!$AI$272</f>
        <v>171</v>
      </c>
      <c r="O94" s="62">
        <f>'4'!$AH$272</f>
        <v>0</v>
      </c>
      <c r="P94" s="62">
        <f>'5'!$AI$272</f>
        <v>0</v>
      </c>
      <c r="Q94" s="62">
        <f>'6'!$AH$272</f>
        <v>0</v>
      </c>
      <c r="R94" s="62">
        <f>'7'!$AI$272</f>
        <v>0</v>
      </c>
      <c r="S94" s="62">
        <f>'8'!$AI$272</f>
        <v>0</v>
      </c>
      <c r="T94" s="62">
        <f>'9'!$AH$272</f>
        <v>0</v>
      </c>
      <c r="U94" s="62">
        <f>'10'!$AI$272</f>
        <v>0</v>
      </c>
      <c r="V94" s="62">
        <f>'11'!$AH$272</f>
        <v>0</v>
      </c>
      <c r="W94" s="62">
        <f>'12'!$AI$272</f>
        <v>0</v>
      </c>
      <c r="X94" s="105">
        <f>SUM(L94:W94)</f>
        <v>454</v>
      </c>
      <c r="Y94" s="13"/>
    </row>
    <row r="95" spans="1:34" customHeight="1" ht="15">
      <c r="A95" s="198"/>
      <c r="B95" s="355"/>
      <c r="C95" s="222" t="s">
        <v>54</v>
      </c>
      <c r="D95" s="112">
        <v>0</v>
      </c>
      <c r="E95" s="220">
        <v>0</v>
      </c>
      <c r="F95" s="220">
        <v>0</v>
      </c>
      <c r="G95" s="223">
        <v>0</v>
      </c>
      <c r="H95" s="223">
        <v>31393</v>
      </c>
      <c r="I95" s="223">
        <v>88586</v>
      </c>
      <c r="J95" s="223">
        <v>171328</v>
      </c>
      <c r="K95" s="223">
        <f>SUM(L95:W95)</f>
        <v>17800</v>
      </c>
      <c r="L95" s="212">
        <f>'1'!$AI$273</f>
        <v>6361</v>
      </c>
      <c r="M95" s="212">
        <f>'2'!$AF$273</f>
        <v>5180</v>
      </c>
      <c r="N95" s="212">
        <f>'3'!$AI$273</f>
        <v>6259</v>
      </c>
      <c r="O95" s="212">
        <f>'4'!$AH$273</f>
        <v>0</v>
      </c>
      <c r="P95" s="212">
        <f>'5'!$AI$273</f>
        <v>0</v>
      </c>
      <c r="Q95" s="212">
        <f>'6'!$AH$273</f>
        <v>0</v>
      </c>
      <c r="R95" s="212">
        <f>'7'!$AI$273</f>
        <v>0</v>
      </c>
      <c r="S95" s="212">
        <f>'8'!$AI$273</f>
        <v>0</v>
      </c>
      <c r="T95" s="212">
        <f>'9'!$AH$273</f>
        <v>0</v>
      </c>
      <c r="U95" s="212">
        <f>'10'!$AI$273</f>
        <v>0</v>
      </c>
      <c r="V95" s="212">
        <f>'11'!$AH$273</f>
        <v>0</v>
      </c>
      <c r="W95" s="212">
        <f>'12'!$AI$273</f>
        <v>0</v>
      </c>
      <c r="X95" s="105">
        <f>SUM(L95:W95)</f>
        <v>17800</v>
      </c>
      <c r="Y95" s="13"/>
    </row>
    <row r="96" spans="1:34" customHeight="1" ht="15">
      <c r="A96" s="198"/>
      <c r="B96" s="355"/>
      <c r="C96" s="217" t="s">
        <v>55</v>
      </c>
      <c r="D96" s="220">
        <v>0</v>
      </c>
      <c r="E96" s="112">
        <v>0</v>
      </c>
      <c r="F96" s="112">
        <v>0</v>
      </c>
      <c r="G96" s="221">
        <v>0</v>
      </c>
      <c r="H96" s="221">
        <v>32051</v>
      </c>
      <c r="I96" s="221">
        <v>88715</v>
      </c>
      <c r="J96" s="221">
        <v>168298</v>
      </c>
      <c r="K96" s="221">
        <f>SUM(L96:W96)</f>
        <v>17678</v>
      </c>
      <c r="L96" s="212">
        <f>'1'!$AI$274</f>
        <v>6312</v>
      </c>
      <c r="M96" s="212">
        <f>'2'!$AF$274</f>
        <v>5132</v>
      </c>
      <c r="N96" s="212">
        <f>'3'!$AI$274</f>
        <v>6234</v>
      </c>
      <c r="O96" s="212">
        <f>'4'!$AH$274</f>
        <v>0</v>
      </c>
      <c r="P96" s="212">
        <f>'5'!$AI$274</f>
        <v>0</v>
      </c>
      <c r="Q96" s="212">
        <f>'6'!$AH$274</f>
        <v>0</v>
      </c>
      <c r="R96" s="212">
        <f>'7'!$AI$274</f>
        <v>0</v>
      </c>
      <c r="S96" s="212">
        <f>'8'!$AI$274</f>
        <v>0</v>
      </c>
      <c r="T96" s="212">
        <f>'9'!$AH$274</f>
        <v>0</v>
      </c>
      <c r="U96" s="212">
        <f>'10'!$AI$274</f>
        <v>0</v>
      </c>
      <c r="V96" s="212">
        <f>'11'!$AH$274</f>
        <v>0</v>
      </c>
      <c r="W96" s="212">
        <f>'12'!$AI$274</f>
        <v>0</v>
      </c>
      <c r="X96" s="105">
        <f>SUM(L96:W96)</f>
        <v>17678</v>
      </c>
      <c r="Y96" s="13"/>
    </row>
    <row r="97" spans="1:34" customHeight="1" ht="15">
      <c r="A97" s="198"/>
      <c r="B97" s="355"/>
      <c r="C97" s="213" t="s">
        <v>56</v>
      </c>
      <c r="D97" s="14"/>
      <c r="E97" s="14"/>
      <c r="F97" s="14"/>
      <c r="G97" s="14"/>
      <c r="H97" s="14"/>
      <c r="I97" s="14" t="s">
        <v>25</v>
      </c>
      <c r="J97" s="14" t="s">
        <v>25</v>
      </c>
      <c r="K97" s="65">
        <f>SUM(L97:W97)</f>
        <v>94400</v>
      </c>
      <c r="L97" s="212">
        <f>'1'!$AI$275</f>
        <v>8400</v>
      </c>
      <c r="M97" s="212">
        <f>'2'!$AF$275</f>
        <v>7200</v>
      </c>
      <c r="N97" s="212">
        <f>'3'!$AI$275</f>
        <v>8800</v>
      </c>
      <c r="O97" s="212">
        <f>'4'!$AH$275</f>
        <v>8400</v>
      </c>
      <c r="P97" s="212">
        <f>'5'!$AI$275</f>
        <v>8400</v>
      </c>
      <c r="Q97" s="212">
        <f>'6'!$AH$275</f>
        <v>8800</v>
      </c>
      <c r="R97" s="212">
        <f>'7'!$AI$275</f>
        <v>9200</v>
      </c>
      <c r="S97" s="212">
        <f>'8'!$AI$275</f>
        <v>8400</v>
      </c>
      <c r="T97" s="212">
        <f>'9'!$AH$275</f>
        <v>8800</v>
      </c>
      <c r="U97" s="212">
        <f>'10'!$AI$275</f>
        <v>8800</v>
      </c>
      <c r="V97" s="212">
        <f>'11'!$AH$275</f>
        <v>0</v>
      </c>
      <c r="W97" s="212">
        <f>'12'!$AI$275</f>
        <v>9200</v>
      </c>
      <c r="X97" s="105">
        <f>SUM(L97:W97)</f>
        <v>94400</v>
      </c>
      <c r="Y97" s="13"/>
    </row>
    <row r="98" spans="1:34" customHeight="1" ht="17.25">
      <c r="A98" s="198"/>
      <c r="B98" s="356"/>
      <c r="C98" s="216" t="s">
        <v>57</v>
      </c>
      <c r="D98" s="31"/>
      <c r="E98" s="31">
        <v>0</v>
      </c>
      <c r="F98" s="31">
        <v>0</v>
      </c>
      <c r="G98" s="67">
        <v>0</v>
      </c>
      <c r="H98" s="67">
        <v>608</v>
      </c>
      <c r="I98" s="67">
        <v>2415</v>
      </c>
      <c r="J98" s="67">
        <v>2738</v>
      </c>
      <c r="K98" s="67">
        <f>SUM(L98:W98)</f>
        <v>9786</v>
      </c>
      <c r="L98" s="63">
        <f>'1'!$AI$278</f>
        <v>689</v>
      </c>
      <c r="M98" s="63">
        <f>'2'!$AF$278</f>
        <v>522</v>
      </c>
      <c r="N98" s="63">
        <f>'3'!$AI$278</f>
        <v>575</v>
      </c>
      <c r="O98" s="63">
        <f>'4'!$AH$278</f>
        <v>0</v>
      </c>
      <c r="P98" s="63">
        <f>'5'!$AI$278</f>
        <v>0</v>
      </c>
      <c r="Q98" s="63">
        <f>'6'!$AH$278</f>
        <v>0</v>
      </c>
      <c r="R98" s="63">
        <f>'7'!$AI$278</f>
        <v>0</v>
      </c>
      <c r="S98" s="63">
        <f>'8'!$AI$278</f>
        <v>0</v>
      </c>
      <c r="T98" s="63">
        <f>'9'!$AH$278</f>
        <v>0</v>
      </c>
      <c r="U98" s="63">
        <f>'10'!$AI$278</f>
        <v>0</v>
      </c>
      <c r="V98" s="63">
        <f>'11'!$AH$278</f>
        <v>8000</v>
      </c>
      <c r="W98" s="63">
        <f>'12'!$AI$278</f>
        <v>0</v>
      </c>
      <c r="X98" s="105">
        <f>SUM(L98:W98)</f>
        <v>9786</v>
      </c>
      <c r="Y98" s="13"/>
    </row>
    <row r="99" spans="1:34" customHeight="1" ht="30">
      <c r="A99" s="198"/>
      <c r="B99" s="201" t="s">
        <v>37</v>
      </c>
      <c r="C99" s="264" t="s">
        <v>80</v>
      </c>
      <c r="D99" s="202" t="s">
        <v>39</v>
      </c>
      <c r="E99" s="203" t="s">
        <v>40</v>
      </c>
      <c r="F99" s="203" t="s">
        <v>41</v>
      </c>
      <c r="G99" s="203" t="s">
        <v>42</v>
      </c>
      <c r="H99" s="203" t="s">
        <v>43</v>
      </c>
      <c r="I99" s="203" t="s">
        <v>44</v>
      </c>
      <c r="J99" s="203" t="s">
        <v>45</v>
      </c>
      <c r="K99" s="265" t="s">
        <v>46</v>
      </c>
      <c r="L99" s="111" t="s">
        <v>3</v>
      </c>
      <c r="M99" s="111" t="s">
        <v>4</v>
      </c>
      <c r="N99" s="111" t="s">
        <v>5</v>
      </c>
      <c r="O99" s="111" t="s">
        <v>6</v>
      </c>
      <c r="P99" s="111" t="s">
        <v>7</v>
      </c>
      <c r="Q99" s="111" t="s">
        <v>8</v>
      </c>
      <c r="R99" s="111" t="s">
        <v>9</v>
      </c>
      <c r="S99" s="111" t="s">
        <v>10</v>
      </c>
      <c r="T99" s="111" t="s">
        <v>11</v>
      </c>
      <c r="U99" s="111" t="s">
        <v>12</v>
      </c>
      <c r="V99" s="111" t="s">
        <v>13</v>
      </c>
      <c r="W99" s="111" t="s">
        <v>14</v>
      </c>
      <c r="X99" s="267" t="s">
        <v>47</v>
      </c>
      <c r="Y99" s="13"/>
    </row>
    <row r="100" spans="1:34" customHeight="1" ht="15">
      <c r="A100" s="198"/>
      <c r="B100" s="354" t="s">
        <v>81</v>
      </c>
      <c r="C100" s="215" t="s">
        <v>50</v>
      </c>
      <c r="D100" s="236">
        <v>0</v>
      </c>
      <c r="E100" s="236">
        <v>0</v>
      </c>
      <c r="F100" s="236">
        <v>0</v>
      </c>
      <c r="G100" s="237">
        <v>0</v>
      </c>
      <c r="H100" s="237">
        <v>126</v>
      </c>
      <c r="I100" s="237">
        <v>370</v>
      </c>
      <c r="J100" s="237">
        <v>4564</v>
      </c>
      <c r="K100" s="237">
        <f>SUM(L100:W100)</f>
        <v>131</v>
      </c>
      <c r="L100" s="61">
        <f>'1'!$AI$280</f>
        <v>31</v>
      </c>
      <c r="M100" s="61">
        <f>'2'!$AF$280</f>
        <v>25</v>
      </c>
      <c r="N100" s="61">
        <f>'3'!$AI$280</f>
        <v>75</v>
      </c>
      <c r="O100" s="61">
        <f>'4'!$AH$280</f>
        <v>0</v>
      </c>
      <c r="P100" s="61">
        <f>'5'!$AI$280</f>
        <v>0</v>
      </c>
      <c r="Q100" s="61">
        <f>'6'!$AH$280</f>
        <v>0</v>
      </c>
      <c r="R100" s="61">
        <f>'7'!$AI$280</f>
        <v>0</v>
      </c>
      <c r="S100" s="61">
        <f>'8'!$AI$280</f>
        <v>0</v>
      </c>
      <c r="T100" s="61">
        <f>'9'!$AH$280</f>
        <v>0</v>
      </c>
      <c r="U100" s="61">
        <f>'10'!$AI$280</f>
        <v>0</v>
      </c>
      <c r="V100" s="61">
        <f>'11'!$AH$280</f>
      </c>
      <c r="W100" s="61">
        <f>'12'!$AI$280</f>
        <v>0</v>
      </c>
      <c r="X100" s="105">
        <f>SUM(L100:W100)</f>
        <v>131</v>
      </c>
      <c r="Y100" s="13"/>
    </row>
    <row r="101" spans="1:34" customHeight="1" ht="15">
      <c r="A101" s="198"/>
      <c r="B101" s="355"/>
      <c r="C101" s="213" t="s">
        <v>51</v>
      </c>
      <c r="D101" s="14">
        <v>0</v>
      </c>
      <c r="E101" s="14">
        <v>0</v>
      </c>
      <c r="F101" s="14">
        <v>0</v>
      </c>
      <c r="G101" s="65">
        <v>0</v>
      </c>
      <c r="H101" s="65">
        <v>3206</v>
      </c>
      <c r="I101" s="65">
        <v>6303</v>
      </c>
      <c r="J101" s="65">
        <v>1640</v>
      </c>
      <c r="K101" s="65">
        <f>SUM(L101:W101)</f>
        <v>81</v>
      </c>
      <c r="L101" s="62">
        <f>SUM('1'!$AI$293:$AI$294)</f>
        <v>25</v>
      </c>
      <c r="M101" s="62">
        <f>SUM('2'!$AF$293:$AF$294)</f>
        <v>25</v>
      </c>
      <c r="N101" s="62">
        <f>SUM('3'!$AI$293:$AI$294)</f>
        <v>31</v>
      </c>
      <c r="O101" s="62">
        <f>SUM('4'!$AH$293:$AH$294)</f>
        <v>0</v>
      </c>
      <c r="P101" s="62">
        <f>SUM('5'!$AI$293:$AI$294)</f>
        <v>0</v>
      </c>
      <c r="Q101" s="62">
        <f>SUM('6'!$AH$293:$AH$294)</f>
        <v>0</v>
      </c>
      <c r="R101" s="62">
        <f>SUM('7'!$AI$293:$AI$294)</f>
        <v>0</v>
      </c>
      <c r="S101" s="62">
        <f>SUM('8'!$AI$293:$AI$294)</f>
        <v>0</v>
      </c>
      <c r="T101" s="62">
        <f>SUM('9'!$AH$293:$AH$294)</f>
        <v>0</v>
      </c>
      <c r="U101" s="62">
        <f>SUM('10'!$AI$293:$AI$294)</f>
        <v>0</v>
      </c>
      <c r="V101" s="62">
        <f>SUM('11'!$AH$293:$AH$294)</f>
        <v>0</v>
      </c>
      <c r="W101" s="62">
        <f>SUM('12'!$AI$293:$AI$294)</f>
        <v>0</v>
      </c>
      <c r="X101" s="105">
        <f>SUM(L101:W101)</f>
        <v>81</v>
      </c>
      <c r="Y101" s="13"/>
    </row>
    <row r="102" spans="1:34" customHeight="1" ht="15">
      <c r="A102" s="198"/>
      <c r="B102" s="355"/>
      <c r="C102" s="216" t="s">
        <v>52</v>
      </c>
      <c r="D102" s="14"/>
      <c r="E102" s="15" t="s">
        <v>53</v>
      </c>
      <c r="F102" s="15" t="s">
        <v>53</v>
      </c>
      <c r="G102" s="15" t="s">
        <v>53</v>
      </c>
      <c r="H102" s="15" t="s">
        <v>53</v>
      </c>
      <c r="I102" s="15" t="s">
        <v>53</v>
      </c>
      <c r="J102" s="15"/>
      <c r="K102" s="66"/>
      <c r="L102" s="62">
        <f>'1'!$AI$295</f>
        <v>169</v>
      </c>
      <c r="M102" s="62">
        <f>'2'!$AF$295</f>
        <v>146</v>
      </c>
      <c r="N102" s="62">
        <f>'3'!$AI$295</f>
        <v>167</v>
      </c>
      <c r="O102" s="62">
        <f>'4'!$AH$295</f>
        <v>0</v>
      </c>
      <c r="P102" s="62">
        <f>'5'!$AI$295</f>
        <v>0</v>
      </c>
      <c r="Q102" s="62">
        <f>'6'!$AH$295</f>
        <v>0</v>
      </c>
      <c r="R102" s="62">
        <f>'7'!$AI$295</f>
        <v>0</v>
      </c>
      <c r="S102" s="62">
        <f>'8'!$AI$295</f>
        <v>0</v>
      </c>
      <c r="T102" s="62">
        <f>'9'!$AH$295</f>
        <v>0</v>
      </c>
      <c r="U102" s="62">
        <f>'10'!$AI$295</f>
        <v>0</v>
      </c>
      <c r="V102" s="62">
        <f>'11'!$AH$295</f>
        <v>0</v>
      </c>
      <c r="W102" s="62">
        <f>'12'!$AI$295</f>
        <v>0</v>
      </c>
      <c r="X102" s="105">
        <f>SUM(L102:W102)</f>
        <v>482</v>
      </c>
      <c r="Y102" s="13"/>
    </row>
    <row r="103" spans="1:34" customHeight="1" ht="15">
      <c r="A103" s="198"/>
      <c r="B103" s="355"/>
      <c r="C103" s="222" t="s">
        <v>54</v>
      </c>
      <c r="D103" s="112">
        <v>0</v>
      </c>
      <c r="E103" s="220">
        <v>0</v>
      </c>
      <c r="F103" s="220">
        <v>0</v>
      </c>
      <c r="G103" s="223">
        <v>0</v>
      </c>
      <c r="H103" s="223">
        <v>35819</v>
      </c>
      <c r="I103" s="223">
        <v>97089</v>
      </c>
      <c r="J103" s="223">
        <v>183458</v>
      </c>
      <c r="K103" s="223">
        <f>SUM(L103:W103)</f>
        <v>22083</v>
      </c>
      <c r="L103" s="62">
        <f>'1'!$AI$296</f>
        <v>8021</v>
      </c>
      <c r="M103" s="62">
        <f>'2'!$AF$296</f>
        <v>6450</v>
      </c>
      <c r="N103" s="62">
        <f>'3'!$AI$296</f>
        <v>7612</v>
      </c>
      <c r="O103" s="62">
        <f>'4'!$AH$296</f>
        <v>0</v>
      </c>
      <c r="P103" s="62">
        <f>'5'!$AI$296</f>
        <v>0</v>
      </c>
      <c r="Q103" s="62">
        <f>'6'!$AH$296</f>
        <v>0</v>
      </c>
      <c r="R103" s="62">
        <f>'7'!$AI$296</f>
        <v>0</v>
      </c>
      <c r="S103" s="62">
        <f>'8'!$AI$296</f>
        <v>0</v>
      </c>
      <c r="T103" s="62">
        <f>'9'!$AH$296</f>
        <v>0</v>
      </c>
      <c r="U103" s="62">
        <f>'10'!$AI$296</f>
        <v>0</v>
      </c>
      <c r="V103" s="62">
        <f>'11'!$AH$296</f>
        <v>0</v>
      </c>
      <c r="W103" s="62">
        <f>'12'!$AI$296</f>
        <v>0</v>
      </c>
      <c r="X103" s="105">
        <f>SUM(L103:W103)</f>
        <v>22083</v>
      </c>
      <c r="Y103" s="13"/>
    </row>
    <row r="104" spans="1:34" customHeight="1" ht="15">
      <c r="A104" s="198"/>
      <c r="B104" s="355"/>
      <c r="C104" s="217" t="s">
        <v>55</v>
      </c>
      <c r="D104" s="220">
        <v>0</v>
      </c>
      <c r="E104" s="112">
        <v>0</v>
      </c>
      <c r="F104" s="112">
        <v>0</v>
      </c>
      <c r="G104" s="221">
        <v>0</v>
      </c>
      <c r="H104" s="221">
        <v>35035</v>
      </c>
      <c r="I104" s="221">
        <v>94800</v>
      </c>
      <c r="J104" s="221">
        <v>175266</v>
      </c>
      <c r="K104" s="221">
        <f>SUM(L104:W104)</f>
        <v>22083</v>
      </c>
      <c r="L104" s="62">
        <f>'1'!$AI$297</f>
        <v>8021</v>
      </c>
      <c r="M104" s="62">
        <f>'2'!$AF$297</f>
        <v>6450</v>
      </c>
      <c r="N104" s="62">
        <f>'3'!$AI$297</f>
        <v>7612</v>
      </c>
      <c r="O104" s="62">
        <f>'4'!$AH$297</f>
        <v>0</v>
      </c>
      <c r="P104" s="62">
        <f>'5'!$AI$297</f>
        <v>0</v>
      </c>
      <c r="Q104" s="62">
        <f>'6'!$AH$297</f>
        <v>0</v>
      </c>
      <c r="R104" s="62">
        <f>'7'!$AI$297</f>
        <v>0</v>
      </c>
      <c r="S104" s="62">
        <f>'8'!$AI$297</f>
        <v>0</v>
      </c>
      <c r="T104" s="62">
        <f>'9'!$AH$297</f>
        <v>0</v>
      </c>
      <c r="U104" s="62">
        <f>'10'!$AI$297</f>
        <v>0</v>
      </c>
      <c r="V104" s="62">
        <f>'11'!$AH$297</f>
        <v>0</v>
      </c>
      <c r="W104" s="62">
        <f>'12'!$AI$297</f>
        <v>0</v>
      </c>
      <c r="X104" s="105">
        <f>SUM(L104:W104)</f>
        <v>22083</v>
      </c>
      <c r="Y104" s="13"/>
    </row>
    <row r="105" spans="1:34" customHeight="1" ht="15">
      <c r="A105" s="198"/>
      <c r="B105" s="355"/>
      <c r="C105" s="213" t="s">
        <v>56</v>
      </c>
      <c r="D105" s="14"/>
      <c r="E105" s="14"/>
      <c r="F105" s="14"/>
      <c r="G105" s="14"/>
      <c r="H105" s="14"/>
      <c r="I105" s="14" t="s">
        <v>25</v>
      </c>
      <c r="J105" s="14" t="s">
        <v>25</v>
      </c>
      <c r="K105" s="65">
        <f>SUM(L105:W105)</f>
        <v>94400</v>
      </c>
      <c r="L105" s="62">
        <f>'1'!$AI$298</f>
        <v>8400</v>
      </c>
      <c r="M105" s="62">
        <f>'2'!$AF$298</f>
        <v>7200</v>
      </c>
      <c r="N105" s="62">
        <f>'3'!$AI$298</f>
        <v>8800</v>
      </c>
      <c r="O105" s="62">
        <f>'4'!$AH$298</f>
        <v>8400</v>
      </c>
      <c r="P105" s="62">
        <f>'5'!$AI$298</f>
        <v>8400</v>
      </c>
      <c r="Q105" s="62">
        <f>'6'!$AH$298</f>
        <v>8800</v>
      </c>
      <c r="R105" s="62">
        <f>'7'!$AI$298</f>
        <v>9200</v>
      </c>
      <c r="S105" s="62">
        <f>'8'!$AI$298</f>
        <v>8400</v>
      </c>
      <c r="T105" s="62">
        <f>'9'!$AH$298</f>
        <v>8800</v>
      </c>
      <c r="U105" s="62">
        <f>'10'!$AI$298</f>
        <v>8800</v>
      </c>
      <c r="V105" s="62">
        <f>'11'!$AH$298</f>
        <v>0</v>
      </c>
      <c r="W105" s="62">
        <f>'12'!$AI$298</f>
        <v>9200</v>
      </c>
      <c r="X105" s="105">
        <f>SUM(L105:W105)</f>
        <v>94400</v>
      </c>
      <c r="Y105" s="13"/>
    </row>
    <row r="106" spans="1:34" customHeight="1" ht="15.75">
      <c r="A106" s="198"/>
      <c r="B106" s="356"/>
      <c r="C106" s="216" t="s">
        <v>57</v>
      </c>
      <c r="D106" s="31"/>
      <c r="E106" s="31">
        <v>0</v>
      </c>
      <c r="F106" s="31">
        <v>0</v>
      </c>
      <c r="G106" s="67">
        <v>0</v>
      </c>
      <c r="H106" s="67">
        <v>565</v>
      </c>
      <c r="I106" s="67">
        <v>850</v>
      </c>
      <c r="J106" s="67">
        <v>58</v>
      </c>
      <c r="K106" s="67">
        <f>SUM(L106:W106)</f>
        <v>8980</v>
      </c>
      <c r="L106" s="63">
        <f>'1'!$AI$301</f>
        <v>315</v>
      </c>
      <c r="M106" s="63">
        <f>'2'!$AF$301</f>
        <v>336</v>
      </c>
      <c r="N106" s="63">
        <f>'3'!$AI$301</f>
        <v>329</v>
      </c>
      <c r="O106" s="63">
        <f>'4'!$AH$301</f>
        <v>0</v>
      </c>
      <c r="P106" s="63">
        <f>'5'!$AI$301</f>
        <v>0</v>
      </c>
      <c r="Q106" s="63">
        <f>'6'!$AH$301</f>
        <v>0</v>
      </c>
      <c r="R106" s="63">
        <f>'7'!$AI$301</f>
        <v>0</v>
      </c>
      <c r="S106" s="63">
        <f>'8'!$AI$301</f>
        <v>0</v>
      </c>
      <c r="T106" s="63">
        <f>'9'!$AH$301</f>
        <v>0</v>
      </c>
      <c r="U106" s="63">
        <f>'10'!$AI$301</f>
        <v>0</v>
      </c>
      <c r="V106" s="63">
        <f>'11'!$AH$301</f>
        <v>8000</v>
      </c>
      <c r="W106" s="63">
        <f>'12'!$AI$301</f>
        <v>0</v>
      </c>
      <c r="X106" s="105">
        <f>SUM(L106:W106)</f>
        <v>8980</v>
      </c>
      <c r="Y106" s="13"/>
    </row>
    <row r="107" spans="1:34" customHeight="1" ht="16.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1"/>
      <c r="Y107" s="13"/>
    </row>
    <row r="108" spans="1:34" customHeight="1" ht="27">
      <c r="A108" s="339" t="s">
        <v>82</v>
      </c>
      <c r="B108" s="340"/>
      <c r="C108" s="340"/>
      <c r="D108" s="340"/>
      <c r="E108" s="340"/>
      <c r="F108" s="340"/>
      <c r="G108" s="340"/>
      <c r="H108" s="340"/>
      <c r="I108" s="340"/>
      <c r="J108" s="340"/>
      <c r="K108" s="341"/>
      <c r="L108" s="88"/>
      <c r="M108" s="106"/>
      <c r="N108" s="106"/>
      <c r="O108" s="106"/>
      <c r="P108" s="136" t="s">
        <v>83</v>
      </c>
      <c r="Q108" s="137">
        <v>2026</v>
      </c>
      <c r="R108" s="106"/>
      <c r="S108" s="106"/>
      <c r="T108" s="106"/>
      <c r="U108" s="106"/>
      <c r="V108" s="106"/>
      <c r="W108" s="148"/>
      <c r="X108" s="89"/>
      <c r="Y108" s="13"/>
    </row>
    <row r="109" spans="1:34" customHeight="1" ht="38.25">
      <c r="A109" s="342" t="s">
        <v>84</v>
      </c>
      <c r="B109" s="343"/>
      <c r="C109" s="74" t="s">
        <v>30</v>
      </c>
      <c r="D109" s="113" t="s">
        <v>39</v>
      </c>
      <c r="E109" s="70" t="s">
        <v>40</v>
      </c>
      <c r="F109" s="70" t="s">
        <v>41</v>
      </c>
      <c r="G109" s="69" t="s">
        <v>42</v>
      </c>
      <c r="H109" s="69" t="s">
        <v>43</v>
      </c>
      <c r="I109" s="70" t="s">
        <v>44</v>
      </c>
      <c r="J109" s="70" t="s">
        <v>45</v>
      </c>
      <c r="K109" s="70" t="s">
        <v>46</v>
      </c>
      <c r="L109" s="122" t="s">
        <v>3</v>
      </c>
      <c r="M109" s="123" t="s">
        <v>4</v>
      </c>
      <c r="N109" s="123" t="s">
        <v>5</v>
      </c>
      <c r="O109" s="123" t="s">
        <v>6</v>
      </c>
      <c r="P109" s="123" t="s">
        <v>7</v>
      </c>
      <c r="Q109" s="123" t="s">
        <v>8</v>
      </c>
      <c r="R109" s="123" t="s">
        <v>9</v>
      </c>
      <c r="S109" s="123" t="s">
        <v>10</v>
      </c>
      <c r="T109" s="123" t="s">
        <v>11</v>
      </c>
      <c r="U109" s="123" t="s">
        <v>12</v>
      </c>
      <c r="V109" s="123" t="s">
        <v>13</v>
      </c>
      <c r="W109" s="124" t="s">
        <v>14</v>
      </c>
      <c r="X109" s="125" t="s">
        <v>85</v>
      </c>
      <c r="Y109" s="13"/>
    </row>
    <row r="110" spans="1:34" customHeight="1" ht="21">
      <c r="A110" s="344"/>
      <c r="B110" s="345"/>
      <c r="C110" s="215" t="s">
        <v>50</v>
      </c>
      <c r="D110" s="24">
        <v>8737</v>
      </c>
      <c r="E110" s="24">
        <v>9594</v>
      </c>
      <c r="F110" s="24">
        <v>7596</v>
      </c>
      <c r="G110" s="24">
        <f>G4+G12+G20+G28</f>
        <v>6231</v>
      </c>
      <c r="H110" s="24">
        <v>11034</v>
      </c>
      <c r="I110" s="93">
        <v>13114</v>
      </c>
      <c r="J110" s="93">
        <v>6019</v>
      </c>
      <c r="K110" s="24">
        <f>X110</f>
        <v>1519</v>
      </c>
      <c r="L110" s="127">
        <f>SUM(L4,L12,L20,L28,L36,L44,L52,L60)</f>
        <v>489</v>
      </c>
      <c r="M110" s="127">
        <f>SUM(M4,M12,M20,M28,M36,M44,M52,M60)</f>
        <v>442</v>
      </c>
      <c r="N110" s="127">
        <f>SUM(N4,N12,N20,N28,N36,N44,N52,N60)</f>
        <v>588</v>
      </c>
      <c r="O110" s="127">
        <f>SUM(O4,O12,O20,O28,O36,O44,O52,O60)</f>
        <v>0</v>
      </c>
      <c r="P110" s="127">
        <f>SUM(P4,P12,P20,P28,P36,P44,P52,P60)</f>
        <v>0</v>
      </c>
      <c r="Q110" s="127">
        <f>SUM(Q4,Q12,Q20,Q28,Q36,Q44,Q52,Q60)</f>
        <v>0</v>
      </c>
      <c r="R110" s="127">
        <f>SUM(R4,R12,R20,R28,R36,R44,R52,R60)</f>
        <v>0</v>
      </c>
      <c r="S110" s="127">
        <f>SUM(S4,S12,S20,S28,S36,S44,S52,S60)</f>
        <v>0</v>
      </c>
      <c r="T110" s="127">
        <f>SUM(T4,T12,T20,T28,T36,T44,T52,T60)</f>
        <v>0</v>
      </c>
      <c r="U110" s="127">
        <f>SUM(U4,U12,U20,U28,U36,U44,U52,U60)</f>
        <v>0</v>
      </c>
      <c r="V110" s="127">
        <f>SUM(V4,V12,V20,V28,V36,V44,V52,V60)</f>
        <v>0</v>
      </c>
      <c r="W110" s="127">
        <f>SUM(W4,W12,W20,W28,W36,W44,W52,W60)</f>
        <v>0</v>
      </c>
      <c r="X110" s="23">
        <f>SUM(L110:W110)</f>
        <v>1519</v>
      </c>
      <c r="Y110" s="13"/>
    </row>
    <row r="111" spans="1:34" customHeight="1" ht="21">
      <c r="A111" s="344"/>
      <c r="B111" s="345"/>
      <c r="C111" s="213" t="s">
        <v>51</v>
      </c>
      <c r="D111" s="25">
        <v>7625</v>
      </c>
      <c r="E111" s="25">
        <v>83875</v>
      </c>
      <c r="F111" s="25">
        <v>14501</v>
      </c>
      <c r="G111" s="25">
        <f>G5+G13+G21+G29</f>
        <v>9019</v>
      </c>
      <c r="H111" s="25">
        <v>50035</v>
      </c>
      <c r="I111" s="92">
        <v>29041</v>
      </c>
      <c r="J111" s="92">
        <v>47971</v>
      </c>
      <c r="K111" s="25">
        <f>X111</f>
        <v>14641</v>
      </c>
      <c r="L111" s="126">
        <f>SUM(L5,L13,L21,L29,L37,L45,L53,L61)</f>
        <v>4317</v>
      </c>
      <c r="M111" s="126">
        <f>SUM(M5,M13,M21,M29,M37,M45,M53,M61)</f>
        <v>3417</v>
      </c>
      <c r="N111" s="126">
        <f>SUM(N5,N13,N21,N29,N37,N45,N53,N61)</f>
        <v>4397</v>
      </c>
      <c r="O111" s="126">
        <f>SUM(O5,O13,O21,O29,O37,O45,O53,O61)</f>
        <v>17</v>
      </c>
      <c r="P111" s="126">
        <f>SUM(P5,P13,P21,P29,P37,P45,P53,P61)</f>
        <v>0</v>
      </c>
      <c r="Q111" s="126">
        <f>SUM(Q5,Q13,Q21,Q29,Q37,Q45,Q53,Q61)</f>
        <v>0</v>
      </c>
      <c r="R111" s="126">
        <f>SUM(R5,R13,R21,R29,R37,R45,R53,R61)</f>
        <v>0</v>
      </c>
      <c r="S111" s="126">
        <f>SUM(S5,S13,S21,S29,S37,S45,S53,S61)</f>
        <v>0</v>
      </c>
      <c r="T111" s="126">
        <f>SUM(T5,T13,T21,T29,T37,T45,T53,T61)</f>
        <v>0</v>
      </c>
      <c r="U111" s="126">
        <f>SUM(U5,U13,U21,U29,U37,U45,U53,U61)</f>
        <v>0</v>
      </c>
      <c r="V111" s="126">
        <f>SUM(V5,V13,V21,V29,V37,V45,V53,V61)</f>
        <v>2493</v>
      </c>
      <c r="W111" s="126">
        <f>SUM(W5,W13,W21,W29,W37,W45,W53,W61)</f>
        <v>0</v>
      </c>
      <c r="X111" s="95">
        <f>SUM(L111:W111)</f>
        <v>14641</v>
      </c>
      <c r="Y111" s="13"/>
    </row>
    <row r="112" spans="1:34" customHeight="1" ht="21">
      <c r="A112" s="344"/>
      <c r="B112" s="345"/>
      <c r="C112" s="216" t="s">
        <v>52</v>
      </c>
      <c r="D112" s="25"/>
      <c r="E112" s="26" t="s">
        <v>53</v>
      </c>
      <c r="F112" s="26" t="s">
        <v>53</v>
      </c>
      <c r="G112" s="26" t="s">
        <v>53</v>
      </c>
      <c r="H112" s="26" t="s">
        <v>53</v>
      </c>
      <c r="I112" s="26" t="s">
        <v>53</v>
      </c>
      <c r="J112" s="26"/>
      <c r="K112" s="26"/>
      <c r="L112" s="126">
        <f>SUM(L6,L14,L22,L30,L38,L46,L54,L62)</f>
        <v>9352</v>
      </c>
      <c r="M112" s="126">
        <f>SUM(M6,M14,M22,M30,M38,M46,M54,M62)</f>
        <v>8053</v>
      </c>
      <c r="N112" s="126">
        <f>SUM(N6,N14,N22,N30,N38,N46,N54,N62)</f>
        <v>9234</v>
      </c>
      <c r="O112" s="126">
        <f>SUM(O6,O14,O22,O30,O38,O46,O54,O62)</f>
        <v>15</v>
      </c>
      <c r="P112" s="126">
        <f>SUM(P6,P14,P22,P30,P38,P46,P54,P62)</f>
        <v>0</v>
      </c>
      <c r="Q112" s="126">
        <f>SUM(Q6,Q14,Q22,Q30,Q38,Q46,Q54,Q62)</f>
        <v>0</v>
      </c>
      <c r="R112" s="126">
        <f>SUM(R6,R14,R22,R30,R38,R46,R54,R62)</f>
        <v>0</v>
      </c>
      <c r="S112" s="126">
        <f>SUM(S6,S14,S22,S30,S38,S46,S54,S62)</f>
        <v>0</v>
      </c>
      <c r="T112" s="126">
        <f>SUM(T6,T14,T22,T30,T38,T46,T54,T62)</f>
        <v>0</v>
      </c>
      <c r="U112" s="126">
        <f>SUM(U6,U14,U22,U30,U38,U46,U54,U62)</f>
        <v>0</v>
      </c>
      <c r="V112" s="126">
        <f>SUM(V6,V14,V22,V30,V38,V46,V54,V62)</f>
        <v>0</v>
      </c>
      <c r="W112" s="126">
        <f>SUM(W6,W14,W22,W30,W38,W46,W54,W62)</f>
        <v>148</v>
      </c>
      <c r="X112" s="95">
        <f>SUM(L112:W112)</f>
        <v>26802</v>
      </c>
      <c r="Y112" s="13"/>
    </row>
    <row r="113" spans="1:34" customHeight="1" ht="21">
      <c r="A113" s="344"/>
      <c r="B113" s="345"/>
      <c r="C113" s="222" t="s">
        <v>54</v>
      </c>
      <c r="D113" s="238">
        <v>80383</v>
      </c>
      <c r="E113" s="71">
        <v>84873</v>
      </c>
      <c r="F113" s="71">
        <v>291222</v>
      </c>
      <c r="G113" s="71">
        <f>G7+G15+G23+G31</f>
        <v>395199</v>
      </c>
      <c r="H113" s="71">
        <v>647286</v>
      </c>
      <c r="I113" s="239">
        <v>819601</v>
      </c>
      <c r="J113" s="239">
        <v>782768</v>
      </c>
      <c r="K113" s="71">
        <f>X113</f>
        <v>180939</v>
      </c>
      <c r="L113" s="126">
        <f>SUM(L7,L15,L23,L31,L39,L47,L55,L63)</f>
        <v>64542</v>
      </c>
      <c r="M113" s="126">
        <f>SUM(M7,M15,M23,M31,M39,M47,M55,M63)</f>
        <v>54113</v>
      </c>
      <c r="N113" s="126">
        <f>SUM(N7,N15,N23,N31,N39,N47,N55,N63)</f>
        <v>62009</v>
      </c>
      <c r="O113" s="126">
        <f>SUM(O7,O15,O23,O31,O39,O47,O55,O63)</f>
        <v>275</v>
      </c>
      <c r="P113" s="126">
        <f>SUM(P7,P15,P23,P31,P39,P47,P55,P63)</f>
        <v>0</v>
      </c>
      <c r="Q113" s="126">
        <f>SUM(Q7,Q15,Q23,Q31,Q39,Q47,Q55,Q63)</f>
        <v>0</v>
      </c>
      <c r="R113" s="126">
        <f>SUM(R7,R15,R23,R31,R39,R47,R55,R63)</f>
        <v>0</v>
      </c>
      <c r="S113" s="126">
        <f>SUM(S7,S15,S23,S31,S39,S47,S55,S63)</f>
        <v>0</v>
      </c>
      <c r="T113" s="126">
        <f>SUM(T7,T15,T23,T31,T39,T47,T55,T63)</f>
        <v>0</v>
      </c>
      <c r="U113" s="126">
        <f>SUM(U7,U15,U23,U31,U39,U47,U55,U63)</f>
        <v>0</v>
      </c>
      <c r="V113" s="126">
        <f>SUM(V7,V15,V23,V31,V39,V47,V55,V63)</f>
        <v>0</v>
      </c>
      <c r="W113" s="126">
        <f>SUM(W7,W15,W23,W31,W39,W47,W55,W63)</f>
        <v>0</v>
      </c>
      <c r="X113" s="95">
        <f>SUM(L113:W113)</f>
        <v>180939</v>
      </c>
      <c r="Y113" s="13"/>
    </row>
    <row r="114" spans="1:34" customHeight="1" ht="21">
      <c r="A114" s="344"/>
      <c r="B114" s="345"/>
      <c r="C114" s="217" t="s">
        <v>55</v>
      </c>
      <c r="D114" s="71">
        <v>415979</v>
      </c>
      <c r="E114" s="238">
        <v>463018</v>
      </c>
      <c r="F114" s="238">
        <v>416997</v>
      </c>
      <c r="G114" s="238">
        <v>397316</v>
      </c>
      <c r="H114" s="238">
        <v>630472</v>
      </c>
      <c r="I114" s="241">
        <v>798776</v>
      </c>
      <c r="J114" s="241">
        <v>764706</v>
      </c>
      <c r="K114" s="238">
        <f>X114</f>
        <v>176868</v>
      </c>
      <c r="L114" s="126">
        <f>SUM(L8,L16,L24,L32,L40,L48,L56,L64)</f>
        <v>63256</v>
      </c>
      <c r="M114" s="126">
        <f>SUM(M8,M16,M24,M32,M40,M48,M56,M64)</f>
        <v>52798</v>
      </c>
      <c r="N114" s="126">
        <f>SUM(N8,N16,N24,N32,N40,N48,N56,N64)</f>
        <v>60548</v>
      </c>
      <c r="O114" s="126">
        <f>SUM(O8,O16,O24,O32,O40,O48,O56,O64)</f>
        <v>266</v>
      </c>
      <c r="P114" s="126">
        <f>SUM(P8,P16,P24,P32,P40,P48,P56,P64)</f>
        <v>0</v>
      </c>
      <c r="Q114" s="126">
        <f>SUM(Q8,Q16,Q24,Q32,Q40,Q48,Q56,Q64)</f>
        <v>0</v>
      </c>
      <c r="R114" s="126">
        <f>SUM(R8,R16,R24,R32,R40,R48,R56,R64)</f>
        <v>0</v>
      </c>
      <c r="S114" s="126">
        <f>SUM(S8,S16,S24,S32,S40,S48,S56,S64)</f>
        <v>0</v>
      </c>
      <c r="T114" s="126">
        <f>SUM(T8,T16,T24,T32,T40,T48,T56,T64)</f>
        <v>0</v>
      </c>
      <c r="U114" s="126">
        <f>SUM(U8,U16,U24,U32,U40,U48,U56,U64)</f>
        <v>0</v>
      </c>
      <c r="V114" s="126">
        <f>SUM(V8,V16,V24,V32,V40,V48,V56,V64)</f>
        <v>0</v>
      </c>
      <c r="W114" s="126">
        <f>SUM(W8,W16,W24,W32,W40,W48,W56,W64)</f>
        <v>0</v>
      </c>
      <c r="X114" s="95">
        <f>SUM(L114:W114)</f>
        <v>176868</v>
      </c>
      <c r="Y114" s="13"/>
    </row>
    <row r="115" spans="1:34" customHeight="1" ht="21">
      <c r="A115" s="344"/>
      <c r="B115" s="345"/>
      <c r="C115" s="213" t="s">
        <v>56</v>
      </c>
      <c r="D115" s="242"/>
      <c r="E115" s="242" t="s">
        <v>53</v>
      </c>
      <c r="F115" s="242" t="s">
        <v>53</v>
      </c>
      <c r="G115" s="242" t="s">
        <v>53</v>
      </c>
      <c r="H115" s="242" t="s">
        <v>53</v>
      </c>
      <c r="I115" s="242" t="s">
        <v>53</v>
      </c>
      <c r="J115" s="242"/>
      <c r="K115" s="242">
        <f>SUM(L115:W115)</f>
        <v>807319</v>
      </c>
      <c r="L115" s="126">
        <f>SUM(L9,L17,L25,L33,L41,L49,L57,L65)</f>
        <v>71420</v>
      </c>
      <c r="M115" s="126">
        <f>SUM(M9,M17,M25,M33,M41,M49,M57,M65)</f>
        <v>61560</v>
      </c>
      <c r="N115" s="126">
        <f>SUM(N9,N17,N25,N33,N41,N49,N57,N65)</f>
        <v>75240</v>
      </c>
      <c r="O115" s="126">
        <f>SUM(O9,O17,O25,O33,O41,O49,O57,O65)</f>
        <v>72419</v>
      </c>
      <c r="P115" s="126">
        <f>SUM(P9,P17,P25,P33,P41,P49,P57,P65)</f>
        <v>71820</v>
      </c>
      <c r="Q115" s="126">
        <f>SUM(Q9,Q17,Q25,Q33,Q41,Q49,Q57,Q65)</f>
        <v>75240</v>
      </c>
      <c r="R115" s="126">
        <f>SUM(R9,R17,R25,R33,R41,R49,R57,R65)</f>
        <v>78660</v>
      </c>
      <c r="S115" s="126">
        <f>SUM(S9,S17,S25,S33,S41,S49,S57,S65)</f>
        <v>71820</v>
      </c>
      <c r="T115" s="126">
        <f>SUM(T9,T17,T25,T33,T41,T49,T57,T65)</f>
        <v>75240</v>
      </c>
      <c r="U115" s="126">
        <f>SUM(U9,U17,U25,U33,U41,U49,U57,U65)</f>
        <v>75240</v>
      </c>
      <c r="V115" s="126">
        <f>SUM(V9,V17,V25,V33,V41,V49,V57,V65)</f>
        <v>0</v>
      </c>
      <c r="W115" s="126">
        <f>SUM(W9,W17,W25,W33,W41,W49,W57,W65)</f>
        <v>78660</v>
      </c>
      <c r="X115" s="95">
        <f>SUM(L115:W115)</f>
        <v>807319</v>
      </c>
      <c r="Y115" s="13"/>
    </row>
    <row r="116" spans="1:34" customHeight="1" ht="21">
      <c r="A116" s="346"/>
      <c r="B116" s="347"/>
      <c r="C116" s="216" t="s">
        <v>57</v>
      </c>
      <c r="D116" s="27" t="s">
        <v>25</v>
      </c>
      <c r="E116" s="27">
        <f>E34+E26+E18+E10</f>
        <v>7721</v>
      </c>
      <c r="F116" s="27">
        <v>8070</v>
      </c>
      <c r="G116" s="27">
        <v>12078</v>
      </c>
      <c r="H116" s="27">
        <v>9181</v>
      </c>
      <c r="I116" s="94">
        <v>15352</v>
      </c>
      <c r="J116" s="94">
        <v>6084</v>
      </c>
      <c r="K116" s="27">
        <f>X116</f>
        <v>72687</v>
      </c>
      <c r="L116" s="128">
        <f>SUM(L10,L18,L26,L34,L42,L50,L58,L66)</f>
        <v>1063</v>
      </c>
      <c r="M116" s="128">
        <f>SUM(M10,M18,M26,M34,M42,M50,M58,M66)</f>
        <v>1634</v>
      </c>
      <c r="N116" s="128">
        <f>SUM(N10,N18,N26,N34,N42,N50,N58,N66)</f>
        <v>1590</v>
      </c>
      <c r="O116" s="128">
        <f>SUM(O10,O18,O26,O34,O42,O50,O58,O66)</f>
        <v>0</v>
      </c>
      <c r="P116" s="128">
        <f>SUM(P10,P18,P26,P34,P42,P50,P58,P66)</f>
        <v>0</v>
      </c>
      <c r="Q116" s="128">
        <f>SUM(Q10,Q18,Q26,Q34,Q42,Q50,Q58,Q66)</f>
        <v>0</v>
      </c>
      <c r="R116" s="128">
        <f>SUM(R10,R18,R26,R34,R42,R50,R58,R66)</f>
        <v>0</v>
      </c>
      <c r="S116" s="128">
        <f>SUM(S10,S18,S26,S34,S42,S50,S58,S66)</f>
        <v>0</v>
      </c>
      <c r="T116" s="128">
        <f>SUM(T10,T18,T26,T34,T42,T50,T58,T66)</f>
        <v>0</v>
      </c>
      <c r="U116" s="128">
        <f>SUM(U10,U18,U26,U34,U42,U50,U58,U66)</f>
        <v>0</v>
      </c>
      <c r="V116" s="128">
        <f>SUM(V10,V18,V26,V34,V42,V50,V58,V66)</f>
        <v>68400</v>
      </c>
      <c r="W116" s="128">
        <f>SUM(W10,W18,W26,W34,W42,W50,W58,W66)</f>
        <v>0</v>
      </c>
      <c r="X116" s="95">
        <f>SUM(L116:W116)</f>
        <v>72687</v>
      </c>
      <c r="Y116" s="13"/>
    </row>
    <row r="117" spans="1:34" customHeight="1" ht="21">
      <c r="A117" s="204"/>
      <c r="B117" s="204"/>
      <c r="C117" s="218"/>
      <c r="D117" s="86"/>
      <c r="E117" s="86"/>
      <c r="F117" s="86"/>
      <c r="G117" s="86"/>
      <c r="H117" s="86"/>
      <c r="I117" s="86"/>
      <c r="J117" s="86"/>
      <c r="K117" s="86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87"/>
      <c r="Y117" s="13"/>
    </row>
    <row r="118" spans="1:34" customHeight="1" ht="21">
      <c r="A118" s="339" t="s">
        <v>86</v>
      </c>
      <c r="B118" s="340"/>
      <c r="C118" s="340"/>
      <c r="D118" s="340"/>
      <c r="E118" s="340"/>
      <c r="F118" s="340"/>
      <c r="G118" s="340"/>
      <c r="H118" s="340"/>
      <c r="I118" s="340"/>
      <c r="J118" s="340"/>
      <c r="K118" s="341"/>
      <c r="L118" s="88"/>
      <c r="M118" s="106"/>
      <c r="N118" s="106"/>
      <c r="O118" s="106"/>
      <c r="P118" s="136" t="s">
        <v>83</v>
      </c>
      <c r="Q118" s="137">
        <v>2026</v>
      </c>
      <c r="R118" s="106"/>
      <c r="S118" s="106"/>
      <c r="T118" s="106"/>
      <c r="U118" s="106"/>
      <c r="V118" s="106"/>
      <c r="W118" s="148"/>
      <c r="X118" s="89"/>
      <c r="Y118" s="13"/>
    </row>
    <row r="119" spans="1:34" customHeight="1" ht="31.5">
      <c r="A119" s="342" t="s">
        <v>87</v>
      </c>
      <c r="B119" s="343"/>
      <c r="C119" s="74" t="s">
        <v>30</v>
      </c>
      <c r="D119" s="113" t="s">
        <v>39</v>
      </c>
      <c r="E119" s="70" t="s">
        <v>40</v>
      </c>
      <c r="F119" s="70" t="s">
        <v>41</v>
      </c>
      <c r="G119" s="69" t="s">
        <v>42</v>
      </c>
      <c r="H119" s="69" t="s">
        <v>43</v>
      </c>
      <c r="I119" s="70" t="s">
        <v>44</v>
      </c>
      <c r="J119" s="70" t="s">
        <v>45</v>
      </c>
      <c r="K119" s="70" t="s">
        <v>46</v>
      </c>
      <c r="L119" s="122" t="s">
        <v>3</v>
      </c>
      <c r="M119" s="123" t="s">
        <v>4</v>
      </c>
      <c r="N119" s="123" t="s">
        <v>5</v>
      </c>
      <c r="O119" s="123" t="s">
        <v>6</v>
      </c>
      <c r="P119" s="123" t="s">
        <v>7</v>
      </c>
      <c r="Q119" s="123" t="s">
        <v>8</v>
      </c>
      <c r="R119" s="123" t="s">
        <v>9</v>
      </c>
      <c r="S119" s="123" t="s">
        <v>10</v>
      </c>
      <c r="T119" s="123" t="s">
        <v>11</v>
      </c>
      <c r="U119" s="123" t="s">
        <v>12</v>
      </c>
      <c r="V119" s="123" t="s">
        <v>13</v>
      </c>
      <c r="W119" s="124" t="s">
        <v>14</v>
      </c>
      <c r="X119" s="125" t="s">
        <v>85</v>
      </c>
      <c r="Y119" s="13"/>
    </row>
    <row r="120" spans="1:34" customHeight="1" ht="21">
      <c r="A120" s="344"/>
      <c r="B120" s="345"/>
      <c r="C120" s="215" t="s">
        <v>50</v>
      </c>
      <c r="D120" s="24">
        <v>8737</v>
      </c>
      <c r="E120" s="24">
        <v>0</v>
      </c>
      <c r="F120" s="24">
        <v>0</v>
      </c>
      <c r="G120" s="24">
        <v>0</v>
      </c>
      <c r="H120" s="24">
        <v>2317</v>
      </c>
      <c r="I120" s="93">
        <v>6186</v>
      </c>
      <c r="J120" s="93">
        <v>6775</v>
      </c>
      <c r="K120" s="24">
        <f>X120</f>
        <v>1125</v>
      </c>
      <c r="L120" s="127">
        <f>SUM(L68,L76,L84,L92,L100)</f>
        <v>353</v>
      </c>
      <c r="M120" s="127">
        <f>SUM(M68,M76,M84,M92,M100)</f>
        <v>383</v>
      </c>
      <c r="N120" s="127">
        <f>SUM(N68,N76,N84,N92,N100)</f>
        <v>389</v>
      </c>
      <c r="O120" s="127">
        <f>SUM(O68,O76,O84,O92,O100)</f>
        <v>0</v>
      </c>
      <c r="P120" s="127">
        <f>SUM(P68,P76,P84,P92,P100)</f>
        <v>0</v>
      </c>
      <c r="Q120" s="127">
        <f>SUM(Q68,Q76,Q84,Q92,Q100)</f>
        <v>0</v>
      </c>
      <c r="R120" s="127">
        <f>SUM(R68,R76,R84,R92,R100)</f>
        <v>0</v>
      </c>
      <c r="S120" s="127">
        <f>SUM(S68,S76,S84,S92,S100)</f>
        <v>0</v>
      </c>
      <c r="T120" s="127">
        <f>SUM(T68,T76,T84,T92,T100)</f>
        <v>0</v>
      </c>
      <c r="U120" s="127">
        <f>SUM(U68,U76,U84,U92,U100)</f>
        <v>0</v>
      </c>
      <c r="V120" s="127">
        <f>SUM(V68,V76,V84,V92,V100)</f>
        <v>0</v>
      </c>
      <c r="W120" s="127">
        <f>SUM(W68,W76,W84,W92,W100)</f>
        <v>0</v>
      </c>
      <c r="X120" s="23">
        <f>SUM(L120:W120)</f>
        <v>1125</v>
      </c>
      <c r="Y120" s="13"/>
    </row>
    <row r="121" spans="1:34" customHeight="1" ht="21">
      <c r="A121" s="344"/>
      <c r="B121" s="345"/>
      <c r="C121" s="213" t="s">
        <v>51</v>
      </c>
      <c r="D121" s="25">
        <v>7625</v>
      </c>
      <c r="E121" s="25">
        <v>0</v>
      </c>
      <c r="F121" s="25">
        <v>0</v>
      </c>
      <c r="G121" s="25">
        <v>0</v>
      </c>
      <c r="H121" s="25">
        <v>17176</v>
      </c>
      <c r="I121" s="92">
        <v>25598</v>
      </c>
      <c r="J121" s="92">
        <v>8053</v>
      </c>
      <c r="K121" s="25">
        <f>X121</f>
        <v>1698</v>
      </c>
      <c r="L121" s="126">
        <f>SUM(L69,L77,L85,L93,L101)</f>
        <v>352</v>
      </c>
      <c r="M121" s="126">
        <f>SUM(M69,M77,M85,M93,M101)</f>
        <v>617</v>
      </c>
      <c r="N121" s="126">
        <f>SUM(N69,N77,N85,N93,N101)</f>
        <v>729</v>
      </c>
      <c r="O121" s="126">
        <f>SUM(O69,O77,O85,O93,O101)</f>
        <v>0</v>
      </c>
      <c r="P121" s="126">
        <f>SUM(P69,P77,P85,P93,P101)</f>
        <v>0</v>
      </c>
      <c r="Q121" s="126">
        <f>SUM(Q69,Q77,Q85,Q93,Q101)</f>
        <v>0</v>
      </c>
      <c r="R121" s="126">
        <f>SUM(R69,R77,R85,R93,R101)</f>
        <v>0</v>
      </c>
      <c r="S121" s="126">
        <f>SUM(S69,S77,S85,S93,S101)</f>
        <v>0</v>
      </c>
      <c r="T121" s="126">
        <f>SUM(T69,T77,T85,T93,T101)</f>
        <v>0</v>
      </c>
      <c r="U121" s="126">
        <f>SUM(U69,U77,U85,U93,U101)</f>
        <v>0</v>
      </c>
      <c r="V121" s="126">
        <f>SUM(V69,V77,V85,V93,V101)</f>
        <v>0</v>
      </c>
      <c r="W121" s="126">
        <f>SUM(W69,W77,W85,W93,W101)</f>
        <v>0</v>
      </c>
      <c r="X121" s="95">
        <f>SUM(L121:W121)</f>
        <v>1698</v>
      </c>
      <c r="Y121" s="13"/>
    </row>
    <row r="122" spans="1:34" customHeight="1" ht="21">
      <c r="A122" s="344"/>
      <c r="B122" s="345"/>
      <c r="C122" s="216" t="s">
        <v>52</v>
      </c>
      <c r="D122" s="25"/>
      <c r="E122" s="26"/>
      <c r="F122" s="26"/>
      <c r="G122" s="26"/>
      <c r="H122" s="26"/>
      <c r="I122" s="26"/>
      <c r="J122" s="26"/>
      <c r="K122" s="26"/>
      <c r="L122" s="126">
        <f>SUM(L70,L78,L86,L94,L102)</f>
        <v>770</v>
      </c>
      <c r="M122" s="126">
        <f>SUM(M70,M78,M86,M94,M102)</f>
        <v>821</v>
      </c>
      <c r="N122" s="126">
        <f>SUM(N70,N78,N86,N94,N102)</f>
        <v>1119</v>
      </c>
      <c r="O122" s="126">
        <f>SUM(O70,O78,O86,O94,O102)</f>
        <v>0</v>
      </c>
      <c r="P122" s="126">
        <f>SUM(P70,P78,P86,P94,P102)</f>
        <v>0</v>
      </c>
      <c r="Q122" s="126">
        <f>SUM(Q70,Q78,Q86,Q94,Q102)</f>
        <v>0</v>
      </c>
      <c r="R122" s="126">
        <f>SUM(R70,R78,R86,R94,R102)</f>
        <v>0</v>
      </c>
      <c r="S122" s="126">
        <f>SUM(S70,S78,S86,S94,S102)</f>
        <v>0</v>
      </c>
      <c r="T122" s="126">
        <f>SUM(T70,T78,T86,T94,T102)</f>
        <v>0</v>
      </c>
      <c r="U122" s="126">
        <f>SUM(U70,U78,U86,U94,U102)</f>
        <v>0</v>
      </c>
      <c r="V122" s="126">
        <f>SUM(V70,V78,V86,V94,V102)</f>
        <v>0</v>
      </c>
      <c r="W122" s="126">
        <f>SUM(W70,W78,W86,W94,W102)</f>
        <v>0</v>
      </c>
      <c r="X122" s="95">
        <f>SUM(L122:W122)</f>
        <v>2710</v>
      </c>
      <c r="Y122" s="13"/>
    </row>
    <row r="123" spans="1:34" customHeight="1" ht="21">
      <c r="A123" s="344"/>
      <c r="B123" s="345"/>
      <c r="C123" s="222" t="s">
        <v>54</v>
      </c>
      <c r="D123" s="238">
        <v>80383</v>
      </c>
      <c r="E123" s="71">
        <v>0</v>
      </c>
      <c r="F123" s="71">
        <v>0</v>
      </c>
      <c r="G123" s="71">
        <v>0</v>
      </c>
      <c r="H123" s="71">
        <v>163190</v>
      </c>
      <c r="I123" s="239">
        <v>461359</v>
      </c>
      <c r="J123" s="239">
        <v>416753</v>
      </c>
      <c r="K123" s="71">
        <f>X123</f>
        <v>87195</v>
      </c>
      <c r="L123" s="240">
        <f>SUM(L71,L79,L87,L95,L103)</f>
        <v>30711</v>
      </c>
      <c r="M123" s="240">
        <f>SUM(M71,M79,M87,M95,M103)</f>
        <v>25782</v>
      </c>
      <c r="N123" s="240">
        <f>SUM(N71,N79,N87,N95,N103)</f>
        <v>30702</v>
      </c>
      <c r="O123" s="240">
        <f>SUM(O71,O79,O87,O95,O103)</f>
        <v>0</v>
      </c>
      <c r="P123" s="240">
        <f>SUM(P71,P79,P87,P95,P103)</f>
        <v>0</v>
      </c>
      <c r="Q123" s="240">
        <f>SUM(Q71,Q79,Q87,Q95,Q103)</f>
        <v>0</v>
      </c>
      <c r="R123" s="240">
        <f>SUM(R71,R79,R87,R95,R103)</f>
        <v>0</v>
      </c>
      <c r="S123" s="240">
        <f>SUM(S71,S79,S87,S95,S103)</f>
        <v>0</v>
      </c>
      <c r="T123" s="240">
        <f>SUM(T71,T79,T87,T95,T103)</f>
        <v>0</v>
      </c>
      <c r="U123" s="240">
        <f>SUM(U71,U79,U87,U95,U103)</f>
        <v>0</v>
      </c>
      <c r="V123" s="240">
        <f>SUM(V71,V79,V87,V95,V103)</f>
        <v>0</v>
      </c>
      <c r="W123" s="240">
        <f>SUM(W71,W79,W87,W95,W103)</f>
        <v>0</v>
      </c>
      <c r="X123" s="95">
        <f>SUM(L123:W123)</f>
        <v>87195</v>
      </c>
      <c r="Y123" s="13"/>
    </row>
    <row r="124" spans="1:34" customHeight="1" ht="21">
      <c r="A124" s="344"/>
      <c r="B124" s="345"/>
      <c r="C124" s="217" t="s">
        <v>55</v>
      </c>
      <c r="D124" s="71">
        <v>415979</v>
      </c>
      <c r="E124" s="238">
        <v>0</v>
      </c>
      <c r="F124" s="238">
        <v>0</v>
      </c>
      <c r="G124" s="238">
        <v>0</v>
      </c>
      <c r="H124" s="238">
        <v>163275</v>
      </c>
      <c r="I124" s="241">
        <v>334786</v>
      </c>
      <c r="J124" s="241">
        <v>407444</v>
      </c>
      <c r="K124" s="238">
        <f>X124</f>
        <v>86512</v>
      </c>
      <c r="L124" s="240">
        <f>SUM(L72,L80,L88,L96,L104)</f>
        <v>30304</v>
      </c>
      <c r="M124" s="240">
        <f>SUM(M72,M80,M88,M96,M104)</f>
        <v>25575</v>
      </c>
      <c r="N124" s="240">
        <f>SUM(N72,N80,N88,N96,N104)</f>
        <v>30633</v>
      </c>
      <c r="O124" s="240">
        <f>SUM(O72,O80,O88,O96,O104)</f>
        <v>0</v>
      </c>
      <c r="P124" s="240">
        <f>SUM(P72,P80,P88,P96,P104)</f>
        <v>0</v>
      </c>
      <c r="Q124" s="240">
        <f>SUM(Q72,Q80,Q88,Q96,Q104)</f>
        <v>0</v>
      </c>
      <c r="R124" s="240">
        <f>SUM(R72,R80,R88,R96,R104)</f>
        <v>0</v>
      </c>
      <c r="S124" s="240">
        <f>SUM(S72,S80,S88,S96,S104)</f>
        <v>0</v>
      </c>
      <c r="T124" s="240">
        <f>SUM(T72,T80,T88,T96,T104)</f>
        <v>0</v>
      </c>
      <c r="U124" s="240">
        <f>SUM(U72,U80,U88,U96,U104)</f>
        <v>0</v>
      </c>
      <c r="V124" s="240">
        <f>SUM(V72,V80,V88,V96,V104)</f>
        <v>0</v>
      </c>
      <c r="W124" s="240">
        <f>SUM(W72,W80,W88,W96,W104)</f>
        <v>0</v>
      </c>
      <c r="X124" s="95">
        <f>SUM(L124:W124)</f>
        <v>86512</v>
      </c>
      <c r="Y124" s="13"/>
    </row>
    <row r="125" spans="1:34" customHeight="1" ht="21">
      <c r="A125" s="344"/>
      <c r="B125" s="345"/>
      <c r="C125" s="213" t="s">
        <v>56</v>
      </c>
      <c r="D125" s="242"/>
      <c r="E125" s="242"/>
      <c r="F125" s="242"/>
      <c r="G125" s="242"/>
      <c r="H125" s="242"/>
      <c r="I125" s="242"/>
      <c r="J125" s="242"/>
      <c r="K125" s="242">
        <f>SUM(L125:W125)</f>
        <v>471600</v>
      </c>
      <c r="L125" s="126">
        <f>SUM(L73,L81,L89,L97,L105)</f>
        <v>41600</v>
      </c>
      <c r="M125" s="126">
        <f>SUM(M73,M81,M89,M97,M105)</f>
        <v>36000</v>
      </c>
      <c r="N125" s="126">
        <f>SUM(N73,N81,N89,N97,N105)</f>
        <v>44000</v>
      </c>
      <c r="O125" s="126">
        <f>SUM(O73,O81,O89,O97,O105)</f>
        <v>42000</v>
      </c>
      <c r="P125" s="126">
        <f>SUM(P73,P81,P89,P97,P105)</f>
        <v>42000</v>
      </c>
      <c r="Q125" s="126">
        <f>SUM(Q73,Q81,Q89,Q97,Q105)</f>
        <v>44000</v>
      </c>
      <c r="R125" s="126">
        <f>SUM(R73,R81,R89,R97,R105)</f>
        <v>46000</v>
      </c>
      <c r="S125" s="126">
        <f>SUM(S73,S81,S89,S97,S105)</f>
        <v>42000</v>
      </c>
      <c r="T125" s="126">
        <f>SUM(T73,T81,T89,T97,T105)</f>
        <v>44000</v>
      </c>
      <c r="U125" s="126">
        <f>SUM(U73,U81,U89,U97,U105)</f>
        <v>44000</v>
      </c>
      <c r="V125" s="126">
        <f>SUM(V73,V81,V89,V97,V105)</f>
        <v>0</v>
      </c>
      <c r="W125" s="126">
        <f>SUM(W73,W81,W89,W97,W105)</f>
        <v>46000</v>
      </c>
      <c r="X125" s="95">
        <f>SUM(L125:W125)</f>
        <v>471600</v>
      </c>
      <c r="Y125" s="13"/>
    </row>
    <row r="126" spans="1:34" customHeight="1" ht="21">
      <c r="A126" s="346"/>
      <c r="B126" s="347"/>
      <c r="C126" s="216" t="s">
        <v>57</v>
      </c>
      <c r="D126" s="27" t="s">
        <v>25</v>
      </c>
      <c r="E126" s="27">
        <v>0</v>
      </c>
      <c r="F126" s="27">
        <v>0</v>
      </c>
      <c r="G126" s="27">
        <v>0</v>
      </c>
      <c r="H126" s="27">
        <v>5008</v>
      </c>
      <c r="I126" s="94">
        <v>9961</v>
      </c>
      <c r="J126" s="94">
        <v>2227</v>
      </c>
      <c r="K126" s="27">
        <f>X126</f>
        <v>43729</v>
      </c>
      <c r="L126" s="128">
        <f>SUM(L74,L82,L90,L98,L106)</f>
        <v>1271</v>
      </c>
      <c r="M126" s="128">
        <f>SUM(M74,M82,M90,M98,M106)</f>
        <v>1147</v>
      </c>
      <c r="N126" s="128">
        <f>SUM(N74,N82,N90,N98,N106)</f>
        <v>1311</v>
      </c>
      <c r="O126" s="128">
        <f>SUM(O74,O82,O90,O98,O106)</f>
        <v>0</v>
      </c>
      <c r="P126" s="128">
        <f>SUM(P74,P82,P90,P98,P106)</f>
        <v>0</v>
      </c>
      <c r="Q126" s="128">
        <f>SUM(Q74,Q82,Q90,Q98,Q106)</f>
        <v>0</v>
      </c>
      <c r="R126" s="128">
        <f>SUM(R74,R82,R90,R98,R106)</f>
        <v>0</v>
      </c>
      <c r="S126" s="128">
        <f>SUM(S74,S82,S90,S98,S106)</f>
        <v>0</v>
      </c>
      <c r="T126" s="128">
        <f>SUM(T74,T82,T90,T98,T106)</f>
        <v>0</v>
      </c>
      <c r="U126" s="128">
        <f>SUM(U74,U82,U90,U98,U106)</f>
        <v>0</v>
      </c>
      <c r="V126" s="128">
        <f>SUM(V74,V82,V90,V98,V106)</f>
        <v>40000</v>
      </c>
      <c r="W126" s="128">
        <f>SUM(W74,W82,W90,W98,W106)</f>
        <v>0</v>
      </c>
      <c r="X126" s="95">
        <f>SUM(L126:W126)</f>
        <v>43729</v>
      </c>
      <c r="Y126" s="13"/>
    </row>
    <row r="127" spans="1:34" customHeight="1" ht="21">
      <c r="A127" s="204"/>
      <c r="B127" s="204"/>
      <c r="C127" s="218"/>
      <c r="D127" s="86"/>
      <c r="E127" s="86"/>
      <c r="F127" s="86"/>
      <c r="G127" s="86"/>
      <c r="H127" s="86"/>
      <c r="I127" s="86"/>
      <c r="J127" s="86"/>
      <c r="K127" s="86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90"/>
      <c r="Y127" s="13"/>
    </row>
    <row r="128" spans="1:34" customHeight="1" ht="39">
      <c r="A128" s="339" t="s">
        <v>88</v>
      </c>
      <c r="B128" s="340"/>
      <c r="C128" s="340"/>
      <c r="D128" s="340"/>
      <c r="E128" s="340"/>
      <c r="F128" s="340"/>
      <c r="G128" s="340"/>
      <c r="H128" s="340"/>
      <c r="I128" s="340"/>
      <c r="J128" s="340"/>
      <c r="K128" s="341"/>
      <c r="L128" s="88"/>
      <c r="M128" s="106"/>
      <c r="N128" s="106"/>
      <c r="O128" s="106"/>
      <c r="P128" s="136" t="s">
        <v>83</v>
      </c>
      <c r="Q128" s="137">
        <v>2026</v>
      </c>
      <c r="R128" s="106"/>
      <c r="S128" s="106"/>
      <c r="T128" s="106"/>
      <c r="U128" s="106"/>
      <c r="V128" s="106"/>
      <c r="W128" s="148"/>
      <c r="X128" s="89"/>
      <c r="Y128" s="13"/>
    </row>
    <row r="129" spans="1:34" customHeight="1" ht="21">
      <c r="A129" s="342" t="s">
        <v>89</v>
      </c>
      <c r="B129" s="343"/>
      <c r="C129" s="74" t="s">
        <v>30</v>
      </c>
      <c r="D129" s="113" t="s">
        <v>39</v>
      </c>
      <c r="E129" s="70" t="s">
        <v>40</v>
      </c>
      <c r="F129" s="70" t="s">
        <v>41</v>
      </c>
      <c r="G129" s="69" t="s">
        <v>42</v>
      </c>
      <c r="H129" s="69" t="s">
        <v>43</v>
      </c>
      <c r="I129" s="70" t="s">
        <v>44</v>
      </c>
      <c r="J129" s="70" t="s">
        <v>45</v>
      </c>
      <c r="K129" s="70" t="s">
        <v>46</v>
      </c>
      <c r="L129" s="122" t="s">
        <v>3</v>
      </c>
      <c r="M129" s="123" t="s">
        <v>4</v>
      </c>
      <c r="N129" s="123" t="s">
        <v>5</v>
      </c>
      <c r="O129" s="123" t="s">
        <v>6</v>
      </c>
      <c r="P129" s="123" t="s">
        <v>7</v>
      </c>
      <c r="Q129" s="123" t="s">
        <v>8</v>
      </c>
      <c r="R129" s="123" t="s">
        <v>9</v>
      </c>
      <c r="S129" s="123" t="s">
        <v>10</v>
      </c>
      <c r="T129" s="123" t="s">
        <v>11</v>
      </c>
      <c r="U129" s="123" t="s">
        <v>12</v>
      </c>
      <c r="V129" s="123" t="s">
        <v>13</v>
      </c>
      <c r="W129" s="124" t="s">
        <v>14</v>
      </c>
      <c r="X129" s="125" t="s">
        <v>85</v>
      </c>
      <c r="Y129" s="13"/>
    </row>
    <row r="130" spans="1:34" customHeight="1" ht="21">
      <c r="A130" s="344"/>
      <c r="B130" s="345"/>
      <c r="C130" s="215" t="s">
        <v>50</v>
      </c>
      <c r="D130" s="24">
        <v>8737</v>
      </c>
      <c r="E130" s="24">
        <v>9594</v>
      </c>
      <c r="F130" s="24">
        <v>7596</v>
      </c>
      <c r="G130" s="24">
        <v>6231</v>
      </c>
      <c r="H130" s="24">
        <v>13351</v>
      </c>
      <c r="I130" s="93">
        <v>19300</v>
      </c>
      <c r="J130" s="93">
        <v>12794</v>
      </c>
      <c r="K130" s="24">
        <f>X130</f>
        <v>2644</v>
      </c>
      <c r="L130" s="127">
        <f>SUM(L110,L120)</f>
        <v>842</v>
      </c>
      <c r="M130" s="127">
        <f>SUM(M110,M120)</f>
        <v>825</v>
      </c>
      <c r="N130" s="127">
        <f>SUM(N110,N120)</f>
        <v>977</v>
      </c>
      <c r="O130" s="127">
        <f>SUM(O110,O120)</f>
        <v>0</v>
      </c>
      <c r="P130" s="127">
        <f>SUM(P110,P120)</f>
        <v>0</v>
      </c>
      <c r="Q130" s="127">
        <f>SUM(Q110,Q120)</f>
        <v>0</v>
      </c>
      <c r="R130" s="127">
        <f>SUM(R110,R120)</f>
        <v>0</v>
      </c>
      <c r="S130" s="127">
        <f>SUM(S110,S120)</f>
        <v>0</v>
      </c>
      <c r="T130" s="127">
        <f>SUM(T110,T120)</f>
        <v>0</v>
      </c>
      <c r="U130" s="127">
        <f>SUM(U110,U120)</f>
        <v>0</v>
      </c>
      <c r="V130" s="127">
        <f>SUM(V110,V120)</f>
        <v>0</v>
      </c>
      <c r="W130" s="127">
        <f>SUM(W110,W120)</f>
        <v>0</v>
      </c>
      <c r="X130" s="23">
        <f>SUM(L130:W130)</f>
        <v>2644</v>
      </c>
      <c r="Y130" s="13"/>
    </row>
    <row r="131" spans="1:34" customHeight="1" ht="21">
      <c r="A131" s="344"/>
      <c r="B131" s="345"/>
      <c r="C131" s="213" t="s">
        <v>51</v>
      </c>
      <c r="D131" s="25">
        <v>7625</v>
      </c>
      <c r="E131" s="25">
        <v>83875</v>
      </c>
      <c r="F131" s="25">
        <v>14501</v>
      </c>
      <c r="G131" s="25">
        <v>9019</v>
      </c>
      <c r="H131" s="25">
        <v>67211</v>
      </c>
      <c r="I131" s="92">
        <v>54639</v>
      </c>
      <c r="J131" s="92">
        <v>56024</v>
      </c>
      <c r="K131" s="25">
        <f>X131</f>
        <v>16339</v>
      </c>
      <c r="L131" s="126">
        <f>SUM(L111,L121)</f>
        <v>4669</v>
      </c>
      <c r="M131" s="126">
        <f>SUM(M111,M121)</f>
        <v>4034</v>
      </c>
      <c r="N131" s="126">
        <f>SUM(N111,N121)</f>
        <v>5126</v>
      </c>
      <c r="O131" s="126">
        <f>SUM(O111,O121)</f>
        <v>17</v>
      </c>
      <c r="P131" s="126">
        <f>SUM(P111,P121)</f>
        <v>0</v>
      </c>
      <c r="Q131" s="126">
        <f>SUM(Q111,Q121)</f>
        <v>0</v>
      </c>
      <c r="R131" s="126">
        <f>SUM(R111,R121)</f>
        <v>0</v>
      </c>
      <c r="S131" s="126">
        <f>SUM(S111,S121)</f>
        <v>0</v>
      </c>
      <c r="T131" s="126">
        <f>SUM(T111,T121)</f>
        <v>0</v>
      </c>
      <c r="U131" s="126">
        <f>SUM(U111,U121)</f>
        <v>0</v>
      </c>
      <c r="V131" s="126">
        <f>SUM(V111,V121)</f>
        <v>2493</v>
      </c>
      <c r="W131" s="126">
        <f>SUM(W111,W121)</f>
        <v>0</v>
      </c>
      <c r="X131" s="95">
        <f>SUM(L131:W131)</f>
        <v>16339</v>
      </c>
      <c r="Y131" s="13"/>
    </row>
    <row r="132" spans="1:34" customHeight="1" ht="21">
      <c r="A132" s="344"/>
      <c r="B132" s="345"/>
      <c r="C132" s="216" t="s">
        <v>52</v>
      </c>
      <c r="D132" s="25"/>
      <c r="E132" s="26" t="s">
        <v>53</v>
      </c>
      <c r="F132" s="26" t="s">
        <v>53</v>
      </c>
      <c r="G132" s="26" t="s">
        <v>53</v>
      </c>
      <c r="H132" s="26" t="s">
        <v>53</v>
      </c>
      <c r="I132" s="26" t="s">
        <v>53</v>
      </c>
      <c r="J132" s="26"/>
      <c r="K132" s="26">
        <f>SUM(L132:W132)</f>
        <v>29512</v>
      </c>
      <c r="L132" s="126">
        <f>SUM(L112,L122)</f>
        <v>10122</v>
      </c>
      <c r="M132" s="126">
        <f>SUM(M112,M122)</f>
        <v>8874</v>
      </c>
      <c r="N132" s="126">
        <f>SUM(N112,N122)</f>
        <v>10353</v>
      </c>
      <c r="O132" s="126">
        <f>SUM(O112,O122)</f>
        <v>15</v>
      </c>
      <c r="P132" s="126">
        <f>SUM(P112,P122)</f>
        <v>0</v>
      </c>
      <c r="Q132" s="126">
        <f>SUM(Q112,Q122)</f>
        <v>0</v>
      </c>
      <c r="R132" s="126">
        <f>SUM(R112,R122)</f>
        <v>0</v>
      </c>
      <c r="S132" s="126">
        <f>SUM(S112,S122)</f>
        <v>0</v>
      </c>
      <c r="T132" s="126">
        <f>SUM(T112,T122)</f>
        <v>0</v>
      </c>
      <c r="U132" s="126">
        <f>SUM(U112,U122)</f>
        <v>0</v>
      </c>
      <c r="V132" s="126">
        <f>SUM(V112,V122)</f>
        <v>0</v>
      </c>
      <c r="W132" s="126">
        <f>SUM(W112,W122)</f>
        <v>148</v>
      </c>
      <c r="X132" s="95">
        <f>SUM(L132:W132)</f>
        <v>29512</v>
      </c>
      <c r="Y132" s="13"/>
    </row>
    <row r="133" spans="1:34" customHeight="1" ht="21">
      <c r="A133" s="344"/>
      <c r="B133" s="345"/>
      <c r="C133" s="222" t="s">
        <v>54</v>
      </c>
      <c r="D133" s="238">
        <v>80383</v>
      </c>
      <c r="E133" s="71">
        <v>84873</v>
      </c>
      <c r="F133" s="71">
        <v>291222</v>
      </c>
      <c r="G133" s="71">
        <v>395199</v>
      </c>
      <c r="H133" s="71">
        <v>810476</v>
      </c>
      <c r="I133" s="239">
        <v>1280960</v>
      </c>
      <c r="J133" s="239">
        <v>1199521</v>
      </c>
      <c r="K133" s="71">
        <f>X133</f>
        <v>268134</v>
      </c>
      <c r="L133" s="240">
        <f>SUM(L113,L123)</f>
        <v>95253</v>
      </c>
      <c r="M133" s="240">
        <f>SUM(M113,M123)</f>
        <v>79895</v>
      </c>
      <c r="N133" s="240">
        <f>SUM(N113,N123)</f>
        <v>92711</v>
      </c>
      <c r="O133" s="240">
        <f>SUM(O113,O123)</f>
        <v>275</v>
      </c>
      <c r="P133" s="240">
        <f>SUM(P113,P123)</f>
        <v>0</v>
      </c>
      <c r="Q133" s="240">
        <f>SUM(Q113,Q123)</f>
        <v>0</v>
      </c>
      <c r="R133" s="240">
        <f>SUM(R113,R123)</f>
        <v>0</v>
      </c>
      <c r="S133" s="240">
        <f>SUM(S113,S123)</f>
        <v>0</v>
      </c>
      <c r="T133" s="240">
        <f>SUM(T113,T123)</f>
        <v>0</v>
      </c>
      <c r="U133" s="240">
        <f>SUM(U113,U123)</f>
        <v>0</v>
      </c>
      <c r="V133" s="240">
        <f>SUM(V113,V123)</f>
        <v>0</v>
      </c>
      <c r="W133" s="240">
        <f>SUM(W113,W123)</f>
        <v>0</v>
      </c>
      <c r="X133" s="95">
        <f>SUM(L133:W133)</f>
        <v>268134</v>
      </c>
      <c r="Y133" s="13"/>
    </row>
    <row r="134" spans="1:34" customHeight="1" ht="21">
      <c r="A134" s="344"/>
      <c r="B134" s="345"/>
      <c r="C134" s="217" t="s">
        <v>55</v>
      </c>
      <c r="D134" s="71">
        <v>415979</v>
      </c>
      <c r="E134" s="238">
        <v>463018</v>
      </c>
      <c r="F134" s="238">
        <v>416997</v>
      </c>
      <c r="G134" s="238">
        <v>397316</v>
      </c>
      <c r="H134" s="238">
        <v>793747</v>
      </c>
      <c r="I134" s="241">
        <v>1243146</v>
      </c>
      <c r="J134" s="241">
        <v>1172150</v>
      </c>
      <c r="K134" s="238">
        <f>X134</f>
        <v>263380</v>
      </c>
      <c r="L134" s="240">
        <f>SUM(L114,L124)</f>
        <v>93560</v>
      </c>
      <c r="M134" s="240">
        <f>SUM(M114,M124)</f>
        <v>78373</v>
      </c>
      <c r="N134" s="240">
        <f>SUM(N114,N124)</f>
        <v>91181</v>
      </c>
      <c r="O134" s="240">
        <f>SUM(O114,O124)</f>
        <v>266</v>
      </c>
      <c r="P134" s="240">
        <f>SUM(P114,P124)</f>
        <v>0</v>
      </c>
      <c r="Q134" s="240">
        <f>SUM(Q114,Q124)</f>
        <v>0</v>
      </c>
      <c r="R134" s="240">
        <f>SUM(R114,R124)</f>
        <v>0</v>
      </c>
      <c r="S134" s="240">
        <f>SUM(S114,S124)</f>
        <v>0</v>
      </c>
      <c r="T134" s="240">
        <f>SUM(T114,T124)</f>
        <v>0</v>
      </c>
      <c r="U134" s="240">
        <f>SUM(U114,U124)</f>
        <v>0</v>
      </c>
      <c r="V134" s="240">
        <f>SUM(V114,V124)</f>
        <v>0</v>
      </c>
      <c r="W134" s="240">
        <f>SUM(W114,W124)</f>
        <v>0</v>
      </c>
      <c r="X134" s="95">
        <f>SUM(L134:W134)</f>
        <v>263380</v>
      </c>
      <c r="Y134" s="13"/>
    </row>
    <row r="135" spans="1:34" customHeight="1" ht="21">
      <c r="A135" s="344"/>
      <c r="B135" s="345"/>
      <c r="C135" s="213" t="s">
        <v>56</v>
      </c>
      <c r="D135" s="242"/>
      <c r="E135" s="242" t="s">
        <v>53</v>
      </c>
      <c r="F135" s="242" t="s">
        <v>53</v>
      </c>
      <c r="G135" s="242" t="s">
        <v>53</v>
      </c>
      <c r="H135" s="242" t="s">
        <v>53</v>
      </c>
      <c r="I135" s="242" t="s">
        <v>53</v>
      </c>
      <c r="J135" s="242"/>
      <c r="K135" s="242">
        <f>K115+K125</f>
        <v>1278919</v>
      </c>
      <c r="L135" s="126">
        <f>SUM(L115,L125)</f>
        <v>113020</v>
      </c>
      <c r="M135" s="126">
        <f>SUM(M115,M125)</f>
        <v>97560</v>
      </c>
      <c r="N135" s="126">
        <f>SUM(N115,N125)</f>
        <v>119240</v>
      </c>
      <c r="O135" s="126">
        <f>SUM(O115,O125)</f>
        <v>114419</v>
      </c>
      <c r="P135" s="126">
        <f>SUM(P115,P125)</f>
        <v>113820</v>
      </c>
      <c r="Q135" s="126">
        <f>SUM(Q115,Q125)</f>
        <v>119240</v>
      </c>
      <c r="R135" s="126">
        <f>SUM(R115,R125)</f>
        <v>124660</v>
      </c>
      <c r="S135" s="126">
        <f>SUM(S115,S125)</f>
        <v>113820</v>
      </c>
      <c r="T135" s="126">
        <f>SUM(T115,T125)</f>
        <v>119240</v>
      </c>
      <c r="U135" s="126">
        <f>SUM(U115,U125)</f>
        <v>119240</v>
      </c>
      <c r="V135" s="126">
        <f>SUM(V115,V125)</f>
        <v>0</v>
      </c>
      <c r="W135" s="126">
        <f>SUM(W115,W125)</f>
        <v>124660</v>
      </c>
      <c r="X135" s="95">
        <f>SUM(L135:W135)</f>
        <v>1278919</v>
      </c>
      <c r="Y135" s="13"/>
    </row>
    <row r="136" spans="1:34" customHeight="1" ht="25.5">
      <c r="A136" s="346"/>
      <c r="B136" s="347"/>
      <c r="C136" s="216" t="s">
        <v>57</v>
      </c>
      <c r="D136" s="27" t="s">
        <v>25</v>
      </c>
      <c r="E136" s="27">
        <f>E55+E47+E39+E31</f>
        <v>21164</v>
      </c>
      <c r="F136" s="27">
        <v>8070</v>
      </c>
      <c r="G136" s="27">
        <v>12078</v>
      </c>
      <c r="H136" s="27">
        <v>14189</v>
      </c>
      <c r="I136" s="94">
        <v>25043</v>
      </c>
      <c r="J136" s="94">
        <v>8311</v>
      </c>
      <c r="K136" s="27">
        <f>X136</f>
        <v>116416</v>
      </c>
      <c r="L136" s="128">
        <f>SUM(L116,L126)</f>
        <v>2334</v>
      </c>
      <c r="M136" s="128">
        <f>SUM(M116,M126)</f>
        <v>2781</v>
      </c>
      <c r="N136" s="128">
        <f>SUM(N116,N126)</f>
        <v>2901</v>
      </c>
      <c r="O136" s="128">
        <f>SUM(O116,O126)</f>
        <v>0</v>
      </c>
      <c r="P136" s="128">
        <f>SUM(P116,P126)</f>
        <v>0</v>
      </c>
      <c r="Q136" s="128">
        <f>SUM(Q116,Q126)</f>
        <v>0</v>
      </c>
      <c r="R136" s="128">
        <f>SUM(R116,R126)</f>
        <v>0</v>
      </c>
      <c r="S136" s="128">
        <f>SUM(S116,S126)</f>
        <v>0</v>
      </c>
      <c r="T136" s="128">
        <f>SUM(T116,T126)</f>
        <v>0</v>
      </c>
      <c r="U136" s="128">
        <f>SUM(U116,U126)</f>
        <v>0</v>
      </c>
      <c r="V136" s="128">
        <f>SUM(V116,V126)</f>
        <v>108400</v>
      </c>
      <c r="W136" s="128">
        <f>SUM(W116,W126)</f>
        <v>0</v>
      </c>
      <c r="X136" s="95">
        <f>SUM(L136:W136)</f>
        <v>116416</v>
      </c>
      <c r="Y136" s="13"/>
    </row>
    <row r="137" spans="1:34" customHeight="1" ht="25.5">
      <c r="A137" s="204"/>
      <c r="B137" s="204"/>
      <c r="C137" s="218"/>
      <c r="D137" s="86"/>
      <c r="E137" s="86"/>
      <c r="F137" s="86"/>
      <c r="G137" s="86"/>
      <c r="H137" s="86"/>
      <c r="I137" s="86"/>
      <c r="J137" s="86"/>
      <c r="K137" s="86"/>
      <c r="L137" s="129"/>
      <c r="M137" s="129"/>
      <c r="N137" s="129"/>
      <c r="O137" s="129"/>
      <c r="P137" s="129"/>
      <c r="Q137" s="129"/>
      <c r="R137" s="129"/>
      <c r="S137" s="129"/>
      <c r="T137" s="129"/>
      <c r="Y137" s="13"/>
    </row>
    <row r="138" spans="1:34" customHeight="1" ht="36.75">
      <c r="A138" s="198"/>
      <c r="B138" s="348" t="s">
        <v>90</v>
      </c>
      <c r="C138" s="349"/>
      <c r="D138" s="349"/>
      <c r="E138" s="349"/>
      <c r="F138" s="349"/>
      <c r="G138" s="349"/>
      <c r="H138" s="349"/>
      <c r="I138" s="349"/>
      <c r="J138" s="349"/>
      <c r="K138" s="349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1"/>
      <c r="Y138" s="13"/>
    </row>
    <row r="139" spans="1:34" customHeight="1" ht="15.75">
      <c r="A139" s="198"/>
      <c r="B139" s="199"/>
      <c r="C139" s="214"/>
      <c r="D139" s="200"/>
      <c r="E139" s="200"/>
      <c r="F139" s="200"/>
      <c r="G139" s="200"/>
      <c r="H139" s="200"/>
      <c r="I139" s="200"/>
      <c r="J139" s="200"/>
      <c r="K139" s="200"/>
      <c r="L139" s="138"/>
      <c r="M139" s="139"/>
      <c r="N139" s="139"/>
      <c r="O139" s="139"/>
      <c r="P139" s="139"/>
      <c r="Q139" s="139"/>
      <c r="R139" s="196">
        <v>2026</v>
      </c>
      <c r="S139" s="139"/>
      <c r="T139" s="139"/>
      <c r="U139" s="139"/>
      <c r="V139" s="139"/>
      <c r="W139" s="196"/>
      <c r="X139" s="140"/>
      <c r="Y139" s="13"/>
    </row>
    <row r="140" spans="1:34" customHeight="1" ht="32.25">
      <c r="A140" s="198"/>
      <c r="B140" s="201" t="s">
        <v>37</v>
      </c>
      <c r="C140" s="264" t="s">
        <v>91</v>
      </c>
      <c r="D140" s="266" t="s">
        <v>39</v>
      </c>
      <c r="E140" s="265" t="s">
        <v>40</v>
      </c>
      <c r="F140" s="265" t="s">
        <v>41</v>
      </c>
      <c r="G140" s="265" t="s">
        <v>42</v>
      </c>
      <c r="H140" s="265" t="s">
        <v>43</v>
      </c>
      <c r="I140" s="265" t="s">
        <v>44</v>
      </c>
      <c r="J140" s="265" t="s">
        <v>45</v>
      </c>
      <c r="K140" s="265" t="s">
        <v>46</v>
      </c>
      <c r="L140" s="111" t="s">
        <v>3</v>
      </c>
      <c r="M140" s="111" t="s">
        <v>4</v>
      </c>
      <c r="N140" s="111" t="s">
        <v>5</v>
      </c>
      <c r="O140" s="111" t="s">
        <v>6</v>
      </c>
      <c r="P140" s="111" t="s">
        <v>7</v>
      </c>
      <c r="Q140" s="111" t="s">
        <v>8</v>
      </c>
      <c r="R140" s="111" t="s">
        <v>9</v>
      </c>
      <c r="S140" s="111" t="s">
        <v>10</v>
      </c>
      <c r="T140" s="111" t="s">
        <v>11</v>
      </c>
      <c r="U140" s="111" t="s">
        <v>12</v>
      </c>
      <c r="V140" s="111" t="s">
        <v>13</v>
      </c>
      <c r="W140" s="111" t="s">
        <v>14</v>
      </c>
      <c r="X140" s="132" t="s">
        <v>92</v>
      </c>
      <c r="Y140" s="13"/>
    </row>
    <row r="141" spans="1:34" customHeight="1" ht="15.75">
      <c r="A141" s="352"/>
      <c r="B141" s="354" t="s">
        <v>93</v>
      </c>
      <c r="C141" s="215" t="s">
        <v>50</v>
      </c>
      <c r="D141" s="236">
        <v>0</v>
      </c>
      <c r="E141" s="236">
        <v>1380</v>
      </c>
      <c r="F141" s="236">
        <v>762</v>
      </c>
      <c r="G141" s="237">
        <v>525</v>
      </c>
      <c r="H141" s="237">
        <v>0</v>
      </c>
      <c r="I141" s="237">
        <v>0</v>
      </c>
      <c r="J141" s="237">
        <v>202</v>
      </c>
      <c r="K141" s="237">
        <f>X141</f>
        <v>116</v>
      </c>
      <c r="L141" s="61">
        <f>'1'!$AI$303</f>
        <v>32</v>
      </c>
      <c r="M141" s="61">
        <f>'2'!$AF$303</f>
        <v>22</v>
      </c>
      <c r="N141" s="61">
        <f>'3'!$AI$303</f>
        <v>62</v>
      </c>
      <c r="O141" s="61">
        <f>'4'!$AH$303</f>
        <v>0</v>
      </c>
      <c r="P141" s="61">
        <f>'5'!$AI$303</f>
        <v>0</v>
      </c>
      <c r="Q141" s="61">
        <f>'6'!$AH$303</f>
        <v>0</v>
      </c>
      <c r="R141" s="61">
        <f>'7'!$AI$303</f>
        <v>0</v>
      </c>
      <c r="S141" s="61">
        <f>'8'!$AI$303</f>
        <v>0</v>
      </c>
      <c r="T141" s="61">
        <f>'9'!$AH$303</f>
        <v>0</v>
      </c>
      <c r="U141" s="61">
        <f>'10'!$AI$303</f>
        <v>0</v>
      </c>
      <c r="V141" s="61">
        <f>'11'!$AH$303</f>
      </c>
      <c r="W141" s="61">
        <f>'12'!$AI$303</f>
        <v>0</v>
      </c>
      <c r="X141" s="105">
        <f>SUM(L141:W141)</f>
        <v>116</v>
      </c>
    </row>
    <row r="142" spans="1:34" customHeight="1" ht="15">
      <c r="A142" s="353"/>
      <c r="B142" s="355"/>
      <c r="C142" s="213" t="s">
        <v>51</v>
      </c>
      <c r="D142" s="14">
        <v>0</v>
      </c>
      <c r="E142" s="14">
        <v>0</v>
      </c>
      <c r="F142" s="14">
        <v>24915</v>
      </c>
      <c r="G142" s="65">
        <v>1430</v>
      </c>
      <c r="H142" s="65">
        <v>0</v>
      </c>
      <c r="I142" s="65">
        <v>0</v>
      </c>
      <c r="J142" s="65">
        <v>132</v>
      </c>
      <c r="K142" s="65">
        <f>X142</f>
        <v>2712</v>
      </c>
      <c r="L142" s="62">
        <f>SUM('1'!$AI$316:$AI$317)</f>
        <v>387</v>
      </c>
      <c r="M142" s="62">
        <f>SUM('2'!$AF$316:$AF$317)</f>
        <v>627</v>
      </c>
      <c r="N142" s="62">
        <f>SUM('3'!$AI$316:$AI$317)</f>
        <v>1697</v>
      </c>
      <c r="O142" s="62">
        <f>SUM('4'!$AH$316:$AH$317)</f>
        <v>0</v>
      </c>
      <c r="P142" s="62">
        <f>SUM('5'!$AI$316:$AI$317)</f>
        <v>0</v>
      </c>
      <c r="Q142" s="62">
        <f>SUM('6'!$AH$316:$AH$317)</f>
        <v>0</v>
      </c>
      <c r="R142" s="62">
        <f>SUM('7'!$AI$316:$AI$317)</f>
        <v>0</v>
      </c>
      <c r="S142" s="62">
        <f>SUM('8'!$AI$316:$AI$317)</f>
        <v>0</v>
      </c>
      <c r="T142" s="62">
        <f>SUM('9'!$AH$316:$AH$317)</f>
        <v>1</v>
      </c>
      <c r="U142" s="62">
        <f>SUM('10'!$AI$316:$AI$317)</f>
        <v>0</v>
      </c>
      <c r="V142" s="62">
        <f>SUM('11'!$AH$316:$AH$317)</f>
        <v>0</v>
      </c>
      <c r="W142" s="62">
        <f>SUM('12'!$AI$316:$AI$317)</f>
        <v>0</v>
      </c>
      <c r="X142" s="105">
        <f>SUM(L142:W142)</f>
        <v>2712</v>
      </c>
    </row>
    <row r="143" spans="1:34" customHeight="1" ht="15">
      <c r="A143" s="353"/>
      <c r="B143" s="355"/>
      <c r="C143" s="216" t="s">
        <v>52</v>
      </c>
      <c r="D143" s="14"/>
      <c r="E143" s="15"/>
      <c r="F143" s="15"/>
      <c r="G143" s="15"/>
      <c r="H143" s="15"/>
      <c r="I143" s="15"/>
      <c r="J143" s="15"/>
      <c r="K143" s="66"/>
      <c r="L143" s="62">
        <f>'1'!$AI$318</f>
        <v>875</v>
      </c>
      <c r="M143" s="62">
        <f>'2'!$AF$318</f>
        <v>648</v>
      </c>
      <c r="N143" s="62">
        <f>'3'!$AI$318</f>
        <v>656</v>
      </c>
      <c r="O143" s="62">
        <f>'4'!$AH$318</f>
        <v>0</v>
      </c>
      <c r="P143" s="62">
        <f>'5'!$AI$318</f>
        <v>0</v>
      </c>
      <c r="Q143" s="62">
        <f>'6'!$AH$318</f>
        <v>0</v>
      </c>
      <c r="R143" s="62">
        <f>'7'!$AI$318</f>
        <v>0</v>
      </c>
      <c r="S143" s="62">
        <f>'8'!$AI$318</f>
        <v>0</v>
      </c>
      <c r="T143" s="62">
        <f>'9'!$AH$318</f>
        <v>0</v>
      </c>
      <c r="U143" s="62">
        <f>'10'!$AI$318</f>
        <v>0</v>
      </c>
      <c r="V143" s="62">
        <f>'11'!$AH$318</f>
        <v>0</v>
      </c>
      <c r="W143" s="62">
        <f>'12'!$AI$318</f>
        <v>0</v>
      </c>
      <c r="X143" s="105">
        <f>SUM(L143:W143)</f>
        <v>2179</v>
      </c>
    </row>
    <row r="144" spans="1:34" customHeight="1" ht="15">
      <c r="A144" s="353"/>
      <c r="B144" s="355"/>
      <c r="C144" s="222" t="s">
        <v>54</v>
      </c>
      <c r="D144" s="112">
        <v>0</v>
      </c>
      <c r="E144" s="220">
        <v>48367</v>
      </c>
      <c r="F144" s="220">
        <v>190815</v>
      </c>
      <c r="G144" s="223">
        <v>272258</v>
      </c>
      <c r="H144" s="223">
        <v>279011</v>
      </c>
      <c r="I144" s="223">
        <v>261459</v>
      </c>
      <c r="J144" s="223">
        <v>216881</v>
      </c>
      <c r="K144" s="223">
        <f>X144</f>
        <v>57401</v>
      </c>
      <c r="L144" s="212">
        <f>'1'!$AI$319</f>
        <v>20400</v>
      </c>
      <c r="M144" s="212">
        <f>'2'!$AF$319</f>
        <v>17800</v>
      </c>
      <c r="N144" s="212">
        <f>'3'!$AI$319</f>
        <v>19201</v>
      </c>
      <c r="O144" s="212">
        <f>'4'!$AH$319</f>
        <v>0</v>
      </c>
      <c r="P144" s="212">
        <f>'5'!$AI$319</f>
        <v>0</v>
      </c>
      <c r="Q144" s="212">
        <f>'6'!$AH$319</f>
        <v>0</v>
      </c>
      <c r="R144" s="212">
        <f>'7'!$AI$319</f>
        <v>0</v>
      </c>
      <c r="S144" s="212">
        <f>'8'!$AI$319</f>
        <v>0</v>
      </c>
      <c r="T144" s="212">
        <f>'9'!$AH$319</f>
        <v>0</v>
      </c>
      <c r="U144" s="212">
        <f>'10'!$AI$319</f>
        <v>0</v>
      </c>
      <c r="V144" s="212">
        <f>'11'!$AH$319</f>
        <v>0</v>
      </c>
      <c r="W144" s="212">
        <f>'12'!$AI$319</f>
        <v>0</v>
      </c>
      <c r="X144" s="105">
        <f>SUM(L144:W144)</f>
        <v>57401</v>
      </c>
    </row>
    <row r="145" spans="1:34" customHeight="1" ht="15">
      <c r="A145" s="353"/>
      <c r="B145" s="355"/>
      <c r="C145" s="217" t="s">
        <v>55</v>
      </c>
      <c r="D145" s="220">
        <v>0</v>
      </c>
      <c r="E145" s="112">
        <v>297839</v>
      </c>
      <c r="F145" s="112">
        <v>203884</v>
      </c>
      <c r="G145" s="221">
        <v>282578</v>
      </c>
      <c r="H145" s="221">
        <v>279011</v>
      </c>
      <c r="I145" s="221">
        <v>261459</v>
      </c>
      <c r="J145" s="221">
        <v>218989</v>
      </c>
      <c r="K145" s="221">
        <f>X145</f>
        <v>57400</v>
      </c>
      <c r="L145" s="212">
        <f>'1'!$AI$320</f>
        <v>20400</v>
      </c>
      <c r="M145" s="212">
        <f>'2'!$AF$320</f>
        <v>17800</v>
      </c>
      <c r="N145" s="212">
        <f>'3'!$AI$320</f>
        <v>19200</v>
      </c>
      <c r="O145" s="212">
        <f>'4'!$AH$320</f>
        <v>0</v>
      </c>
      <c r="P145" s="212">
        <f>'5'!$AI$320</f>
        <v>0</v>
      </c>
      <c r="Q145" s="212">
        <f>'6'!$AH$320</f>
        <v>0</v>
      </c>
      <c r="R145" s="212">
        <f>'7'!$AI$320</f>
        <v>0</v>
      </c>
      <c r="S145" s="212">
        <f>'8'!$AI$320</f>
        <v>0</v>
      </c>
      <c r="T145" s="212">
        <f>'9'!$AH$320</f>
        <v>0</v>
      </c>
      <c r="U145" s="212">
        <f>'10'!$AI$320</f>
        <v>0</v>
      </c>
      <c r="V145" s="212">
        <f>'11'!$AH$320</f>
        <v>0</v>
      </c>
      <c r="W145" s="212">
        <f>'12'!$AI$320</f>
        <v>0</v>
      </c>
      <c r="X145" s="105">
        <f>SUM(L145:W145)</f>
        <v>57400</v>
      </c>
    </row>
    <row r="146" spans="1:34" customHeight="1" ht="15">
      <c r="A146" s="353"/>
      <c r="B146" s="355"/>
      <c r="C146" s="213" t="s">
        <v>56</v>
      </c>
      <c r="D146" s="14"/>
      <c r="E146" s="14"/>
      <c r="F146" s="14"/>
      <c r="G146" s="14"/>
      <c r="H146" s="14"/>
      <c r="I146" s="14"/>
      <c r="J146" s="14"/>
      <c r="K146" s="65">
        <f>SUM(L146:W146)</f>
        <v>244600</v>
      </c>
      <c r="L146" s="62">
        <f>'1'!$AI$321</f>
        <v>20900</v>
      </c>
      <c r="M146" s="62">
        <f>'2'!$AF$321</f>
        <v>17800</v>
      </c>
      <c r="N146" s="62">
        <f>'3'!$AI$321</f>
        <v>21400</v>
      </c>
      <c r="O146" s="62">
        <f>'4'!$AH$321</f>
        <v>20500</v>
      </c>
      <c r="P146" s="62">
        <f>'5'!$AI$321</f>
        <v>20900</v>
      </c>
      <c r="Q146" s="62">
        <f>'6'!$AH$321</f>
        <v>23400</v>
      </c>
      <c r="R146" s="62">
        <f>'7'!$AI$321</f>
        <v>24300</v>
      </c>
      <c r="S146" s="62">
        <f>'8'!$AI$321</f>
        <v>23400</v>
      </c>
      <c r="T146" s="62">
        <f>'9'!$AH$321</f>
        <v>23400</v>
      </c>
      <c r="U146" s="62">
        <f>'10'!$AI$321</f>
        <v>24300</v>
      </c>
      <c r="V146" s="62">
        <f>'11'!$AH$321</f>
        <v>0</v>
      </c>
      <c r="W146" s="62">
        <f>'12'!$AI$321</f>
        <v>24300</v>
      </c>
      <c r="X146" s="105">
        <f>SUM(L146:W146)</f>
        <v>244600</v>
      </c>
    </row>
    <row r="147" spans="1:34" customHeight="1" ht="15.75">
      <c r="A147" s="353"/>
      <c r="B147" s="356"/>
      <c r="C147" s="216" t="s">
        <v>57</v>
      </c>
      <c r="D147" s="31"/>
      <c r="E147" s="31">
        <v>1815</v>
      </c>
      <c r="F147" s="31">
        <v>999</v>
      </c>
      <c r="G147" s="67">
        <v>2061</v>
      </c>
      <c r="H147" s="67">
        <v>1075</v>
      </c>
      <c r="I147" s="67">
        <v>1162</v>
      </c>
      <c r="J147" s="67">
        <v>7531</v>
      </c>
      <c r="K147" s="67">
        <f>X147</f>
        <v>26895</v>
      </c>
      <c r="L147" s="63">
        <f>'1'!$AI$324</f>
        <v>1505</v>
      </c>
      <c r="M147" s="63">
        <f>'2'!$AF$324</f>
        <v>1452</v>
      </c>
      <c r="N147" s="63">
        <f>'3'!$AI$324</f>
        <v>1438</v>
      </c>
      <c r="O147" s="63">
        <f>'4'!$AH$324</f>
        <v>0</v>
      </c>
      <c r="P147" s="63">
        <f>'5'!$AI$324</f>
        <v>0</v>
      </c>
      <c r="Q147" s="63">
        <f>'6'!$AH$324</f>
        <v>0</v>
      </c>
      <c r="R147" s="63">
        <f>'7'!$AI$324</f>
        <v>0</v>
      </c>
      <c r="S147" s="63">
        <f>'8'!$AI$324</f>
        <v>0</v>
      </c>
      <c r="T147" s="63">
        <f>'9'!$AH$324</f>
        <v>0</v>
      </c>
      <c r="U147" s="63">
        <f>'10'!$AI$324</f>
        <v>0</v>
      </c>
      <c r="V147" s="63">
        <f>'11'!$AH$324</f>
        <v>22500</v>
      </c>
      <c r="W147" s="63">
        <f>'12'!$AI$324</f>
        <v>0</v>
      </c>
      <c r="X147" s="105">
        <f>SUM(L147:W147)</f>
        <v>26895</v>
      </c>
    </row>
    <row r="148" spans="1:34" customHeight="1" ht="33">
      <c r="A148" s="353"/>
      <c r="B148" s="201" t="s">
        <v>37</v>
      </c>
      <c r="C148" s="264" t="s">
        <v>94</v>
      </c>
      <c r="D148" s="266" t="s">
        <v>39</v>
      </c>
      <c r="E148" s="265" t="s">
        <v>40</v>
      </c>
      <c r="F148" s="265" t="s">
        <v>41</v>
      </c>
      <c r="G148" s="265" t="s">
        <v>42</v>
      </c>
      <c r="H148" s="265" t="s">
        <v>43</v>
      </c>
      <c r="I148" s="265" t="s">
        <v>44</v>
      </c>
      <c r="J148" s="265" t="s">
        <v>45</v>
      </c>
      <c r="K148" s="265" t="s">
        <v>46</v>
      </c>
      <c r="L148" s="219" t="s">
        <v>3</v>
      </c>
      <c r="M148" s="219" t="s">
        <v>4</v>
      </c>
      <c r="N148" s="219" t="s">
        <v>5</v>
      </c>
      <c r="O148" s="219" t="s">
        <v>6</v>
      </c>
      <c r="P148" s="219" t="s">
        <v>7</v>
      </c>
      <c r="Q148" s="219" t="s">
        <v>8</v>
      </c>
      <c r="R148" s="219" t="s">
        <v>9</v>
      </c>
      <c r="S148" s="219" t="s">
        <v>10</v>
      </c>
      <c r="T148" s="219" t="s">
        <v>11</v>
      </c>
      <c r="U148" s="219" t="s">
        <v>12</v>
      </c>
      <c r="V148" s="219" t="s">
        <v>13</v>
      </c>
      <c r="W148" s="219" t="s">
        <v>14</v>
      </c>
      <c r="X148" s="132" t="s">
        <v>92</v>
      </c>
    </row>
    <row r="149" spans="1:34" customHeight="1" ht="15">
      <c r="A149" s="353"/>
      <c r="B149" s="354" t="s">
        <v>95</v>
      </c>
      <c r="C149" s="215" t="s">
        <v>50</v>
      </c>
      <c r="D149" s="236">
        <v>0</v>
      </c>
      <c r="E149" s="236">
        <v>597</v>
      </c>
      <c r="F149" s="236">
        <v>537</v>
      </c>
      <c r="G149" s="237">
        <v>352</v>
      </c>
      <c r="H149" s="237">
        <v>0</v>
      </c>
      <c r="I149" s="237">
        <v>0</v>
      </c>
      <c r="J149" s="237">
        <v>214</v>
      </c>
      <c r="K149" s="237">
        <f>X149</f>
        <v>80</v>
      </c>
      <c r="L149" s="61">
        <f>'1'!$AI$326</f>
        <v>14</v>
      </c>
      <c r="M149" s="61">
        <f>'2'!$AF$326</f>
        <v>2</v>
      </c>
      <c r="N149" s="61">
        <f>'3'!$AI$326</f>
        <v>64</v>
      </c>
      <c r="O149" s="61">
        <f>'4'!$AH$326</f>
        <v>0</v>
      </c>
      <c r="P149" s="61">
        <f>'5'!$AI$326</f>
        <v>0</v>
      </c>
      <c r="Q149" s="61">
        <f>'6'!$AH$326</f>
        <v>0</v>
      </c>
      <c r="R149" s="61">
        <f>'7'!$AI$326</f>
        <v>0</v>
      </c>
      <c r="S149" s="61">
        <f>'8'!$AI$326</f>
        <v>0</v>
      </c>
      <c r="T149" s="61">
        <f>'9'!$AH$326</f>
        <v>0</v>
      </c>
      <c r="U149" s="61">
        <f>'10'!$AI$326</f>
        <v>0</v>
      </c>
      <c r="V149" s="61">
        <f>'11'!$AH$326</f>
      </c>
      <c r="W149" s="61">
        <f>'12'!$AI$326</f>
        <v>0</v>
      </c>
      <c r="X149" s="105">
        <f>SUM(L149:W149)</f>
        <v>80</v>
      </c>
    </row>
    <row r="150" spans="1:34" customHeight="1" ht="15">
      <c r="A150" s="353"/>
      <c r="B150" s="355"/>
      <c r="C150" s="213" t="s">
        <v>51</v>
      </c>
      <c r="D150" s="14">
        <v>0</v>
      </c>
      <c r="E150" s="14">
        <v>0</v>
      </c>
      <c r="F150" s="14">
        <v>57968</v>
      </c>
      <c r="G150" s="65">
        <v>81</v>
      </c>
      <c r="H150" s="65">
        <v>0</v>
      </c>
      <c r="I150" s="65">
        <v>0</v>
      </c>
      <c r="J150" s="65">
        <v>1559</v>
      </c>
      <c r="K150" s="65">
        <f>X150</f>
        <v>1197</v>
      </c>
      <c r="L150" s="62">
        <f>SUM('1'!$AI$339:$AI$340)</f>
        <v>1148</v>
      </c>
      <c r="M150" s="62">
        <f>SUM('2'!$AF$339:$AF$340)</f>
        <v>15</v>
      </c>
      <c r="N150" s="62">
        <f>SUM('3'!$AI$339:$AI$340)</f>
        <v>34</v>
      </c>
      <c r="O150" s="62">
        <f>SUM('4'!$AH$339:$AH$340)</f>
        <v>0</v>
      </c>
      <c r="P150" s="62">
        <f>SUM('5'!$AI$339:$AI$340)</f>
        <v>0</v>
      </c>
      <c r="Q150" s="62">
        <f>SUM('6'!$AH$339:$AH$340)</f>
        <v>0</v>
      </c>
      <c r="R150" s="62">
        <f>SUM('7'!$AI$339:$AI$340)</f>
        <v>0</v>
      </c>
      <c r="S150" s="62">
        <f>SUM('8'!$AI$339:$AI$340)</f>
        <v>0</v>
      </c>
      <c r="T150" s="62">
        <f>SUM('9'!$AH$339:$AH$340)</f>
        <v>0</v>
      </c>
      <c r="U150" s="62">
        <f>SUM('10'!$AI$339:$AI$340)</f>
        <v>0</v>
      </c>
      <c r="V150" s="62">
        <f>SUM('11'!$AH$339:$AH$340)</f>
        <v>0</v>
      </c>
      <c r="W150" s="62">
        <f>SUM('12'!$AI$339:$AI$340)</f>
        <v>0</v>
      </c>
      <c r="X150" s="105">
        <f>SUM(L150:W150)</f>
        <v>1197</v>
      </c>
    </row>
    <row r="151" spans="1:34" customHeight="1" ht="15">
      <c r="A151" s="353"/>
      <c r="B151" s="355"/>
      <c r="C151" s="216" t="s">
        <v>52</v>
      </c>
      <c r="D151" s="14"/>
      <c r="E151" s="15"/>
      <c r="F151" s="15"/>
      <c r="G151" s="15"/>
      <c r="H151" s="15"/>
      <c r="I151" s="15"/>
      <c r="J151" s="15"/>
      <c r="K151" s="66"/>
      <c r="L151" s="62">
        <f>'1'!$AI$341</f>
        <v>3839</v>
      </c>
      <c r="M151" s="62">
        <f>'2'!$AF$341</f>
        <v>3864</v>
      </c>
      <c r="N151" s="62">
        <f>'3'!$AI$341</f>
        <v>3470</v>
      </c>
      <c r="O151" s="62">
        <f>'4'!$AH$341</f>
        <v>0</v>
      </c>
      <c r="P151" s="62">
        <f>'5'!$AI$341</f>
        <v>0</v>
      </c>
      <c r="Q151" s="62">
        <f>'6'!$AH$341</f>
        <v>0</v>
      </c>
      <c r="R151" s="62">
        <f>'7'!$AI$341</f>
        <v>0</v>
      </c>
      <c r="S151" s="62">
        <f>'8'!$AI$341</f>
        <v>0</v>
      </c>
      <c r="T151" s="62">
        <f>'9'!$AH$341</f>
        <v>0</v>
      </c>
      <c r="U151" s="62">
        <f>'10'!$AI$341</f>
        <v>0</v>
      </c>
      <c r="V151" s="62">
        <f>'11'!$AH$341</f>
        <v>0</v>
      </c>
      <c r="W151" s="62">
        <f>'12'!$AI$341</f>
        <v>0</v>
      </c>
      <c r="X151" s="105">
        <f>SUM(L151:W151)</f>
        <v>11173</v>
      </c>
    </row>
    <row r="152" spans="1:34" customHeight="1" ht="15">
      <c r="A152" s="353"/>
      <c r="B152" s="355"/>
      <c r="C152" s="222" t="s">
        <v>54</v>
      </c>
      <c r="D152" s="112">
        <v>0</v>
      </c>
      <c r="E152" s="220">
        <v>71846</v>
      </c>
      <c r="F152" s="220">
        <v>167938</v>
      </c>
      <c r="G152" s="223">
        <v>250618</v>
      </c>
      <c r="H152" s="223">
        <v>308191</v>
      </c>
      <c r="I152" s="223">
        <v>320152</v>
      </c>
      <c r="J152" s="223">
        <v>318322</v>
      </c>
      <c r="K152" s="223">
        <f>X152</f>
        <v>63902</v>
      </c>
      <c r="L152" s="62">
        <f>'1'!$AI$342</f>
        <v>23500</v>
      </c>
      <c r="M152" s="62">
        <f>'2'!$AF$342</f>
        <v>20000</v>
      </c>
      <c r="N152" s="62">
        <f>'3'!$AI$342</f>
        <v>20402</v>
      </c>
      <c r="O152" s="62">
        <f>'4'!$AH$342</f>
        <v>0</v>
      </c>
      <c r="P152" s="62">
        <f>'5'!$AI$342</f>
        <v>0</v>
      </c>
      <c r="Q152" s="62">
        <f>'6'!$AH$342</f>
        <v>0</v>
      </c>
      <c r="R152" s="62">
        <f>'7'!$AI$342</f>
        <v>0</v>
      </c>
      <c r="S152" s="62">
        <f>'8'!$AI$342</f>
        <v>0</v>
      </c>
      <c r="T152" s="62">
        <f>'9'!$AH$342</f>
        <v>0</v>
      </c>
      <c r="U152" s="62">
        <f>'10'!$AI$342</f>
        <v>0</v>
      </c>
      <c r="V152" s="62">
        <f>'11'!$AH$342</f>
        <v>0</v>
      </c>
      <c r="W152" s="62">
        <f>'12'!$AI$342</f>
        <v>0</v>
      </c>
      <c r="X152" s="105">
        <f>SUM(L152:W152)</f>
        <v>63902</v>
      </c>
    </row>
    <row r="153" spans="1:34" customHeight="1" ht="15">
      <c r="A153" s="353"/>
      <c r="B153" s="355"/>
      <c r="C153" s="217" t="s">
        <v>55</v>
      </c>
      <c r="D153" s="220">
        <v>0</v>
      </c>
      <c r="E153" s="112">
        <f>354464-518</f>
        <v>353946</v>
      </c>
      <c r="F153" s="112">
        <v>177750</v>
      </c>
      <c r="G153" s="221">
        <v>291565</v>
      </c>
      <c r="H153" s="221">
        <v>308701</v>
      </c>
      <c r="I153" s="221">
        <v>319020</v>
      </c>
      <c r="J153" s="221">
        <v>319596</v>
      </c>
      <c r="K153" s="221">
        <f>X153</f>
        <v>63896</v>
      </c>
      <c r="L153" s="62">
        <f>'1'!$AI$343</f>
        <v>23500</v>
      </c>
      <c r="M153" s="62">
        <f>'2'!$AF$343</f>
        <v>20000</v>
      </c>
      <c r="N153" s="62">
        <f>'3'!$AI$343</f>
        <v>20396</v>
      </c>
      <c r="O153" s="62">
        <f>'4'!$AH$343</f>
        <v>0</v>
      </c>
      <c r="P153" s="62">
        <f>'5'!$AI$343</f>
        <v>0</v>
      </c>
      <c r="Q153" s="62">
        <f>'6'!$AH$343</f>
        <v>0</v>
      </c>
      <c r="R153" s="62">
        <f>'7'!$AI$343</f>
        <v>0</v>
      </c>
      <c r="S153" s="62">
        <f>'8'!$AI$343</f>
        <v>0</v>
      </c>
      <c r="T153" s="62">
        <f>'9'!$AH$343</f>
        <v>0</v>
      </c>
      <c r="U153" s="62">
        <f>'10'!$AI$343</f>
        <v>0</v>
      </c>
      <c r="V153" s="62">
        <f>'11'!$AH$343</f>
        <v>0</v>
      </c>
      <c r="W153" s="62">
        <f>'12'!$AI$343</f>
        <v>0</v>
      </c>
      <c r="X153" s="105">
        <f>SUM(L153:W153)</f>
        <v>63896</v>
      </c>
    </row>
    <row r="154" spans="1:34" customHeight="1" ht="15">
      <c r="A154" s="353"/>
      <c r="B154" s="355"/>
      <c r="C154" s="213" t="s">
        <v>56</v>
      </c>
      <c r="D154" s="14"/>
      <c r="E154" s="14"/>
      <c r="F154" s="14"/>
      <c r="G154" s="14"/>
      <c r="H154" s="14"/>
      <c r="I154" s="14" t="s">
        <v>25</v>
      </c>
      <c r="J154" s="14" t="s">
        <v>25</v>
      </c>
      <c r="K154" s="65">
        <f>SUM(L154:W154)</f>
        <v>275000</v>
      </c>
      <c r="L154" s="62">
        <f>'1'!$AI$344</f>
        <v>23500</v>
      </c>
      <c r="M154" s="62">
        <f>'2'!$AF$344</f>
        <v>22000</v>
      </c>
      <c r="N154" s="62">
        <f>'3'!$AI$344</f>
        <v>24000</v>
      </c>
      <c r="O154" s="62">
        <f>'4'!$AH$344</f>
        <v>23000</v>
      </c>
      <c r="P154" s="62">
        <f>'5'!$AI$344</f>
        <v>23500</v>
      </c>
      <c r="Q154" s="62">
        <f>'6'!$AH$344</f>
        <v>26000</v>
      </c>
      <c r="R154" s="62">
        <f>'7'!$AI$344</f>
        <v>27000</v>
      </c>
      <c r="S154" s="62">
        <f>'8'!$AI$344</f>
        <v>26000</v>
      </c>
      <c r="T154" s="62">
        <f>'9'!$AH$344</f>
        <v>26000</v>
      </c>
      <c r="U154" s="62">
        <f>'10'!$AI$344</f>
        <v>27000</v>
      </c>
      <c r="V154" s="62">
        <f>'11'!$AH$344</f>
        <v>0</v>
      </c>
      <c r="W154" s="62">
        <f>'12'!$AI$344</f>
        <v>27000</v>
      </c>
      <c r="X154" s="105">
        <f>SUM(L154:W154)</f>
        <v>275000</v>
      </c>
    </row>
    <row r="155" spans="1:34" customHeight="1" ht="15.75">
      <c r="A155" s="353"/>
      <c r="B155" s="356"/>
      <c r="C155" s="216" t="s">
        <v>57</v>
      </c>
      <c r="D155" s="31"/>
      <c r="E155" s="31">
        <v>10621</v>
      </c>
      <c r="F155" s="31">
        <v>2212</v>
      </c>
      <c r="G155" s="67">
        <v>3459</v>
      </c>
      <c r="H155" s="67">
        <v>7598</v>
      </c>
      <c r="I155" s="67">
        <v>12486</v>
      </c>
      <c r="J155" s="67">
        <v>12554</v>
      </c>
      <c r="K155" s="67">
        <f>X155</f>
        <v>236104</v>
      </c>
      <c r="L155" s="62">
        <f>'1'!$AI$345</f>
        <v>0</v>
      </c>
      <c r="M155" s="62">
        <f>'2'!$AF$345</f>
        <v>2000</v>
      </c>
      <c r="N155" s="62">
        <f>'3'!$AI$345</f>
        <v>3604</v>
      </c>
      <c r="O155" s="62">
        <f>'4'!$AH$345</f>
        <v>23000</v>
      </c>
      <c r="P155" s="62">
        <f>'5'!$AI$345</f>
        <v>23500</v>
      </c>
      <c r="Q155" s="62">
        <f>'6'!$AH$345</f>
        <v>26000</v>
      </c>
      <c r="R155" s="62">
        <f>'7'!$AI$345</f>
        <v>27000</v>
      </c>
      <c r="S155" s="62">
        <f>'8'!$AI$345</f>
        <v>26000</v>
      </c>
      <c r="T155" s="62">
        <f>'9'!$AH$345</f>
        <v>26000</v>
      </c>
      <c r="U155" s="62">
        <f>'10'!$AI$345</f>
        <v>27000</v>
      </c>
      <c r="V155" s="62">
        <f>'11'!$AH$345</f>
        <v>25000</v>
      </c>
      <c r="W155" s="62">
        <f>'12'!$AI$345</f>
        <v>27000</v>
      </c>
      <c r="X155" s="105">
        <f>SUM(L155:W155)</f>
        <v>236104</v>
      </c>
    </row>
    <row r="156" spans="1:34" customHeight="1" ht="33">
      <c r="A156" s="353"/>
      <c r="B156" s="201" t="s">
        <v>37</v>
      </c>
      <c r="C156" s="264" t="s">
        <v>96</v>
      </c>
      <c r="D156" s="266" t="s">
        <v>39</v>
      </c>
      <c r="E156" s="265" t="s">
        <v>40</v>
      </c>
      <c r="F156" s="265" t="s">
        <v>41</v>
      </c>
      <c r="G156" s="265" t="s">
        <v>42</v>
      </c>
      <c r="H156" s="265" t="s">
        <v>43</v>
      </c>
      <c r="I156" s="265" t="s">
        <v>44</v>
      </c>
      <c r="J156" s="265" t="s">
        <v>45</v>
      </c>
      <c r="K156" s="265" t="s">
        <v>46</v>
      </c>
      <c r="L156" s="219" t="s">
        <v>3</v>
      </c>
      <c r="M156" s="219" t="s">
        <v>4</v>
      </c>
      <c r="N156" s="219" t="s">
        <v>5</v>
      </c>
      <c r="O156" s="219" t="s">
        <v>6</v>
      </c>
      <c r="P156" s="219" t="s">
        <v>7</v>
      </c>
      <c r="Q156" s="219" t="s">
        <v>8</v>
      </c>
      <c r="R156" s="219" t="s">
        <v>9</v>
      </c>
      <c r="S156" s="219" t="s">
        <v>10</v>
      </c>
      <c r="T156" s="219" t="s">
        <v>11</v>
      </c>
      <c r="U156" s="219" t="s">
        <v>12</v>
      </c>
      <c r="V156" s="219" t="s">
        <v>13</v>
      </c>
      <c r="W156" s="219" t="s">
        <v>14</v>
      </c>
      <c r="X156" s="132" t="s">
        <v>92</v>
      </c>
    </row>
    <row r="157" spans="1:34" customHeight="1" ht="15">
      <c r="A157" s="353"/>
      <c r="B157" s="354" t="s">
        <v>97</v>
      </c>
      <c r="C157" s="215" t="s">
        <v>50</v>
      </c>
      <c r="D157" s="236">
        <v>0</v>
      </c>
      <c r="E157" s="236">
        <v>843</v>
      </c>
      <c r="F157" s="236">
        <v>416</v>
      </c>
      <c r="G157" s="237">
        <v>31</v>
      </c>
      <c r="H157" s="237">
        <v>14</v>
      </c>
      <c r="I157" s="237">
        <v>10</v>
      </c>
      <c r="J157" s="237">
        <v>54</v>
      </c>
      <c r="K157" s="237">
        <f>X157</f>
        <v>261</v>
      </c>
      <c r="L157" s="61">
        <f>'1'!$AI$349</f>
        <v>103</v>
      </c>
      <c r="M157" s="61">
        <f>'2'!$AF$349</f>
        <v>24</v>
      </c>
      <c r="N157" s="61">
        <f>'3'!$AI$349</f>
        <v>134</v>
      </c>
      <c r="O157" s="61">
        <f>'4'!$AH$349</f>
        <v>0</v>
      </c>
      <c r="P157" s="61">
        <f>'5'!$AI$349</f>
        <v>0</v>
      </c>
      <c r="Q157" s="61">
        <f>'6'!$AH$349</f>
        <v>0</v>
      </c>
      <c r="R157" s="61">
        <f>'7'!$AI$349</f>
        <v>0</v>
      </c>
      <c r="S157" s="61">
        <f>'8'!$AI$349</f>
        <v>0</v>
      </c>
      <c r="T157" s="61">
        <f>'9'!$AH$349</f>
        <v>0</v>
      </c>
      <c r="U157" s="61">
        <f>'10'!$AI$349</f>
        <v>0</v>
      </c>
      <c r="V157" s="61">
        <f>'11'!$AH$349</f>
      </c>
      <c r="W157" s="61">
        <f>'12'!$AI$349</f>
        <v>0</v>
      </c>
      <c r="X157" s="105">
        <f>SUM(L157:W157)</f>
        <v>261</v>
      </c>
    </row>
    <row r="158" spans="1:34" customHeight="1" ht="15">
      <c r="A158" s="353"/>
      <c r="B158" s="355"/>
      <c r="C158" s="213" t="s">
        <v>51</v>
      </c>
      <c r="D158" s="14">
        <v>0</v>
      </c>
      <c r="E158" s="14">
        <v>0</v>
      </c>
      <c r="F158" s="14">
        <v>12976</v>
      </c>
      <c r="G158" s="65">
        <v>10</v>
      </c>
      <c r="H158" s="65">
        <v>0</v>
      </c>
      <c r="I158" s="65">
        <v>0</v>
      </c>
      <c r="J158" s="65">
        <v>1611</v>
      </c>
      <c r="K158" s="65">
        <f>X158</f>
        <v>1722</v>
      </c>
      <c r="L158" s="62">
        <f>SUM('1'!$AI$385:$AI$386)</f>
        <v>600</v>
      </c>
      <c r="M158" s="62">
        <f>SUM('2'!$AF$385:$AF$386)</f>
        <v>573</v>
      </c>
      <c r="N158" s="62">
        <f>SUM('3'!$AI$385:$AI$386)</f>
        <v>549</v>
      </c>
      <c r="O158" s="62">
        <f>SUM('4'!$AH$385:$AH$386)</f>
        <v>0</v>
      </c>
      <c r="P158" s="62">
        <f>SUM('5'!$AI$385:$AI$386)</f>
        <v>0</v>
      </c>
      <c r="Q158" s="62">
        <f>SUM('6'!$AH$385:$AH$386)</f>
        <v>0</v>
      </c>
      <c r="R158" s="62">
        <f>SUM('7'!$AI$385:$AI$386)</f>
        <v>0</v>
      </c>
      <c r="S158" s="62">
        <f>SUM('8'!$AI$385:$AI$386)</f>
        <v>0</v>
      </c>
      <c r="T158" s="62">
        <f>SUM('9'!$AH$385:$AH$386)</f>
        <v>0</v>
      </c>
      <c r="U158" s="62">
        <f>SUM('10'!$AI$385:$AI$386)</f>
        <v>0</v>
      </c>
      <c r="V158" s="62">
        <f>SUM('11'!$AH$385:$AH$386)</f>
        <v>0</v>
      </c>
      <c r="W158" s="62">
        <f>SUM('12'!$AI$385:$AI$386)</f>
        <v>0</v>
      </c>
      <c r="X158" s="105">
        <f>SUM(L158:W158)</f>
        <v>1722</v>
      </c>
    </row>
    <row r="159" spans="1:34" customHeight="1" ht="15">
      <c r="A159" s="353"/>
      <c r="B159" s="355"/>
      <c r="C159" s="216" t="s">
        <v>52</v>
      </c>
      <c r="D159" s="14"/>
      <c r="E159" s="15"/>
      <c r="F159" s="15"/>
      <c r="G159" s="15"/>
      <c r="H159" s="15"/>
      <c r="I159" s="15"/>
      <c r="J159" s="15"/>
      <c r="K159" s="66"/>
      <c r="L159" s="62">
        <f>'1'!$AI$387</f>
        <v>2028</v>
      </c>
      <c r="M159" s="62">
        <f>'2'!$AF$387</f>
        <v>1479</v>
      </c>
      <c r="N159" s="62">
        <f>'3'!$AI$387</f>
        <v>1685</v>
      </c>
      <c r="O159" s="62">
        <f>'4'!$AH$387</f>
        <v>0</v>
      </c>
      <c r="P159" s="62">
        <f>'5'!$AI$387</f>
        <v>0</v>
      </c>
      <c r="Q159" s="62">
        <f>'6'!$AH$387</f>
        <v>0</v>
      </c>
      <c r="R159" s="62">
        <f>'7'!$AI$387</f>
        <v>0</v>
      </c>
      <c r="S159" s="62">
        <f>'8'!$AI$387</f>
        <v>0</v>
      </c>
      <c r="T159" s="62">
        <f>'9'!$AH$387</f>
        <v>0</v>
      </c>
      <c r="U159" s="62">
        <f>'10'!$AI$387</f>
        <v>0</v>
      </c>
      <c r="V159" s="62">
        <f>'11'!$AH$387</f>
        <v>0</v>
      </c>
      <c r="W159" s="62">
        <f>'12'!$AI$387</f>
        <v>0</v>
      </c>
      <c r="X159" s="105">
        <f>SUM(L159:W159)</f>
        <v>5192</v>
      </c>
    </row>
    <row r="160" spans="1:34" customHeight="1" ht="15">
      <c r="A160" s="353"/>
      <c r="B160" s="355"/>
      <c r="C160" s="222" t="s">
        <v>54</v>
      </c>
      <c r="D160" s="112">
        <v>0</v>
      </c>
      <c r="E160" s="220">
        <v>77236</v>
      </c>
      <c r="F160" s="220">
        <v>156714</v>
      </c>
      <c r="G160" s="223">
        <v>232825</v>
      </c>
      <c r="H160" s="223">
        <v>222073</v>
      </c>
      <c r="I160" s="223">
        <v>229986</v>
      </c>
      <c r="J160" s="223">
        <v>186429</v>
      </c>
      <c r="K160" s="223">
        <f>X160</f>
        <v>28400</v>
      </c>
      <c r="L160" s="62">
        <f>'1'!$AI$388</f>
        <v>10400</v>
      </c>
      <c r="M160" s="62">
        <f>'2'!$AF$388</f>
        <v>8800</v>
      </c>
      <c r="N160" s="62">
        <f>'3'!$AI$388</f>
        <v>9200</v>
      </c>
      <c r="O160" s="62">
        <f>'4'!$AH$388</f>
        <v>0</v>
      </c>
      <c r="P160" s="62">
        <f>'5'!$AI$388</f>
        <v>0</v>
      </c>
      <c r="Q160" s="62">
        <f>'6'!$AH$388</f>
        <v>0</v>
      </c>
      <c r="R160" s="62">
        <f>'7'!$AI$388</f>
        <v>0</v>
      </c>
      <c r="S160" s="62">
        <f>'8'!$AI$388</f>
        <v>0</v>
      </c>
      <c r="T160" s="62">
        <f>'9'!$AH$388</f>
        <v>0</v>
      </c>
      <c r="U160" s="62">
        <f>'10'!$AI$388</f>
        <v>0</v>
      </c>
      <c r="V160" s="62">
        <f>'11'!$AH$388</f>
        <v>0</v>
      </c>
      <c r="W160" s="62">
        <f>'12'!$AI$388</f>
        <v>0</v>
      </c>
      <c r="X160" s="105">
        <f>SUM(L160:W160)</f>
        <v>28400</v>
      </c>
    </row>
    <row r="161" spans="1:34" customHeight="1" ht="15">
      <c r="A161" s="353"/>
      <c r="B161" s="355"/>
      <c r="C161" s="217" t="s">
        <v>55</v>
      </c>
      <c r="D161" s="220">
        <v>0</v>
      </c>
      <c r="E161" s="112">
        <f>254400-518</f>
        <v>253882</v>
      </c>
      <c r="F161" s="112">
        <v>165785</v>
      </c>
      <c r="G161" s="221">
        <v>234209</v>
      </c>
      <c r="H161" s="221">
        <v>209596</v>
      </c>
      <c r="I161" s="221">
        <v>229962</v>
      </c>
      <c r="J161" s="221">
        <v>186733</v>
      </c>
      <c r="K161" s="221">
        <f>X161</f>
        <v>28375</v>
      </c>
      <c r="L161" s="62">
        <f>'1'!$AI$389</f>
        <v>10400</v>
      </c>
      <c r="M161" s="62">
        <f>'2'!$AF$389</f>
        <v>8800</v>
      </c>
      <c r="N161" s="62">
        <f>'3'!$AI$389</f>
        <v>9175</v>
      </c>
      <c r="O161" s="62">
        <f>'4'!$AH$389</f>
        <v>0</v>
      </c>
      <c r="P161" s="62">
        <f>'5'!$AI$389</f>
        <v>0</v>
      </c>
      <c r="Q161" s="62">
        <f>'6'!$AH$389</f>
        <v>0</v>
      </c>
      <c r="R161" s="62">
        <f>'7'!$AI$389</f>
        <v>0</v>
      </c>
      <c r="S161" s="62">
        <f>'8'!$AI$389</f>
        <v>0</v>
      </c>
      <c r="T161" s="62">
        <f>'9'!$AH$389</f>
        <v>0</v>
      </c>
      <c r="U161" s="62">
        <f>'10'!$AI$389</f>
        <v>0</v>
      </c>
      <c r="V161" s="62">
        <f>'11'!$AH$389</f>
        <v>0</v>
      </c>
      <c r="W161" s="62">
        <f>'12'!$AI$389</f>
        <v>0</v>
      </c>
      <c r="X161" s="105">
        <f>SUM(L161:W161)</f>
        <v>28375</v>
      </c>
    </row>
    <row r="162" spans="1:34" customHeight="1" ht="15">
      <c r="A162" s="353"/>
      <c r="B162" s="355"/>
      <c r="C162" s="213" t="s">
        <v>56</v>
      </c>
      <c r="D162" s="14"/>
      <c r="E162" s="14"/>
      <c r="F162" s="14"/>
      <c r="G162" s="14"/>
      <c r="H162" s="14"/>
      <c r="I162" s="14" t="s">
        <v>25</v>
      </c>
      <c r="J162" s="14" t="s">
        <v>25</v>
      </c>
      <c r="K162" s="65">
        <f>SUM(L162:W162)</f>
        <v>113600</v>
      </c>
      <c r="L162" s="62">
        <f>'1'!$AI$390</f>
        <v>10400</v>
      </c>
      <c r="M162" s="62">
        <f>'2'!$AF$390</f>
        <v>8800</v>
      </c>
      <c r="N162" s="62">
        <f>'3'!$AI$390</f>
        <v>10400</v>
      </c>
      <c r="O162" s="62">
        <f>'4'!$AH$390</f>
        <v>10000</v>
      </c>
      <c r="P162" s="62">
        <f>'5'!$AI$390</f>
        <v>10400</v>
      </c>
      <c r="Q162" s="62">
        <f>'6'!$AH$390</f>
        <v>10400</v>
      </c>
      <c r="R162" s="62">
        <f>'7'!$AI$390</f>
        <v>10800</v>
      </c>
      <c r="S162" s="62">
        <f>'8'!$AI$390</f>
        <v>10400</v>
      </c>
      <c r="T162" s="62">
        <f>'9'!$AH$390</f>
        <v>10400</v>
      </c>
      <c r="U162" s="62">
        <f>'10'!$AI$390</f>
        <v>10800</v>
      </c>
      <c r="V162" s="62">
        <f>'11'!$AH$390</f>
        <v>0</v>
      </c>
      <c r="W162" s="62">
        <f>'12'!$AI$390</f>
        <v>10800</v>
      </c>
      <c r="X162" s="105">
        <f>SUM(L162:W162)</f>
        <v>113600</v>
      </c>
    </row>
    <row r="163" spans="1:34" customHeight="1" ht="15.75">
      <c r="A163" s="353"/>
      <c r="B163" s="356"/>
      <c r="C163" s="216" t="s">
        <v>57</v>
      </c>
      <c r="D163" s="31"/>
      <c r="E163" s="31">
        <v>4014</v>
      </c>
      <c r="F163" s="31">
        <v>2214</v>
      </c>
      <c r="G163" s="67">
        <v>3420</v>
      </c>
      <c r="H163" s="67">
        <v>1959</v>
      </c>
      <c r="I163" s="67">
        <v>10584</v>
      </c>
      <c r="J163" s="67">
        <v>9945</v>
      </c>
      <c r="K163" s="67">
        <f>X163</f>
        <v>17829</v>
      </c>
      <c r="L163" s="63">
        <f>'1'!$AI$370</f>
        <v>1149</v>
      </c>
      <c r="M163" s="63">
        <f>'2'!$AF$370</f>
        <v>849</v>
      </c>
      <c r="N163" s="63">
        <f>'3'!$AI$370</f>
        <v>831</v>
      </c>
      <c r="O163" s="63">
        <f>'4'!$AH$370</f>
        <v>0</v>
      </c>
      <c r="P163" s="63">
        <f>'5'!$AI$370</f>
        <v>0</v>
      </c>
      <c r="Q163" s="63">
        <f>'6'!$AH$370</f>
        <v>0</v>
      </c>
      <c r="R163" s="63">
        <f>'7'!$AI$370</f>
        <v>0</v>
      </c>
      <c r="S163" s="63">
        <f>'8'!$AI$370</f>
        <v>0</v>
      </c>
      <c r="T163" s="63">
        <f>'9'!$AH$370</f>
        <v>0</v>
      </c>
      <c r="U163" s="63">
        <f>'10'!$AI$370</f>
        <v>0</v>
      </c>
      <c r="V163" s="63">
        <f>'11'!$AH$370</f>
        <v>15000</v>
      </c>
      <c r="W163" s="63">
        <f>'12'!$AI$370</f>
        <v>0</v>
      </c>
      <c r="X163" s="105">
        <f>SUM(L163:W163)</f>
        <v>17829</v>
      </c>
    </row>
    <row r="164" spans="1:34" customHeight="1" ht="33">
      <c r="A164" s="353"/>
      <c r="B164" s="201" t="s">
        <v>37</v>
      </c>
      <c r="C164" s="264" t="s">
        <v>98</v>
      </c>
      <c r="D164" s="266" t="s">
        <v>39</v>
      </c>
      <c r="E164" s="265" t="s">
        <v>40</v>
      </c>
      <c r="F164" s="265" t="s">
        <v>41</v>
      </c>
      <c r="G164" s="265" t="s">
        <v>42</v>
      </c>
      <c r="H164" s="265" t="s">
        <v>43</v>
      </c>
      <c r="I164" s="265" t="s">
        <v>44</v>
      </c>
      <c r="J164" s="265" t="s">
        <v>45</v>
      </c>
      <c r="K164" s="265" t="s">
        <v>46</v>
      </c>
      <c r="L164" s="219" t="s">
        <v>3</v>
      </c>
      <c r="M164" s="219" t="s">
        <v>4</v>
      </c>
      <c r="N164" s="219" t="s">
        <v>5</v>
      </c>
      <c r="O164" s="219" t="s">
        <v>6</v>
      </c>
      <c r="P164" s="219" t="s">
        <v>7</v>
      </c>
      <c r="Q164" s="219" t="s">
        <v>8</v>
      </c>
      <c r="R164" s="219" t="s">
        <v>9</v>
      </c>
      <c r="S164" s="219" t="s">
        <v>10</v>
      </c>
      <c r="T164" s="219" t="s">
        <v>11</v>
      </c>
      <c r="U164" s="219" t="s">
        <v>12</v>
      </c>
      <c r="V164" s="219" t="s">
        <v>13</v>
      </c>
      <c r="W164" s="219" t="s">
        <v>14</v>
      </c>
      <c r="X164" s="132" t="s">
        <v>92</v>
      </c>
    </row>
    <row r="165" spans="1:34" customHeight="1" ht="15">
      <c r="A165" s="353"/>
      <c r="B165" s="354" t="s">
        <v>99</v>
      </c>
      <c r="C165" s="215" t="s">
        <v>50</v>
      </c>
      <c r="D165" s="236">
        <v>0</v>
      </c>
      <c r="E165" s="236">
        <v>0</v>
      </c>
      <c r="F165" s="236">
        <v>0</v>
      </c>
      <c r="G165" s="237">
        <v>0</v>
      </c>
      <c r="H165" s="237">
        <v>103</v>
      </c>
      <c r="I165" s="237">
        <v>2008</v>
      </c>
      <c r="J165" s="237">
        <v>1341</v>
      </c>
      <c r="K165" s="237">
        <f>X165</f>
        <v>142</v>
      </c>
      <c r="L165" s="61">
        <f>'1'!$AI$372</f>
        <v>52</v>
      </c>
      <c r="M165" s="61">
        <f>'2'!$AF$372</f>
        <v>46</v>
      </c>
      <c r="N165" s="61">
        <f>'3'!$AI$372</f>
        <v>44</v>
      </c>
      <c r="O165" s="61">
        <f>'4'!$AH$372</f>
        <v>0</v>
      </c>
      <c r="P165" s="61">
        <f>'5'!$AI$372</f>
        <v>0</v>
      </c>
      <c r="Q165" s="61">
        <f>'6'!$AH$372</f>
        <v>0</v>
      </c>
      <c r="R165" s="61">
        <f>'7'!$AI$372</f>
        <v>0</v>
      </c>
      <c r="S165" s="61">
        <f>'8'!$AI$372</f>
        <v>0</v>
      </c>
      <c r="T165" s="61">
        <f>'9'!$AH$372</f>
        <v>0</v>
      </c>
      <c r="U165" s="61">
        <f>'10'!$AI$372</f>
        <v>0</v>
      </c>
      <c r="V165" s="61">
        <f>'11'!$AH$372</f>
      </c>
      <c r="W165" s="61">
        <f>'12'!$AI$372</f>
        <v>0</v>
      </c>
      <c r="X165" s="105">
        <f>SUM(L165:W165)</f>
        <v>142</v>
      </c>
    </row>
    <row r="166" spans="1:34" customHeight="1" ht="15">
      <c r="A166" s="353"/>
      <c r="B166" s="355"/>
      <c r="C166" s="213" t="s">
        <v>51</v>
      </c>
      <c r="D166" s="14">
        <v>0</v>
      </c>
      <c r="E166" s="14">
        <v>0</v>
      </c>
      <c r="F166" s="14">
        <v>0</v>
      </c>
      <c r="G166" s="65">
        <v>0</v>
      </c>
      <c r="H166" s="65">
        <v>782</v>
      </c>
      <c r="I166" s="65">
        <v>39</v>
      </c>
      <c r="J166" s="65">
        <v>0</v>
      </c>
      <c r="K166" s="65">
        <f>X166</f>
        <v>1722</v>
      </c>
      <c r="L166" s="62">
        <f>SUM('1'!$AI$385:$AI$386)</f>
        <v>600</v>
      </c>
      <c r="M166" s="62">
        <f>SUM('2'!$AF$385:$AF$386)</f>
        <v>573</v>
      </c>
      <c r="N166" s="62">
        <f>SUM('3'!$AI$385:$AI$386)</f>
        <v>549</v>
      </c>
      <c r="O166" s="62">
        <f>SUM('4'!$AH$385:$AH$386)</f>
        <v>0</v>
      </c>
      <c r="P166" s="62">
        <f>SUM('5'!$AI$385:$AI$386)</f>
        <v>0</v>
      </c>
      <c r="Q166" s="62">
        <f>SUM('6'!$AH$385:$AH$386)</f>
        <v>0</v>
      </c>
      <c r="R166" s="62">
        <f>SUM('7'!$AI$385:$AI$386)</f>
        <v>0</v>
      </c>
      <c r="S166" s="62">
        <f>SUM('8'!$AI$385:$AI$386)</f>
        <v>0</v>
      </c>
      <c r="T166" s="62">
        <f>SUM('9'!$AH$385:$AH$386)</f>
        <v>0</v>
      </c>
      <c r="U166" s="62">
        <f>SUM('10'!$AI$385:$AI$386)</f>
        <v>0</v>
      </c>
      <c r="V166" s="62">
        <f>SUM('11'!$AH$385:$AH$386)</f>
        <v>0</v>
      </c>
      <c r="W166" s="62">
        <f>SUM('12'!$AI$385:$AI$386)</f>
        <v>0</v>
      </c>
      <c r="X166" s="105">
        <f>SUM(L166:W166)</f>
        <v>1722</v>
      </c>
    </row>
    <row r="167" spans="1:34" customHeight="1" ht="15">
      <c r="A167" s="353"/>
      <c r="B167" s="355"/>
      <c r="C167" s="216" t="s">
        <v>52</v>
      </c>
      <c r="D167" s="14"/>
      <c r="E167" s="15"/>
      <c r="F167" s="15"/>
      <c r="G167" s="15"/>
      <c r="H167" s="15"/>
      <c r="I167" s="15"/>
      <c r="J167" s="15"/>
      <c r="K167" s="66"/>
      <c r="L167" s="62">
        <f>'1'!$AI$387</f>
        <v>2028</v>
      </c>
      <c r="M167" s="62">
        <f>'2'!$AF$387</f>
        <v>1479</v>
      </c>
      <c r="N167" s="62">
        <f>'3'!$AI$387</f>
        <v>1685</v>
      </c>
      <c r="O167" s="62">
        <f>'4'!$AH$387</f>
        <v>0</v>
      </c>
      <c r="P167" s="62">
        <f>'5'!$AI$387</f>
        <v>0</v>
      </c>
      <c r="Q167" s="62">
        <f>'6'!$AH$387</f>
        <v>0</v>
      </c>
      <c r="R167" s="62">
        <f>'7'!$AI$387</f>
        <v>0</v>
      </c>
      <c r="S167" s="62">
        <f>'8'!$AI$387</f>
        <v>0</v>
      </c>
      <c r="T167" s="62">
        <f>'9'!$AH$387</f>
        <v>0</v>
      </c>
      <c r="U167" s="62">
        <f>'10'!$AI$387</f>
        <v>0</v>
      </c>
      <c r="V167" s="62">
        <f>'11'!$AH$387</f>
        <v>0</v>
      </c>
      <c r="W167" s="62">
        <f>'12'!$AI$387</f>
        <v>0</v>
      </c>
      <c r="X167" s="105">
        <f>SUM(L167:W167)</f>
        <v>5192</v>
      </c>
    </row>
    <row r="168" spans="1:34" customHeight="1" ht="15">
      <c r="A168" s="353"/>
      <c r="B168" s="355"/>
      <c r="C168" s="222" t="s">
        <v>54</v>
      </c>
      <c r="D168" s="112">
        <v>0</v>
      </c>
      <c r="E168" s="220">
        <v>0</v>
      </c>
      <c r="F168" s="220">
        <v>0</v>
      </c>
      <c r="G168" s="223">
        <v>0</v>
      </c>
      <c r="H168" s="223">
        <v>85632</v>
      </c>
      <c r="I168" s="223">
        <v>117469</v>
      </c>
      <c r="J168" s="223">
        <v>116659</v>
      </c>
      <c r="K168" s="223">
        <f>X168</f>
        <v>28400</v>
      </c>
      <c r="L168" s="62">
        <f>'1'!$AI$388</f>
        <v>10400</v>
      </c>
      <c r="M168" s="62">
        <f>'2'!$AF$388</f>
        <v>8800</v>
      </c>
      <c r="N168" s="62">
        <f>'3'!$AI$388</f>
        <v>9200</v>
      </c>
      <c r="O168" s="62">
        <f>'4'!$AH$388</f>
        <v>0</v>
      </c>
      <c r="P168" s="62">
        <f>'5'!$AI$388</f>
        <v>0</v>
      </c>
      <c r="Q168" s="62">
        <f>'6'!$AH$388</f>
        <v>0</v>
      </c>
      <c r="R168" s="62">
        <f>'7'!$AI$388</f>
        <v>0</v>
      </c>
      <c r="S168" s="62">
        <f>'8'!$AI$388</f>
        <v>0</v>
      </c>
      <c r="T168" s="62">
        <f>'9'!$AH$388</f>
        <v>0</v>
      </c>
      <c r="U168" s="62">
        <f>'10'!$AI$388</f>
        <v>0</v>
      </c>
      <c r="V168" s="62">
        <f>'11'!$AH$388</f>
        <v>0</v>
      </c>
      <c r="W168" s="62">
        <f>'12'!$AI$388</f>
        <v>0</v>
      </c>
      <c r="X168" s="105">
        <f>SUM(L168:W168)</f>
        <v>28400</v>
      </c>
    </row>
    <row r="169" spans="1:34" customHeight="1" ht="15">
      <c r="A169" s="353"/>
      <c r="B169" s="355"/>
      <c r="C169" s="217" t="s">
        <v>55</v>
      </c>
      <c r="D169" s="220">
        <v>0</v>
      </c>
      <c r="E169" s="112">
        <v>0</v>
      </c>
      <c r="F169" s="112">
        <v>0</v>
      </c>
      <c r="G169" s="221">
        <v>0</v>
      </c>
      <c r="H169" s="221">
        <v>84919</v>
      </c>
      <c r="I169" s="221">
        <v>117243</v>
      </c>
      <c r="J169" s="221">
        <v>115431</v>
      </c>
      <c r="K169" s="221">
        <f>X169</f>
        <v>28375</v>
      </c>
      <c r="L169" s="62">
        <f>'1'!$AI$389</f>
        <v>10400</v>
      </c>
      <c r="M169" s="62">
        <f>'2'!$AF$389</f>
        <v>8800</v>
      </c>
      <c r="N169" s="62">
        <f>'3'!$AI$389</f>
        <v>9175</v>
      </c>
      <c r="O169" s="62">
        <f>'4'!$AH$389</f>
        <v>0</v>
      </c>
      <c r="P169" s="62">
        <f>'5'!$AI$389</f>
        <v>0</v>
      </c>
      <c r="Q169" s="62">
        <f>'6'!$AH$389</f>
        <v>0</v>
      </c>
      <c r="R169" s="62">
        <f>'7'!$AI$389</f>
        <v>0</v>
      </c>
      <c r="S169" s="62">
        <f>'8'!$AI$389</f>
        <v>0</v>
      </c>
      <c r="T169" s="62">
        <f>'9'!$AH$389</f>
        <v>0</v>
      </c>
      <c r="U169" s="62">
        <f>'10'!$AI$389</f>
        <v>0</v>
      </c>
      <c r="V169" s="62">
        <f>'11'!$AH$389</f>
        <v>0</v>
      </c>
      <c r="W169" s="62">
        <f>'12'!$AI$389</f>
        <v>0</v>
      </c>
      <c r="X169" s="105">
        <f>SUM(L169:W169)</f>
        <v>28375</v>
      </c>
    </row>
    <row r="170" spans="1:34" customHeight="1" ht="15">
      <c r="A170" s="353"/>
      <c r="B170" s="355"/>
      <c r="C170" s="213" t="s">
        <v>56</v>
      </c>
      <c r="D170" s="14"/>
      <c r="E170" s="14"/>
      <c r="F170" s="14"/>
      <c r="G170" s="14"/>
      <c r="H170" s="14"/>
      <c r="I170" s="14" t="s">
        <v>25</v>
      </c>
      <c r="J170" s="14" t="s">
        <v>25</v>
      </c>
      <c r="K170" s="65">
        <f>SUM(L170:W170)</f>
        <v>113600</v>
      </c>
      <c r="L170" s="62">
        <f>'1'!$AI$390</f>
        <v>10400</v>
      </c>
      <c r="M170" s="62">
        <f>'2'!$AF$390</f>
        <v>8800</v>
      </c>
      <c r="N170" s="62">
        <f>'3'!$AI$390</f>
        <v>10400</v>
      </c>
      <c r="O170" s="62">
        <f>'4'!$AH$390</f>
        <v>10000</v>
      </c>
      <c r="P170" s="62">
        <f>'5'!$AI$390</f>
        <v>10400</v>
      </c>
      <c r="Q170" s="62">
        <f>'6'!$AH$390</f>
        <v>10400</v>
      </c>
      <c r="R170" s="62">
        <f>'7'!$AI$390</f>
        <v>10800</v>
      </c>
      <c r="S170" s="62">
        <f>'8'!$AI$390</f>
        <v>10400</v>
      </c>
      <c r="T170" s="62">
        <f>'9'!$AH$390</f>
        <v>10400</v>
      </c>
      <c r="U170" s="62">
        <f>'10'!$AI$390</f>
        <v>10800</v>
      </c>
      <c r="V170" s="62">
        <f>'11'!$AH$390</f>
        <v>0</v>
      </c>
      <c r="W170" s="62">
        <f>'12'!$AI$390</f>
        <v>10800</v>
      </c>
      <c r="X170" s="105">
        <f>SUM(L170:W170)</f>
        <v>113600</v>
      </c>
    </row>
    <row r="171" spans="1:34" customHeight="1" ht="15.75">
      <c r="A171" s="353"/>
      <c r="B171" s="356"/>
      <c r="C171" s="216" t="s">
        <v>57</v>
      </c>
      <c r="D171" s="31"/>
      <c r="E171" s="31">
        <v>0</v>
      </c>
      <c r="F171" s="31">
        <v>0</v>
      </c>
      <c r="G171" s="67">
        <v>0</v>
      </c>
      <c r="H171" s="67">
        <v>2159</v>
      </c>
      <c r="I171" s="67">
        <v>5237</v>
      </c>
      <c r="J171" s="67">
        <v>4060</v>
      </c>
      <c r="K171" s="67">
        <f>X171</f>
        <v>11492</v>
      </c>
      <c r="L171" s="63">
        <f>'1'!$AI$393</f>
        <v>590</v>
      </c>
      <c r="M171" s="63">
        <f>'2'!$AF$393</f>
        <v>436</v>
      </c>
      <c r="N171" s="63">
        <f>'3'!$AI$393</f>
        <v>466</v>
      </c>
      <c r="O171" s="63">
        <f>'4'!$AH$393</f>
        <v>0</v>
      </c>
      <c r="P171" s="63">
        <f>'5'!$AI$393</f>
        <v>0</v>
      </c>
      <c r="Q171" s="63">
        <f>'6'!$AH$393</f>
        <v>0</v>
      </c>
      <c r="R171" s="63">
        <f>'7'!$AI$393</f>
        <v>0</v>
      </c>
      <c r="S171" s="63">
        <f>'8'!$AI$393</f>
        <v>0</v>
      </c>
      <c r="T171" s="63">
        <f>'9'!$AH$393</f>
        <v>0</v>
      </c>
      <c r="U171" s="63">
        <f>'10'!$AI$393</f>
        <v>0</v>
      </c>
      <c r="V171" s="63">
        <f>'11'!$AH$393</f>
        <v>10000</v>
      </c>
      <c r="W171" s="63">
        <f>'12'!$AI$393</f>
        <v>0</v>
      </c>
      <c r="X171" s="105">
        <f>SUM(L171:W171)</f>
        <v>11492</v>
      </c>
    </row>
    <row r="172" spans="1:34" customHeight="1" ht="33">
      <c r="A172" s="353"/>
      <c r="B172" s="201" t="s">
        <v>37</v>
      </c>
      <c r="C172" s="264" t="s">
        <v>100</v>
      </c>
      <c r="D172" s="266" t="s">
        <v>39</v>
      </c>
      <c r="E172" s="265" t="s">
        <v>40</v>
      </c>
      <c r="F172" s="265" t="s">
        <v>41</v>
      </c>
      <c r="G172" s="265" t="s">
        <v>42</v>
      </c>
      <c r="H172" s="265" t="s">
        <v>43</v>
      </c>
      <c r="I172" s="265" t="s">
        <v>44</v>
      </c>
      <c r="J172" s="265" t="s">
        <v>45</v>
      </c>
      <c r="K172" s="265" t="s">
        <v>46</v>
      </c>
      <c r="L172" s="219" t="s">
        <v>3</v>
      </c>
      <c r="M172" s="219" t="s">
        <v>4</v>
      </c>
      <c r="N172" s="219" t="s">
        <v>5</v>
      </c>
      <c r="O172" s="219" t="s">
        <v>6</v>
      </c>
      <c r="P172" s="219" t="s">
        <v>7</v>
      </c>
      <c r="Q172" s="219" t="s">
        <v>8</v>
      </c>
      <c r="R172" s="219" t="s">
        <v>9</v>
      </c>
      <c r="S172" s="219" t="s">
        <v>10</v>
      </c>
      <c r="T172" s="219" t="s">
        <v>11</v>
      </c>
      <c r="U172" s="219" t="s">
        <v>12</v>
      </c>
      <c r="V172" s="219" t="s">
        <v>13</v>
      </c>
      <c r="W172" s="219" t="s">
        <v>14</v>
      </c>
      <c r="X172" s="132" t="s">
        <v>92</v>
      </c>
    </row>
    <row r="173" spans="1:34" customHeight="1" ht="15">
      <c r="A173" s="353"/>
      <c r="B173" s="357" t="s">
        <v>101</v>
      </c>
      <c r="C173" s="215" t="s">
        <v>50</v>
      </c>
      <c r="D173" s="236">
        <v>0</v>
      </c>
      <c r="E173" s="236">
        <v>0</v>
      </c>
      <c r="F173" s="236">
        <v>0</v>
      </c>
      <c r="G173" s="237">
        <v>0</v>
      </c>
      <c r="H173" s="237">
        <v>828</v>
      </c>
      <c r="I173" s="237">
        <v>290</v>
      </c>
      <c r="J173" s="237">
        <v>152</v>
      </c>
      <c r="K173" s="237">
        <f>X173</f>
        <v>14</v>
      </c>
      <c r="L173" s="61">
        <f>'1'!$AI$395</f>
        <v>8</v>
      </c>
      <c r="M173" s="61">
        <f>'2'!$AF$395</f>
        <v>0</v>
      </c>
      <c r="N173" s="61">
        <f>'3'!$AI$395</f>
        <v>6</v>
      </c>
      <c r="O173" s="61">
        <f>'4'!$AH$395</f>
        <v>0</v>
      </c>
      <c r="P173" s="61">
        <f>'5'!$AI$395</f>
        <v>0</v>
      </c>
      <c r="Q173" s="61">
        <f>'6'!$AH$395</f>
        <v>0</v>
      </c>
      <c r="R173" s="61">
        <f>'7'!$AI$395</f>
        <v>0</v>
      </c>
      <c r="S173" s="61">
        <f>'8'!$AI$395</f>
        <v>0</v>
      </c>
      <c r="T173" s="61">
        <f>'9'!$AH$395</f>
        <v>0</v>
      </c>
      <c r="U173" s="61">
        <f>'10'!$AI$395</f>
        <v>0</v>
      </c>
      <c r="V173" s="61">
        <f>'11'!$AH$395</f>
      </c>
      <c r="W173" s="61">
        <f>'12'!$AI$395</f>
        <v>0</v>
      </c>
      <c r="X173" s="105">
        <f>SUM(L173:W173)</f>
        <v>14</v>
      </c>
    </row>
    <row r="174" spans="1:34" customHeight="1" ht="15">
      <c r="A174" s="353"/>
      <c r="B174" s="358"/>
      <c r="C174" s="213" t="s">
        <v>51</v>
      </c>
      <c r="D174" s="14">
        <v>0</v>
      </c>
      <c r="E174" s="14">
        <v>0</v>
      </c>
      <c r="F174" s="14">
        <v>0</v>
      </c>
      <c r="G174" s="65">
        <v>0</v>
      </c>
      <c r="H174" s="65">
        <v>8283</v>
      </c>
      <c r="I174" s="65">
        <v>8238</v>
      </c>
      <c r="J174" s="65">
        <v>3573</v>
      </c>
      <c r="K174" s="65">
        <f>X174</f>
        <v>5018</v>
      </c>
      <c r="L174" s="62">
        <f>SUM('1'!$AI$408:$AI$409)</f>
        <v>1431</v>
      </c>
      <c r="M174" s="62">
        <f>SUM('2'!$AF$408:$AF$409)</f>
        <v>1692</v>
      </c>
      <c r="N174" s="62">
        <f>SUM('3'!$AI$408:$AI$409)</f>
        <v>1895</v>
      </c>
      <c r="O174" s="62">
        <f>SUM('4'!$AH$408:$AH$409)</f>
        <v>0</v>
      </c>
      <c r="P174" s="62">
        <f>SUM('5'!$AI$408:$AI$409)</f>
        <v>0</v>
      </c>
      <c r="Q174" s="62">
        <f>SUM('6'!$AH$408:$AH$409)</f>
        <v>0</v>
      </c>
      <c r="R174" s="62">
        <f>SUM('7'!$AI$408:$AI$409)</f>
        <v>0</v>
      </c>
      <c r="S174" s="62">
        <f>SUM('8'!$AI$408:$AI$409)</f>
        <v>0</v>
      </c>
      <c r="T174" s="62">
        <f>SUM('9'!$AH$408:$AH$409)</f>
        <v>0</v>
      </c>
      <c r="U174" s="62">
        <f>SUM('10'!$AI$408:$AI$409)</f>
        <v>0</v>
      </c>
      <c r="V174" s="62">
        <f>SUM('11'!$AH$408:$AH$409)</f>
        <v>0</v>
      </c>
      <c r="W174" s="62">
        <f>SUM('12'!$AI$408:$AI$409)</f>
        <v>0</v>
      </c>
      <c r="X174" s="105">
        <f>SUM(L174:W174)</f>
        <v>5018</v>
      </c>
    </row>
    <row r="175" spans="1:34" customHeight="1" ht="15">
      <c r="A175" s="353"/>
      <c r="B175" s="358"/>
      <c r="C175" s="216" t="s">
        <v>52</v>
      </c>
      <c r="D175" s="14"/>
      <c r="E175" s="15"/>
      <c r="F175" s="15"/>
      <c r="G175" s="15"/>
      <c r="H175" s="15"/>
      <c r="I175" s="15"/>
      <c r="J175" s="15"/>
      <c r="K175" s="66"/>
      <c r="L175" s="62">
        <f>'1'!$AI$410</f>
        <v>174</v>
      </c>
      <c r="M175" s="62">
        <f>'2'!$AF$410</f>
        <v>145</v>
      </c>
      <c r="N175" s="62">
        <f>'3'!$AI$410</f>
        <v>138</v>
      </c>
      <c r="O175" s="62">
        <f>'4'!$AH$410</f>
        <v>0</v>
      </c>
      <c r="P175" s="62">
        <f>'5'!$AI$410</f>
        <v>0</v>
      </c>
      <c r="Q175" s="62">
        <f>'6'!$AH$410</f>
        <v>0</v>
      </c>
      <c r="R175" s="62">
        <f>'7'!$AI$410</f>
        <v>0</v>
      </c>
      <c r="S175" s="62">
        <f>'8'!$AI$410</f>
        <v>0</v>
      </c>
      <c r="T175" s="62">
        <f>'9'!$AH$410</f>
        <v>0</v>
      </c>
      <c r="U175" s="62">
        <f>'10'!$AI$410</f>
        <v>0</v>
      </c>
      <c r="V175" s="62">
        <f>'11'!$AH$410</f>
        <v>0</v>
      </c>
      <c r="W175" s="62">
        <f>'12'!$AI$410</f>
        <v>0</v>
      </c>
      <c r="X175" s="105">
        <f>SUM(L175:W175)</f>
        <v>457</v>
      </c>
    </row>
    <row r="176" spans="1:34" customHeight="1" ht="15">
      <c r="A176" s="353"/>
      <c r="B176" s="358"/>
      <c r="C176" s="222" t="s">
        <v>54</v>
      </c>
      <c r="D176" s="112">
        <v>0</v>
      </c>
      <c r="E176" s="220">
        <v>0</v>
      </c>
      <c r="F176" s="220">
        <v>0</v>
      </c>
      <c r="G176" s="223">
        <v>0</v>
      </c>
      <c r="H176" s="223">
        <v>60273</v>
      </c>
      <c r="I176" s="223">
        <v>118200</v>
      </c>
      <c r="J176" s="223">
        <v>117148</v>
      </c>
      <c r="K176" s="223">
        <f>X176</f>
        <v>28400</v>
      </c>
      <c r="L176" s="62">
        <f>'1'!$AI$411</f>
        <v>10400</v>
      </c>
      <c r="M176" s="62">
        <f>'2'!$AF$411</f>
        <v>8800</v>
      </c>
      <c r="N176" s="62">
        <f>'3'!$AI$411</f>
        <v>9200</v>
      </c>
      <c r="O176" s="62">
        <f>'4'!$AH$411</f>
        <v>0</v>
      </c>
      <c r="P176" s="62">
        <f>'5'!$AI$411</f>
        <v>0</v>
      </c>
      <c r="Q176" s="62">
        <f>'6'!$AH$411</f>
        <v>0</v>
      </c>
      <c r="R176" s="62">
        <f>'7'!$AI$411</f>
        <v>0</v>
      </c>
      <c r="S176" s="62">
        <f>'8'!$AI$411</f>
        <v>0</v>
      </c>
      <c r="T176" s="62">
        <f>'9'!$AH$411</f>
        <v>0</v>
      </c>
      <c r="U176" s="62">
        <f>'10'!$AI$411</f>
        <v>0</v>
      </c>
      <c r="V176" s="62">
        <f>'11'!$AH$411</f>
        <v>0</v>
      </c>
      <c r="W176" s="62">
        <f>'12'!$AI$411</f>
        <v>0</v>
      </c>
      <c r="X176" s="105">
        <f>SUM(L176:W176)</f>
        <v>28400</v>
      </c>
    </row>
    <row r="177" spans="1:34" customHeight="1" ht="15">
      <c r="A177" s="353"/>
      <c r="B177" s="358"/>
      <c r="C177" s="217" t="s">
        <v>55</v>
      </c>
      <c r="D177" s="220">
        <v>0</v>
      </c>
      <c r="E177" s="112">
        <v>0</v>
      </c>
      <c r="F177" s="112">
        <v>0</v>
      </c>
      <c r="G177" s="221">
        <v>0</v>
      </c>
      <c r="H177" s="221">
        <v>60750</v>
      </c>
      <c r="I177" s="221">
        <v>116501</v>
      </c>
      <c r="J177" s="221">
        <v>116701</v>
      </c>
      <c r="K177" s="221">
        <f>X177</f>
        <v>28400</v>
      </c>
      <c r="L177" s="62">
        <f>'1'!$AI$412</f>
        <v>10400</v>
      </c>
      <c r="M177" s="62">
        <f>'2'!$AF$412</f>
        <v>8800</v>
      </c>
      <c r="N177" s="62">
        <f>'3'!$AI$412</f>
        <v>9200</v>
      </c>
      <c r="O177" s="62">
        <f>'4'!$AH$412</f>
        <v>0</v>
      </c>
      <c r="P177" s="62">
        <f>'5'!$AI$412</f>
        <v>0</v>
      </c>
      <c r="Q177" s="62">
        <f>'6'!$AH$412</f>
        <v>0</v>
      </c>
      <c r="R177" s="62">
        <f>'7'!$AI$412</f>
        <v>0</v>
      </c>
      <c r="S177" s="62">
        <f>'8'!$AI$412</f>
        <v>0</v>
      </c>
      <c r="T177" s="62">
        <f>'9'!$AH$412</f>
        <v>0</v>
      </c>
      <c r="U177" s="62">
        <f>'10'!$AI$412</f>
        <v>0</v>
      </c>
      <c r="V177" s="62">
        <f>'11'!$AH$412</f>
        <v>0</v>
      </c>
      <c r="W177" s="62">
        <f>'12'!$AI$412</f>
        <v>0</v>
      </c>
      <c r="X177" s="105">
        <f>SUM(L177:W177)</f>
        <v>28400</v>
      </c>
    </row>
    <row r="178" spans="1:34" customHeight="1" ht="15">
      <c r="A178" s="353"/>
      <c r="B178" s="358"/>
      <c r="C178" s="213" t="s">
        <v>56</v>
      </c>
      <c r="D178" s="14"/>
      <c r="E178" s="14"/>
      <c r="F178" s="14"/>
      <c r="G178" s="14"/>
      <c r="H178" s="14"/>
      <c r="I178" s="14" t="s">
        <v>25</v>
      </c>
      <c r="J178" s="14" t="s">
        <v>25</v>
      </c>
      <c r="K178" s="65">
        <f>SUM(L178:W178)</f>
        <v>113600</v>
      </c>
      <c r="L178" s="62">
        <f>'1'!$AI$413</f>
        <v>10400</v>
      </c>
      <c r="M178" s="62">
        <f>'2'!$AF$413</f>
        <v>8800</v>
      </c>
      <c r="N178" s="62">
        <f>'3'!$AI$413</f>
        <v>10400</v>
      </c>
      <c r="O178" s="62">
        <f>'4'!$AH$413</f>
        <v>10000</v>
      </c>
      <c r="P178" s="62">
        <f>'5'!$AI$413</f>
        <v>10400</v>
      </c>
      <c r="Q178" s="62">
        <f>'6'!$AH$413</f>
        <v>10400</v>
      </c>
      <c r="R178" s="62">
        <f>'7'!$AI$413</f>
        <v>10800</v>
      </c>
      <c r="S178" s="62">
        <f>'8'!$AI$413</f>
        <v>10400</v>
      </c>
      <c r="T178" s="62">
        <f>'9'!$AH$413</f>
        <v>10400</v>
      </c>
      <c r="U178" s="62">
        <f>'10'!$AI$413</f>
        <v>10800</v>
      </c>
      <c r="V178" s="62">
        <f>'11'!$AH$413</f>
        <v>0</v>
      </c>
      <c r="W178" s="62">
        <f>'12'!$AI$413</f>
        <v>10800</v>
      </c>
      <c r="X178" s="105">
        <f>SUM(L178:W178)</f>
        <v>113600</v>
      </c>
    </row>
    <row r="179" spans="1:34" customHeight="1" ht="15.75">
      <c r="A179" s="353"/>
      <c r="B179" s="359"/>
      <c r="C179" s="216" t="s">
        <v>57</v>
      </c>
      <c r="D179" s="31"/>
      <c r="E179" s="31">
        <v>0</v>
      </c>
      <c r="F179" s="31">
        <v>0</v>
      </c>
      <c r="G179" s="67">
        <v>0</v>
      </c>
      <c r="H179" s="67">
        <v>11576</v>
      </c>
      <c r="I179" s="67">
        <v>28491</v>
      </c>
      <c r="J179" s="67">
        <v>9536</v>
      </c>
      <c r="K179" s="67">
        <f>X179</f>
        <v>10809</v>
      </c>
      <c r="L179" s="63">
        <f>'1'!$AI$416</f>
        <v>295</v>
      </c>
      <c r="M179" s="63">
        <f>'2'!$AF$416</f>
        <v>262</v>
      </c>
      <c r="N179" s="63">
        <f>'3'!$AI$416</f>
        <v>252</v>
      </c>
      <c r="O179" s="63">
        <f>'4'!$AH$416</f>
        <v>0</v>
      </c>
      <c r="P179" s="63">
        <f>'5'!$AI$416</f>
        <v>0</v>
      </c>
      <c r="Q179" s="63">
        <f>'6'!$AH$416</f>
        <v>0</v>
      </c>
      <c r="R179" s="63">
        <f>'7'!$AI$416</f>
        <v>0</v>
      </c>
      <c r="S179" s="63">
        <f>'8'!$AI$416</f>
        <v>0</v>
      </c>
      <c r="T179" s="63">
        <f>'9'!$AH$416</f>
        <v>0</v>
      </c>
      <c r="U179" s="63">
        <f>'10'!$AI$416</f>
        <v>0</v>
      </c>
      <c r="V179" s="63">
        <f>'11'!$AH$416</f>
        <v>10000</v>
      </c>
      <c r="W179" s="63">
        <f>'12'!$AI$416</f>
        <v>0</v>
      </c>
      <c r="X179" s="105">
        <f>SUM(L179:W179)</f>
        <v>10809</v>
      </c>
    </row>
    <row r="180" spans="1:34" customHeight="1" ht="27">
      <c r="A180" s="205"/>
      <c r="B180" s="206"/>
      <c r="C180" s="64"/>
      <c r="D180" s="64"/>
      <c r="E180" s="207"/>
      <c r="F180" s="207"/>
      <c r="G180" s="64"/>
      <c r="H180" s="64"/>
      <c r="I180" s="64"/>
      <c r="J180" s="64"/>
      <c r="K180" s="64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72"/>
      <c r="Y180" s="13"/>
    </row>
    <row r="181" spans="1:34" customHeight="1" ht="24.75">
      <c r="A181" s="360" t="s">
        <v>102</v>
      </c>
      <c r="B181" s="361"/>
      <c r="C181" s="60" t="s">
        <v>103</v>
      </c>
      <c r="D181" s="113" t="s">
        <v>39</v>
      </c>
      <c r="E181" s="70" t="s">
        <v>40</v>
      </c>
      <c r="F181" s="70" t="s">
        <v>41</v>
      </c>
      <c r="G181" s="69" t="s">
        <v>104</v>
      </c>
      <c r="H181" s="69" t="s">
        <v>105</v>
      </c>
      <c r="I181" s="70" t="s">
        <v>44</v>
      </c>
      <c r="J181" s="251" t="s">
        <v>45</v>
      </c>
      <c r="K181" s="252" t="s">
        <v>46</v>
      </c>
      <c r="L181" s="253" t="s">
        <v>3</v>
      </c>
      <c r="M181" s="253" t="s">
        <v>4</v>
      </c>
      <c r="N181" s="253" t="s">
        <v>5</v>
      </c>
      <c r="O181" s="253" t="s">
        <v>6</v>
      </c>
      <c r="P181" s="253" t="s">
        <v>7</v>
      </c>
      <c r="Q181" s="253" t="s">
        <v>8</v>
      </c>
      <c r="R181" s="253" t="s">
        <v>9</v>
      </c>
      <c r="S181" s="253" t="s">
        <v>10</v>
      </c>
      <c r="T181" s="253" t="s">
        <v>11</v>
      </c>
      <c r="U181" s="253" t="s">
        <v>12</v>
      </c>
      <c r="V181" s="253" t="s">
        <v>13</v>
      </c>
      <c r="W181" s="253" t="s">
        <v>14</v>
      </c>
      <c r="X181" s="125" t="s">
        <v>85</v>
      </c>
      <c r="Y181" s="13"/>
    </row>
    <row r="182" spans="1:34" customHeight="1" ht="18">
      <c r="A182" s="342" t="s">
        <v>106</v>
      </c>
      <c r="B182" s="343"/>
      <c r="C182" s="215" t="s">
        <v>107</v>
      </c>
      <c r="D182" s="24">
        <v>3022</v>
      </c>
      <c r="E182" s="24">
        <v>2820</v>
      </c>
      <c r="F182" s="24">
        <v>15938</v>
      </c>
      <c r="G182" s="24">
        <f>G141+G149+G157</f>
        <v>908</v>
      </c>
      <c r="H182" s="24">
        <v>945</v>
      </c>
      <c r="I182" s="93">
        <v>2308</v>
      </c>
      <c r="J182" s="254">
        <v>1963</v>
      </c>
      <c r="K182" s="254">
        <f>X182</f>
        <v>613</v>
      </c>
      <c r="L182" s="130">
        <f>SUM(L141,L149,L157,L165,L173)</f>
        <v>209</v>
      </c>
      <c r="M182" s="130">
        <f>SUM(M141,M149,M157,M165,M173)</f>
        <v>94</v>
      </c>
      <c r="N182" s="130">
        <f>SUM(N141,N149,N157,N165,N173)</f>
        <v>310</v>
      </c>
      <c r="O182" s="130">
        <f>SUM(O141,O149,O157,O165,O173)</f>
        <v>0</v>
      </c>
      <c r="P182" s="130">
        <f>SUM(P141,P149,P157,P165,P173)</f>
        <v>0</v>
      </c>
      <c r="Q182" s="130">
        <f>SUM(Q141,Q149,Q157,Q165,Q173)</f>
        <v>0</v>
      </c>
      <c r="R182" s="130">
        <f>SUM(R141,R149,R157,R165,R173)</f>
        <v>0</v>
      </c>
      <c r="S182" s="130">
        <f>SUM(S141,S149,S157,S165,S173)</f>
        <v>0</v>
      </c>
      <c r="T182" s="130">
        <f>SUM(T141,T149,T157,T165,T173)</f>
        <v>0</v>
      </c>
      <c r="U182" s="130">
        <f>SUM(U141,U149,U157,U165,U173)</f>
        <v>0</v>
      </c>
      <c r="V182" s="130">
        <f>SUM(V141,V149,V157,V165,V173)</f>
        <v>0</v>
      </c>
      <c r="W182" s="130">
        <f>SUM(W141,W149,W157,W165,W173)</f>
        <v>0</v>
      </c>
      <c r="X182" s="141">
        <f>SUM(L182:W182)</f>
        <v>613</v>
      </c>
      <c r="Y182" s="13"/>
    </row>
    <row r="183" spans="1:34" customHeight="1" ht="15">
      <c r="A183" s="344"/>
      <c r="B183" s="345"/>
      <c r="C183" s="213" t="s">
        <v>51</v>
      </c>
      <c r="D183" s="25">
        <v>197449</v>
      </c>
      <c r="E183" s="25">
        <v>197449</v>
      </c>
      <c r="F183" s="25">
        <v>121234</v>
      </c>
      <c r="G183" s="25">
        <f>G142+G150+G158</f>
        <v>1521</v>
      </c>
      <c r="H183" s="25">
        <v>9065</v>
      </c>
      <c r="I183" s="92">
        <v>8277</v>
      </c>
      <c r="J183" s="255">
        <v>6875</v>
      </c>
      <c r="K183" s="255">
        <f>X183</f>
        <v>12371</v>
      </c>
      <c r="L183" s="133">
        <f>SUM(L142,L150,L158,L166,L174)</f>
        <v>4166</v>
      </c>
      <c r="M183" s="133">
        <f>SUM(M142,M150,M158,M166,M174)</f>
        <v>3480</v>
      </c>
      <c r="N183" s="133">
        <f>SUM(N142,N150,N158,N166,N174)</f>
        <v>4724</v>
      </c>
      <c r="O183" s="133">
        <f>SUM(O142,O150,O158,O166,O174)</f>
        <v>0</v>
      </c>
      <c r="P183" s="133">
        <f>SUM(P142,P150,P158,P166,P174)</f>
        <v>0</v>
      </c>
      <c r="Q183" s="133">
        <f>SUM(Q142,Q150,Q158,Q166,Q174)</f>
        <v>0</v>
      </c>
      <c r="R183" s="133">
        <f>SUM(R142,R150,R158,R166,R174)</f>
        <v>0</v>
      </c>
      <c r="S183" s="133">
        <f>SUM(S142,S150,S158,S166,S174)</f>
        <v>0</v>
      </c>
      <c r="T183" s="133">
        <f>SUM(T142,T150,T158,T166,T174)</f>
        <v>1</v>
      </c>
      <c r="U183" s="133">
        <f>SUM(U142,U150,U158,U166,U174)</f>
        <v>0</v>
      </c>
      <c r="V183" s="133">
        <f>SUM(V142,V150,V158,V166,V174)</f>
        <v>0</v>
      </c>
      <c r="W183" s="133">
        <f>SUM(W142,W150,W158,W166,W174)</f>
        <v>0</v>
      </c>
      <c r="X183" s="95">
        <f>SUM(L183:W183)</f>
        <v>12371</v>
      </c>
      <c r="Y183" s="13"/>
    </row>
    <row r="184" spans="1:34" customHeight="1" ht="15">
      <c r="A184" s="344"/>
      <c r="B184" s="345"/>
      <c r="C184" s="216" t="s">
        <v>52</v>
      </c>
      <c r="D184" s="25"/>
      <c r="E184" s="26"/>
      <c r="F184" s="26"/>
      <c r="G184" s="26"/>
      <c r="H184" s="26"/>
      <c r="I184" s="249"/>
      <c r="J184" s="254"/>
      <c r="K184" s="254"/>
      <c r="L184" s="130">
        <f>SUM(L143,L151,L159,L167,L175)</f>
        <v>8944</v>
      </c>
      <c r="M184" s="130">
        <f>SUM(M143,M151,M159,M167,M175)</f>
        <v>7615</v>
      </c>
      <c r="N184" s="130">
        <f>SUM(N143,N151,N159,N167,N175)</f>
        <v>7634</v>
      </c>
      <c r="O184" s="130">
        <f>SUM(O143,O151,O159,O167,O175)</f>
        <v>0</v>
      </c>
      <c r="P184" s="130">
        <f>SUM(P143,P151,P159,P167,P175)</f>
        <v>0</v>
      </c>
      <c r="Q184" s="130">
        <f>SUM(Q143,Q151,Q159,Q167,Q175)</f>
        <v>0</v>
      </c>
      <c r="R184" s="130">
        <f>SUM(R143,R151,R159,R167,R175)</f>
        <v>0</v>
      </c>
      <c r="S184" s="130">
        <f>SUM(S143,S151,S159,S167,S175)</f>
        <v>0</v>
      </c>
      <c r="T184" s="130">
        <f>SUM(T143,T151,T159,T167,T175)</f>
        <v>0</v>
      </c>
      <c r="U184" s="130">
        <f>SUM(U143,U151,U159,U167,U175)</f>
        <v>0</v>
      </c>
      <c r="V184" s="130">
        <f>SUM(V143,V151,V159,V167,V175)</f>
        <v>0</v>
      </c>
      <c r="W184" s="130">
        <f>SUM(W143,W151,W159,W167,W175)</f>
        <v>0</v>
      </c>
      <c r="X184" s="95">
        <f>SUM(L184:W184)</f>
        <v>24193</v>
      </c>
      <c r="Y184" s="13"/>
    </row>
    <row r="185" spans="1:34" customHeight="1" ht="15">
      <c r="A185" s="344"/>
      <c r="B185" s="345"/>
      <c r="C185" s="222" t="s">
        <v>108</v>
      </c>
      <c r="D185" s="238">
        <v>221994</v>
      </c>
      <c r="E185" s="71">
        <v>204420</v>
      </c>
      <c r="F185" s="71">
        <v>561488</v>
      </c>
      <c r="G185" s="71">
        <f>G144+G152+G160</f>
        <v>755701</v>
      </c>
      <c r="H185" s="71">
        <v>929474</v>
      </c>
      <c r="I185" s="239">
        <v>1047266</v>
      </c>
      <c r="J185" s="256">
        <v>955439</v>
      </c>
      <c r="K185" s="256">
        <f>X185</f>
        <v>206503</v>
      </c>
      <c r="L185" s="247">
        <f>SUM(L144,L152,L160,L168,L176)</f>
        <v>75100</v>
      </c>
      <c r="M185" s="247">
        <f>SUM(M144,M152,M160,M168,M176)</f>
        <v>64200</v>
      </c>
      <c r="N185" s="247">
        <f>SUM(N144,N152,N160,N168,N176)</f>
        <v>67203</v>
      </c>
      <c r="O185" s="247">
        <f>SUM(O144,O152,O160,O168,O176)</f>
        <v>0</v>
      </c>
      <c r="P185" s="247">
        <f>SUM(P144,P152,P160,P168,P176)</f>
        <v>0</v>
      </c>
      <c r="Q185" s="247">
        <f>SUM(Q144,Q152,Q160,Q168,Q176)</f>
        <v>0</v>
      </c>
      <c r="R185" s="247">
        <f>SUM(R144,R152,R160,R168,R176)</f>
        <v>0</v>
      </c>
      <c r="S185" s="247">
        <f>SUM(S144,S152,S160,S168,S176)</f>
        <v>0</v>
      </c>
      <c r="T185" s="247">
        <f>SUM(T144,T152,T160,T168,T176)</f>
        <v>0</v>
      </c>
      <c r="U185" s="247">
        <f>SUM(U144,U152,U160,U168,U176)</f>
        <v>0</v>
      </c>
      <c r="V185" s="247">
        <f>SUM(V144,V152,V160,V168,V176)</f>
        <v>0</v>
      </c>
      <c r="W185" s="247">
        <f>SUM(W144,W152,W160,W168,W176)</f>
        <v>0</v>
      </c>
      <c r="X185" s="95">
        <f>SUM(L185:W185)</f>
        <v>206503</v>
      </c>
      <c r="Y185" s="13"/>
    </row>
    <row r="186" spans="1:34" customHeight="1" ht="15">
      <c r="A186" s="344"/>
      <c r="B186" s="345"/>
      <c r="C186" s="217" t="s">
        <v>109</v>
      </c>
      <c r="D186" s="71">
        <v>892860</v>
      </c>
      <c r="E186" s="238">
        <v>905667</v>
      </c>
      <c r="F186" s="238">
        <v>736702</v>
      </c>
      <c r="G186" s="238">
        <f>G145+G153+G161</f>
        <v>808352</v>
      </c>
      <c r="H186" s="238">
        <v>917271</v>
      </c>
      <c r="I186" s="241">
        <v>1044185</v>
      </c>
      <c r="J186" s="257">
        <v>957450</v>
      </c>
      <c r="K186" s="257">
        <f>X186</f>
        <v>206446</v>
      </c>
      <c r="L186" s="244">
        <f>SUM(L145,L153,L161,L169,L177)</f>
        <v>75100</v>
      </c>
      <c r="M186" s="244">
        <f>SUM(M145,M153,M161,M169,M177)</f>
        <v>64200</v>
      </c>
      <c r="N186" s="244">
        <f>SUM(N145,N153,N161,N169,N177)</f>
        <v>67146</v>
      </c>
      <c r="O186" s="244">
        <f>SUM(O145,O153,O161,O169,O177)</f>
        <v>0</v>
      </c>
      <c r="P186" s="244">
        <f>SUM(P145,P153,P161,P169,P177)</f>
        <v>0</v>
      </c>
      <c r="Q186" s="244">
        <f>SUM(Q145,Q153,Q161,Q169,Q177)</f>
        <v>0</v>
      </c>
      <c r="R186" s="244">
        <f>SUM(R145,R153,R161,R169,R177)</f>
        <v>0</v>
      </c>
      <c r="S186" s="244">
        <f>SUM(S145,S153,S161,S169,S177)</f>
        <v>0</v>
      </c>
      <c r="T186" s="244">
        <f>SUM(T145,T153,T161,T169,T177)</f>
        <v>0</v>
      </c>
      <c r="U186" s="244">
        <f>SUM(U145,U153,U161,U169,U177)</f>
        <v>0</v>
      </c>
      <c r="V186" s="244">
        <f>SUM(V145,V153,V161,V169,V177)</f>
        <v>0</v>
      </c>
      <c r="W186" s="244">
        <f>SUM(W145,W153,W161,W169,W177)</f>
        <v>0</v>
      </c>
      <c r="X186" s="95">
        <f>SUM(L186:W186)</f>
        <v>206446</v>
      </c>
      <c r="Y186" s="13"/>
    </row>
    <row r="187" spans="1:34" customHeight="1" ht="15">
      <c r="A187" s="344"/>
      <c r="B187" s="345"/>
      <c r="C187" s="213" t="s">
        <v>56</v>
      </c>
      <c r="D187" s="242"/>
      <c r="E187" s="242"/>
      <c r="F187" s="242"/>
      <c r="G187" s="242"/>
      <c r="H187" s="242"/>
      <c r="I187" s="250" t="s">
        <v>53</v>
      </c>
      <c r="J187" s="255" t="s">
        <v>53</v>
      </c>
      <c r="K187" s="255">
        <f>SUM(L187:W187)</f>
        <v>860400</v>
      </c>
      <c r="L187" s="133">
        <f>SUM(L146,L154,L162,L170,L178)</f>
        <v>75600</v>
      </c>
      <c r="M187" s="133">
        <f>SUM(M146,M154,M162,M170,M178)</f>
        <v>66200</v>
      </c>
      <c r="N187" s="133">
        <f>SUM(N146,N154,N162,N170,N178)</f>
        <v>76600</v>
      </c>
      <c r="O187" s="133">
        <f>SUM(O146,O154,O162,O170,O178)</f>
        <v>73500</v>
      </c>
      <c r="P187" s="133">
        <f>SUM(P146,P154,P162,P170,P178)</f>
        <v>75600</v>
      </c>
      <c r="Q187" s="133">
        <f>SUM(Q146,Q154,Q162,Q170,Q178)</f>
        <v>80600</v>
      </c>
      <c r="R187" s="133">
        <f>SUM(R146,R154,R162,R170,R178)</f>
        <v>83700</v>
      </c>
      <c r="S187" s="133">
        <f>SUM(S146,S154,S162,S170,S178)</f>
        <v>80600</v>
      </c>
      <c r="T187" s="133">
        <f>SUM(T146,T154,T162,T170,T178)</f>
        <v>80600</v>
      </c>
      <c r="U187" s="133">
        <f>SUM(U146,U154,U162,U170,U178)</f>
        <v>83700</v>
      </c>
      <c r="V187" s="133">
        <f>SUM(V146,V154,V162,V170,V178)</f>
        <v>0</v>
      </c>
      <c r="W187" s="133">
        <f>SUM(W146,W154,W162,W170,W178)</f>
        <v>83700</v>
      </c>
      <c r="X187" s="95">
        <f>SUM(L187:W187)</f>
        <v>860400</v>
      </c>
      <c r="Y187" s="13"/>
    </row>
    <row r="188" spans="1:34" customHeight="1" ht="15.75">
      <c r="A188" s="346"/>
      <c r="B188" s="347"/>
      <c r="C188" s="216" t="s">
        <v>57</v>
      </c>
      <c r="D188" s="27" t="s">
        <v>25</v>
      </c>
      <c r="E188" s="27">
        <f>E163+E155+E147</f>
        <v>16450</v>
      </c>
      <c r="F188" s="27">
        <v>7657</v>
      </c>
      <c r="G188" s="27">
        <f>G147+G155+G163</f>
        <v>8940</v>
      </c>
      <c r="H188" s="27">
        <v>24360</v>
      </c>
      <c r="I188" s="94">
        <v>57960</v>
      </c>
      <c r="J188" s="254">
        <v>43626</v>
      </c>
      <c r="K188" s="254">
        <f>X188</f>
        <v>303129</v>
      </c>
      <c r="L188" s="130">
        <f>SUM(L147,L155,L163,L171,L179)</f>
        <v>3539</v>
      </c>
      <c r="M188" s="130">
        <f>SUM(M147,M155,M163,M171,M179)</f>
        <v>4999</v>
      </c>
      <c r="N188" s="130">
        <f>SUM(N147,N155,N163,N171,N179)</f>
        <v>6591</v>
      </c>
      <c r="O188" s="130">
        <f>SUM(O147,O155,O163,O171,O179)</f>
        <v>23000</v>
      </c>
      <c r="P188" s="130">
        <f>SUM(P147,P155,P163,P171,P179)</f>
        <v>23500</v>
      </c>
      <c r="Q188" s="130">
        <f>SUM(Q147,Q155,Q163,Q171,Q179)</f>
        <v>26000</v>
      </c>
      <c r="R188" s="130">
        <f>SUM(R147,R155,R163,R171,R179)</f>
        <v>27000</v>
      </c>
      <c r="S188" s="130">
        <f>SUM(S147,S155,S163,S171,S179)</f>
        <v>26000</v>
      </c>
      <c r="T188" s="130">
        <f>SUM(T147,T155,T163,T171,T179)</f>
        <v>26000</v>
      </c>
      <c r="U188" s="130">
        <f>SUM(U147,U155,U163,U171,U179)</f>
        <v>27000</v>
      </c>
      <c r="V188" s="130">
        <f>SUM(V147,V155,V163,V171,V179)</f>
        <v>82500</v>
      </c>
      <c r="W188" s="130">
        <f>SUM(W147,W155,W163,W171,W179)</f>
        <v>27000</v>
      </c>
      <c r="X188" s="96">
        <f>SUM(L188:W188)</f>
        <v>303129</v>
      </c>
      <c r="Y188" s="13"/>
    </row>
    <row r="189" spans="1:34" customHeight="1" ht="17.25">
      <c r="A189" s="16"/>
      <c r="X189" s="134"/>
      <c r="Y189" s="13"/>
    </row>
    <row r="190" spans="1:34" customHeight="1" ht="16.5">
      <c r="A190" s="16"/>
      <c r="C190" s="209" t="s">
        <v>110</v>
      </c>
      <c r="X190" s="134"/>
      <c r="Y190" s="13"/>
    </row>
    <row r="191" spans="1:34" customHeight="1" ht="17.25">
      <c r="A191" s="16"/>
      <c r="C191" s="73">
        <f>TODAY()</f>
        <v>46131</v>
      </c>
      <c r="X191" s="134"/>
      <c r="Y191" s="13"/>
    </row>
    <row r="192" spans="1:34" customHeight="1" ht="17.25">
      <c r="A192" s="16"/>
      <c r="B192" s="17"/>
      <c r="Y192" s="13"/>
    </row>
    <row r="193" spans="1:34" customHeight="1" ht="24">
      <c r="A193" s="365" t="s">
        <v>102</v>
      </c>
      <c r="B193" s="366"/>
      <c r="C193" s="366"/>
      <c r="D193" s="366"/>
      <c r="E193" s="366"/>
      <c r="F193" s="366"/>
      <c r="G193" s="366"/>
      <c r="H193" s="366"/>
      <c r="I193" s="366"/>
      <c r="J193" s="366"/>
      <c r="K193" s="367"/>
      <c r="L193" s="362">
        <v>2026</v>
      </c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4"/>
    </row>
    <row r="194" spans="1:34" customHeight="1" ht="32.25">
      <c r="A194" s="224"/>
      <c r="B194" s="225"/>
      <c r="C194" s="226"/>
      <c r="D194" s="113">
        <v>2018</v>
      </c>
      <c r="E194" s="70" t="s">
        <v>40</v>
      </c>
      <c r="F194" s="70" t="s">
        <v>41</v>
      </c>
      <c r="G194" s="69" t="s">
        <v>104</v>
      </c>
      <c r="H194" s="69" t="s">
        <v>105</v>
      </c>
      <c r="I194" s="70" t="s">
        <v>44</v>
      </c>
      <c r="J194" s="70" t="s">
        <v>45</v>
      </c>
      <c r="K194" s="252" t="s">
        <v>46</v>
      </c>
      <c r="L194" s="227" t="s">
        <v>3</v>
      </c>
      <c r="M194" s="227" t="s">
        <v>4</v>
      </c>
      <c r="N194" s="227" t="s">
        <v>5</v>
      </c>
      <c r="O194" s="227" t="s">
        <v>6</v>
      </c>
      <c r="P194" s="227" t="s">
        <v>7</v>
      </c>
      <c r="Q194" s="227" t="s">
        <v>8</v>
      </c>
      <c r="R194" s="227" t="s">
        <v>9</v>
      </c>
      <c r="S194" s="227" t="s">
        <v>10</v>
      </c>
      <c r="T194" s="227" t="s">
        <v>11</v>
      </c>
      <c r="U194" s="227" t="s">
        <v>12</v>
      </c>
      <c r="V194" s="227" t="s">
        <v>13</v>
      </c>
      <c r="W194" s="227" t="s">
        <v>14</v>
      </c>
      <c r="X194" s="159" t="s">
        <v>2</v>
      </c>
      <c r="Y194" s="164" t="s">
        <v>111</v>
      </c>
    </row>
    <row r="195" spans="1:34" customHeight="1" ht="27.75">
      <c r="A195" s="333" t="s">
        <v>112</v>
      </c>
      <c r="B195" s="334"/>
      <c r="C195" s="215" t="s">
        <v>50</v>
      </c>
      <c r="D195" s="24">
        <f>D110+D182</f>
        <v>11759</v>
      </c>
      <c r="E195" s="24">
        <f>E110+E182</f>
        <v>12414</v>
      </c>
      <c r="F195" s="24">
        <f>F110+F182</f>
        <v>23534</v>
      </c>
      <c r="G195" s="24">
        <f>G110+G182</f>
        <v>7139</v>
      </c>
      <c r="H195" s="24">
        <v>11979</v>
      </c>
      <c r="I195" s="93">
        <v>21608</v>
      </c>
      <c r="J195" s="93">
        <v>14757</v>
      </c>
      <c r="K195" s="24">
        <f>X195</f>
        <v>3257</v>
      </c>
      <c r="L195" s="232">
        <f>SUM(L130,L182)</f>
        <v>1051</v>
      </c>
      <c r="M195" s="127">
        <f>SUM(M130,M182)</f>
        <v>919</v>
      </c>
      <c r="N195" s="127">
        <f>SUM(N130,N182)</f>
        <v>1287</v>
      </c>
      <c r="O195" s="127">
        <f>SUM(O130,O182)</f>
        <v>0</v>
      </c>
      <c r="P195" s="127">
        <f>SUM(P130,P182)</f>
        <v>0</v>
      </c>
      <c r="Q195" s="127">
        <f>SUM(Q130,Q182)</f>
        <v>0</v>
      </c>
      <c r="R195" s="127">
        <f>SUM(R130,R182)</f>
        <v>0</v>
      </c>
      <c r="S195" s="127">
        <f>SUM(S130,S182)</f>
        <v>0</v>
      </c>
      <c r="T195" s="127">
        <f>SUM(T130,T182)</f>
        <v>0</v>
      </c>
      <c r="U195" s="127">
        <f>SUM(U130,U182)</f>
        <v>0</v>
      </c>
      <c r="V195" s="127">
        <f>SUM(V130,V182)</f>
        <v>0</v>
      </c>
      <c r="W195" s="127">
        <f>SUM(W130,W182)</f>
        <v>0</v>
      </c>
      <c r="X195" s="160">
        <f>SUM(L195:W195)</f>
        <v>3257</v>
      </c>
      <c r="Y195" s="228">
        <f>SUM(E195:K195)+X195</f>
        <v>97945</v>
      </c>
    </row>
    <row r="196" spans="1:34" customHeight="1" ht="27.75">
      <c r="A196" s="335"/>
      <c r="B196" s="336"/>
      <c r="C196" s="213" t="s">
        <v>51</v>
      </c>
      <c r="D196" s="25">
        <f>D111+D183</f>
        <v>205074</v>
      </c>
      <c r="E196" s="25">
        <f>E111+E183</f>
        <v>281324</v>
      </c>
      <c r="F196" s="25">
        <f>F111+F183</f>
        <v>135735</v>
      </c>
      <c r="G196" s="25">
        <f>G111+G183</f>
        <v>10540</v>
      </c>
      <c r="H196" s="25">
        <v>59100</v>
      </c>
      <c r="I196" s="92">
        <v>62916</v>
      </c>
      <c r="J196" s="92">
        <v>62899</v>
      </c>
      <c r="K196" s="25">
        <f>X196</f>
        <v>28710</v>
      </c>
      <c r="L196" s="233">
        <f>SUM(L131,L183)</f>
        <v>8835</v>
      </c>
      <c r="M196" s="133">
        <f>SUM(M131,M183)</f>
        <v>7514</v>
      </c>
      <c r="N196" s="133">
        <f>SUM(N131,N183)</f>
        <v>9850</v>
      </c>
      <c r="O196" s="133">
        <f>SUM(O131,O183)</f>
        <v>17</v>
      </c>
      <c r="P196" s="133">
        <f>SUM(P131,P183)</f>
        <v>0</v>
      </c>
      <c r="Q196" s="133">
        <f>SUM(Q131,Q183)</f>
        <v>0</v>
      </c>
      <c r="R196" s="133">
        <f>SUM(R131,R183)</f>
        <v>0</v>
      </c>
      <c r="S196" s="133">
        <f>SUM(S131,S183)</f>
        <v>0</v>
      </c>
      <c r="T196" s="133">
        <f>SUM(T131,T183)</f>
        <v>1</v>
      </c>
      <c r="U196" s="133">
        <f>SUM(U131,U183)</f>
        <v>0</v>
      </c>
      <c r="V196" s="133">
        <f>SUM(V131,V183)</f>
        <v>2493</v>
      </c>
      <c r="W196" s="133">
        <f>SUM(W131,W183)</f>
        <v>0</v>
      </c>
      <c r="X196" s="161">
        <f>SUM(L196:W196)</f>
        <v>28710</v>
      </c>
      <c r="Y196" s="229">
        <f>SUM(E196:K196)+X196</f>
        <v>669934</v>
      </c>
    </row>
    <row r="197" spans="1:34" customHeight="1" ht="27.75">
      <c r="A197" s="335"/>
      <c r="B197" s="336"/>
      <c r="C197" s="216" t="s">
        <v>52</v>
      </c>
      <c r="D197" s="25"/>
      <c r="E197" s="26" t="s">
        <v>25</v>
      </c>
      <c r="F197" s="26" t="s">
        <v>25</v>
      </c>
      <c r="G197" s="26" t="s">
        <v>25</v>
      </c>
      <c r="H197" s="26" t="s">
        <v>25</v>
      </c>
      <c r="I197" s="26" t="s">
        <v>25</v>
      </c>
      <c r="J197" s="26" t="s">
        <v>25</v>
      </c>
      <c r="K197" s="26">
        <f>X197</f>
        <v>53705</v>
      </c>
      <c r="L197" s="233">
        <f>SUM(L132,L184)</f>
        <v>19066</v>
      </c>
      <c r="M197" s="133">
        <f>SUM(M132,M184)</f>
        <v>16489</v>
      </c>
      <c r="N197" s="133">
        <f>SUM(N132,N184)</f>
        <v>17987</v>
      </c>
      <c r="O197" s="133">
        <f>SUM(O132,O184)</f>
        <v>15</v>
      </c>
      <c r="P197" s="133">
        <f>SUM(P132,P184)</f>
        <v>0</v>
      </c>
      <c r="Q197" s="133">
        <f>SUM(Q132,Q184)</f>
        <v>0</v>
      </c>
      <c r="R197" s="133">
        <f>SUM(R132,R184)</f>
        <v>0</v>
      </c>
      <c r="S197" s="133">
        <f>SUM(S132,S184)</f>
        <v>0</v>
      </c>
      <c r="T197" s="133">
        <f>SUM(T132,T184)</f>
        <v>0</v>
      </c>
      <c r="U197" s="133">
        <f>SUM(U132,U184)</f>
        <v>0</v>
      </c>
      <c r="V197" s="133">
        <f>SUM(V132,V184)</f>
        <v>0</v>
      </c>
      <c r="W197" s="133">
        <f>SUM(W132,W184)</f>
        <v>148</v>
      </c>
      <c r="X197" s="161">
        <f>SUM(L197:W197)</f>
        <v>53705</v>
      </c>
      <c r="Y197" s="230">
        <f>SUM(E197:K197)+X197</f>
        <v>107410</v>
      </c>
    </row>
    <row r="198" spans="1:34" customHeight="1" ht="27.75">
      <c r="A198" s="335"/>
      <c r="B198" s="336"/>
      <c r="C198" s="222" t="s">
        <v>54</v>
      </c>
      <c r="D198" s="238">
        <f>D113+D185</f>
        <v>302377</v>
      </c>
      <c r="E198" s="71">
        <f>E113+E185</f>
        <v>289293</v>
      </c>
      <c r="F198" s="71">
        <f>F113+F185</f>
        <v>852710</v>
      </c>
      <c r="G198" s="71">
        <f>G113+G185</f>
        <v>1150900</v>
      </c>
      <c r="H198" s="71">
        <v>1576760</v>
      </c>
      <c r="I198" s="239">
        <v>2328226</v>
      </c>
      <c r="J198" s="239">
        <v>2154960</v>
      </c>
      <c r="K198" s="71">
        <f>X198</f>
        <v>474637</v>
      </c>
      <c r="L198" s="243">
        <f>SUM(L133,L185)</f>
        <v>170353</v>
      </c>
      <c r="M198" s="244">
        <f>SUM(M133,M185)</f>
        <v>144095</v>
      </c>
      <c r="N198" s="244">
        <f>SUM(N133,N185)</f>
        <v>159914</v>
      </c>
      <c r="O198" s="244">
        <f>SUM(O133,O185)</f>
        <v>275</v>
      </c>
      <c r="P198" s="244">
        <f>SUM(P133,P185)</f>
        <v>0</v>
      </c>
      <c r="Q198" s="244">
        <f>SUM(Q133,Q185)</f>
        <v>0</v>
      </c>
      <c r="R198" s="244">
        <f>SUM(R133,R185)</f>
        <v>0</v>
      </c>
      <c r="S198" s="244">
        <f>SUM(S133,S185)</f>
        <v>0</v>
      </c>
      <c r="T198" s="244">
        <f>SUM(T133,T185)</f>
        <v>0</v>
      </c>
      <c r="U198" s="244">
        <f>SUM(U133,U185)</f>
        <v>0</v>
      </c>
      <c r="V198" s="244">
        <f>SUM(V133,V185)</f>
        <v>0</v>
      </c>
      <c r="W198" s="244">
        <f>SUM(W133,W185)</f>
        <v>0</v>
      </c>
      <c r="X198" s="245">
        <f>SUM(L198:W198)</f>
        <v>474637</v>
      </c>
      <c r="Y198" s="229">
        <f>SUM(E198:K198)+X198</f>
        <v>9302123</v>
      </c>
    </row>
    <row r="199" spans="1:34" customHeight="1" ht="27.75">
      <c r="A199" s="335"/>
      <c r="B199" s="336"/>
      <c r="C199" s="217" t="s">
        <v>113</v>
      </c>
      <c r="D199" s="71">
        <f>D114+D186</f>
        <v>1308839</v>
      </c>
      <c r="E199" s="238">
        <f>E114+E186</f>
        <v>1368685</v>
      </c>
      <c r="F199" s="238">
        <f>F114+F186</f>
        <v>1153699</v>
      </c>
      <c r="G199" s="238">
        <f>G114+G186</f>
        <v>1205668</v>
      </c>
      <c r="H199" s="238">
        <v>1547743</v>
      </c>
      <c r="I199" s="241">
        <v>2287331</v>
      </c>
      <c r="J199" s="241">
        <v>2129600</v>
      </c>
      <c r="K199" s="238">
        <f>X199</f>
        <v>469826</v>
      </c>
      <c r="L199" s="246">
        <f>SUM(L134,L186)</f>
        <v>168660</v>
      </c>
      <c r="M199" s="247">
        <f>SUM(M134,M186)</f>
        <v>142573</v>
      </c>
      <c r="N199" s="247">
        <f>SUM(N134,N186)</f>
        <v>158327</v>
      </c>
      <c r="O199" s="247">
        <f>SUM(O134,O186)</f>
        <v>266</v>
      </c>
      <c r="P199" s="247">
        <f>SUM(P134,P186)</f>
        <v>0</v>
      </c>
      <c r="Q199" s="247">
        <f>SUM(Q134,Q186)</f>
        <v>0</v>
      </c>
      <c r="R199" s="247">
        <f>SUM(R134,R186)</f>
        <v>0</v>
      </c>
      <c r="S199" s="247">
        <f>SUM(S134,S186)</f>
        <v>0</v>
      </c>
      <c r="T199" s="247">
        <f>SUM(T134,T186)</f>
        <v>0</v>
      </c>
      <c r="U199" s="247">
        <f>SUM(U134,U186)</f>
        <v>0</v>
      </c>
      <c r="V199" s="247">
        <f>SUM(V134,V186)</f>
        <v>0</v>
      </c>
      <c r="W199" s="247">
        <f>SUM(W134,W186)</f>
        <v>0</v>
      </c>
      <c r="X199" s="248">
        <f>SUM(L199:W199)</f>
        <v>469826</v>
      </c>
      <c r="Y199" s="230">
        <f>SUM(E199:K199)+X199</f>
        <v>10632378</v>
      </c>
    </row>
    <row r="200" spans="1:34" customHeight="1" ht="27.75">
      <c r="A200" s="335"/>
      <c r="B200" s="336"/>
      <c r="C200" s="213" t="s">
        <v>114</v>
      </c>
      <c r="D200" s="242"/>
      <c r="E200" s="242" t="s">
        <v>25</v>
      </c>
      <c r="F200" s="242" t="s">
        <v>25</v>
      </c>
      <c r="G200" s="242" t="s">
        <v>25</v>
      </c>
      <c r="H200" s="242" t="s">
        <v>25</v>
      </c>
      <c r="I200" s="242" t="s">
        <v>25</v>
      </c>
      <c r="J200" s="242" t="s">
        <v>25</v>
      </c>
      <c r="K200" s="242">
        <f>X200</f>
        <v>2139319</v>
      </c>
      <c r="L200" s="234">
        <f>SUM(L135,L187)</f>
        <v>188620</v>
      </c>
      <c r="M200" s="144">
        <f>SUM(M135,M187)</f>
        <v>163760</v>
      </c>
      <c r="N200" s="144">
        <f>SUM(N135,N187)</f>
        <v>195840</v>
      </c>
      <c r="O200" s="144">
        <f>SUM(O135,O187)</f>
        <v>187919</v>
      </c>
      <c r="P200" s="144">
        <f>SUM(P135,P187)</f>
        <v>189420</v>
      </c>
      <c r="Q200" s="144">
        <f>SUM(Q135,Q187)</f>
        <v>199840</v>
      </c>
      <c r="R200" s="144">
        <f>SUM(R135,R187)</f>
        <v>208360</v>
      </c>
      <c r="S200" s="144">
        <f>SUM(S135,S187)</f>
        <v>194420</v>
      </c>
      <c r="T200" s="144">
        <f>SUM(T135,T187)</f>
        <v>199840</v>
      </c>
      <c r="U200" s="144">
        <f>SUM(U135,U187)</f>
        <v>202940</v>
      </c>
      <c r="V200" s="144">
        <f>SUM(V135,V187)</f>
        <v>0</v>
      </c>
      <c r="W200" s="144">
        <f>SUM(W135,W187)</f>
        <v>208360</v>
      </c>
      <c r="X200" s="162">
        <f>SUM(L200:W200)</f>
        <v>2139319</v>
      </c>
      <c r="Y200" s="229">
        <f>SUM(E200:K200)+X200</f>
        <v>4278638</v>
      </c>
    </row>
    <row r="201" spans="1:34" customHeight="1" ht="27.75">
      <c r="A201" s="337"/>
      <c r="B201" s="338"/>
      <c r="C201" s="216" t="s">
        <v>57</v>
      </c>
      <c r="D201" s="27"/>
      <c r="E201" s="27">
        <f>E188+E116</f>
        <v>24171</v>
      </c>
      <c r="F201" s="27">
        <v>15727</v>
      </c>
      <c r="G201" s="27">
        <f>G116+G188</f>
        <v>21018</v>
      </c>
      <c r="H201" s="27">
        <v>33541</v>
      </c>
      <c r="I201" s="94">
        <v>83003</v>
      </c>
      <c r="J201" s="94">
        <v>51937</v>
      </c>
      <c r="K201" s="27">
        <f>X201</f>
        <v>419545</v>
      </c>
      <c r="L201" s="235">
        <f>SUM(L136,L188)</f>
        <v>5873</v>
      </c>
      <c r="M201" s="131">
        <f>SUM(M136,M188)</f>
        <v>7780</v>
      </c>
      <c r="N201" s="131">
        <f>SUM(N136,N188)</f>
        <v>9492</v>
      </c>
      <c r="O201" s="131">
        <f>SUM(O136,O188)</f>
        <v>23000</v>
      </c>
      <c r="P201" s="131">
        <f>SUM(P136,P188)</f>
        <v>23500</v>
      </c>
      <c r="Q201" s="131">
        <f>SUM(Q136,Q188)</f>
        <v>26000</v>
      </c>
      <c r="R201" s="131">
        <f>SUM(R136,R188)</f>
        <v>27000</v>
      </c>
      <c r="S201" s="131">
        <f>SUM(S136,S188)</f>
        <v>26000</v>
      </c>
      <c r="T201" s="131">
        <f>SUM(T136,T188)</f>
        <v>26000</v>
      </c>
      <c r="U201" s="131">
        <f>SUM(U136,U188)</f>
        <v>27000</v>
      </c>
      <c r="V201" s="131">
        <f>SUM(V136,V188)</f>
        <v>190900</v>
      </c>
      <c r="W201" s="131">
        <f>SUM(W136,W188)</f>
        <v>27000</v>
      </c>
      <c r="X201" s="163">
        <f>SUM(L201:W201)</f>
        <v>419545</v>
      </c>
      <c r="Y201" s="231">
        <f>SUM(E201:K201)+X201</f>
        <v>1068487</v>
      </c>
    </row>
    <row r="202" spans="1:34" customHeight="1" ht="15">
      <c r="S202" s="135"/>
      <c r="X202" s="134"/>
      <c r="Y202" s="13"/>
    </row>
    <row r="203" spans="1:34">
      <c r="C203" s="209" t="s">
        <v>110</v>
      </c>
      <c r="Y203" s="13"/>
    </row>
    <row r="204" spans="1:34" customHeight="1" ht="15">
      <c r="C204" s="73">
        <f>TODAY()</f>
        <v>46131</v>
      </c>
      <c r="X204" s="134"/>
      <c r="Y204" s="13"/>
    </row>
    <row r="205" spans="1:34" customHeight="1" ht="15">
      <c r="E205" s="68"/>
      <c r="F205" s="68"/>
      <c r="G205" s="68"/>
      <c r="H205" s="68"/>
      <c r="I205" s="68"/>
      <c r="J205" s="68"/>
      <c r="K205" s="68"/>
      <c r="X205" s="134"/>
      <c r="Y205" s="13"/>
    </row>
    <row r="206" spans="1:34" customHeight="1" ht="19.5">
      <c r="D206" s="64"/>
      <c r="X206" s="134"/>
      <c r="Y206" s="13"/>
    </row>
    <row r="207" spans="1:34" customHeight="1" ht="19.5">
      <c r="D207" s="64"/>
      <c r="X207" s="134"/>
      <c r="Y207" s="13"/>
    </row>
    <row r="208" spans="1:34">
      <c r="D208" s="64"/>
      <c r="X208" s="134"/>
      <c r="Y208" s="13"/>
    </row>
    <row r="209" spans="1:34" customHeight="1" ht="15.75">
      <c r="D209" s="64"/>
      <c r="X209" s="134"/>
      <c r="Y209" s="13"/>
    </row>
    <row r="210" spans="1:34">
      <c r="D210" s="64"/>
      <c r="X210" s="134"/>
      <c r="Y210" s="13"/>
    </row>
    <row r="211" spans="1:34" customHeight="1" ht="15">
      <c r="D211" s="210"/>
      <c r="X211" s="134"/>
      <c r="Y211" s="13"/>
    </row>
    <row r="212" spans="1:34" customHeight="1" ht="15">
      <c r="D212" s="64"/>
      <c r="X212" s="134"/>
      <c r="Y212" s="13"/>
    </row>
    <row r="213" spans="1:34" customHeight="1" ht="15.75">
      <c r="D213" s="135"/>
      <c r="X213" s="134"/>
      <c r="Y213" s="13"/>
    </row>
    <row r="214" spans="1:34">
      <c r="D214" s="64"/>
      <c r="X214" s="134"/>
      <c r="Y214" s="13"/>
    </row>
    <row r="215" spans="1:34" customHeight="1" ht="15">
      <c r="D215" s="210"/>
      <c r="X215" s="134"/>
      <c r="Y215" s="13"/>
    </row>
    <row r="216" spans="1:34" customHeight="1" ht="19.5">
      <c r="D216" s="64"/>
      <c r="X216" s="134"/>
      <c r="Y216" s="13"/>
    </row>
    <row r="217" spans="1:34" customHeight="1" ht="15.75">
      <c r="D217" s="135"/>
      <c r="X217" s="134"/>
      <c r="Y217" s="13"/>
    </row>
    <row r="218" spans="1:34">
      <c r="D218" s="64"/>
      <c r="X218" s="134"/>
      <c r="Y218" s="13"/>
    </row>
    <row r="219" spans="1:34" customHeight="1" ht="15">
      <c r="D219" s="210"/>
      <c r="X219" s="134"/>
      <c r="Y219" s="13"/>
    </row>
    <row r="220" spans="1:34" customHeight="1" ht="15">
      <c r="D220" s="64"/>
      <c r="X220" s="134"/>
      <c r="Y220" s="13"/>
    </row>
    <row r="221" spans="1:34" customHeight="1" ht="15.75">
      <c r="D221" s="135"/>
      <c r="X221" s="134"/>
      <c r="Y221" s="13"/>
    </row>
    <row r="222" spans="1:34">
      <c r="D222" s="64"/>
      <c r="X222" s="134"/>
      <c r="Y222" s="13"/>
    </row>
    <row r="223" spans="1:34" customHeight="1" ht="15">
      <c r="D223" s="210"/>
      <c r="X223" s="134"/>
      <c r="Y223" s="13"/>
    </row>
    <row r="224" spans="1:34" customHeight="1" ht="15">
      <c r="D224" s="64"/>
      <c r="X224" s="134"/>
      <c r="Y224" s="13"/>
    </row>
    <row r="225" spans="1:34" customHeight="1" ht="15.75">
      <c r="D225" s="135"/>
      <c r="X225" s="134"/>
      <c r="Y225" s="13"/>
    </row>
    <row r="226" spans="1:34">
      <c r="D226" s="64"/>
      <c r="X226" s="134"/>
      <c r="Y226" s="13"/>
    </row>
    <row r="227" spans="1:34" customHeight="1" ht="15">
      <c r="D227" s="210"/>
      <c r="X227" s="134"/>
      <c r="Y227" s="13"/>
    </row>
    <row r="228" spans="1:34" customHeight="1" ht="15">
      <c r="D228" s="64"/>
      <c r="X228" s="134"/>
      <c r="Y228" s="13"/>
    </row>
    <row r="229" spans="1:34" customHeight="1" ht="15.75">
      <c r="D229" s="135"/>
      <c r="X229" s="134"/>
      <c r="Y229" s="13"/>
    </row>
    <row r="230" spans="1:34">
      <c r="D230" s="64"/>
      <c r="X230" s="134"/>
      <c r="Y230" s="13"/>
    </row>
    <row r="231" spans="1:34" customHeight="1" ht="15">
      <c r="D231" s="210"/>
      <c r="X231" s="134"/>
      <c r="Y231" s="13"/>
    </row>
    <row r="232" spans="1:34" customHeight="1" ht="15">
      <c r="D232" s="64"/>
      <c r="X232" s="134"/>
      <c r="Y232" s="13"/>
    </row>
    <row r="233" spans="1:34" customHeight="1" ht="15.75">
      <c r="D233" s="135"/>
      <c r="X233" s="134"/>
      <c r="Y233" s="13"/>
    </row>
    <row r="234" spans="1:34">
      <c r="D234" s="64"/>
      <c r="X234" s="134"/>
      <c r="Y234" s="13"/>
    </row>
    <row r="235" spans="1:34" customHeight="1" ht="15">
      <c r="D235" s="210"/>
      <c r="X235" s="134"/>
      <c r="Y235" s="13"/>
    </row>
    <row r="236" spans="1:34" customHeight="1" ht="16.5">
      <c r="D236" s="211"/>
      <c r="X236" s="134"/>
      <c r="Y236" s="13"/>
    </row>
    <row r="237" spans="1:34" customHeight="1" ht="16.5">
      <c r="D237" s="211"/>
      <c r="X237" s="134"/>
      <c r="Y237" s="13"/>
    </row>
    <row r="238" spans="1:34" customHeight="1" ht="15.75">
      <c r="D238" s="135"/>
      <c r="X238" s="134"/>
      <c r="Y238" s="13"/>
    </row>
    <row r="239" spans="1:34">
      <c r="D239" s="64"/>
      <c r="X239" s="134"/>
      <c r="Y239" s="13"/>
    </row>
    <row r="240" spans="1:34" customHeight="1" ht="15">
      <c r="D240" s="210"/>
      <c r="X240" s="134"/>
      <c r="Y240" s="13"/>
    </row>
    <row r="241" spans="1:34">
      <c r="X241" s="134"/>
      <c r="Y241" s="13"/>
    </row>
    <row r="242" spans="1:34">
      <c r="X242" s="134"/>
      <c r="Y242" s="13"/>
    </row>
    <row r="243" spans="1:34">
      <c r="X243" s="134"/>
      <c r="Y243" s="13"/>
    </row>
    <row r="244" spans="1:34" customHeight="1" ht="19.5">
      <c r="D244" s="64"/>
      <c r="X244" s="134"/>
      <c r="Y244" s="13"/>
    </row>
    <row r="245" spans="1:34" customHeight="1" ht="19.5">
      <c r="D245" s="64"/>
      <c r="X245" s="134"/>
      <c r="Y245" s="13"/>
    </row>
    <row r="246" spans="1:34" customHeight="1" ht="15.75">
      <c r="D246" s="135"/>
      <c r="X246" s="134"/>
      <c r="Y246" s="13"/>
    </row>
    <row r="247" spans="1:34">
      <c r="D247" s="64"/>
      <c r="X247" s="134"/>
      <c r="Y247" s="13"/>
    </row>
    <row r="248" spans="1:34" customHeight="1" ht="15">
      <c r="D248" s="210"/>
      <c r="X248" s="134"/>
      <c r="Y248" s="13"/>
    </row>
    <row r="249" spans="1:34" customHeight="1" ht="19.5">
      <c r="D249" s="64"/>
      <c r="X249" s="134"/>
      <c r="Y249" s="13"/>
    </row>
    <row r="250" spans="1:34" customHeight="1" ht="15.75">
      <c r="D250" s="135"/>
      <c r="X250" s="134"/>
      <c r="Y250" s="13"/>
    </row>
    <row r="251" spans="1:34">
      <c r="D251" s="64"/>
      <c r="X251" s="134"/>
      <c r="Y251" s="13"/>
    </row>
    <row r="252" spans="1:34" customHeight="1" ht="15">
      <c r="D252" s="210"/>
      <c r="X252" s="134"/>
      <c r="Y252" s="13"/>
    </row>
    <row r="253" spans="1:34" customHeight="1" ht="19.5">
      <c r="D253" s="64"/>
      <c r="X253" s="134"/>
      <c r="Y253" s="13"/>
    </row>
    <row r="254" spans="1:34" customHeight="1" ht="15.75">
      <c r="D254" s="135"/>
      <c r="X254" s="134"/>
      <c r="Y254" s="13"/>
    </row>
    <row r="255" spans="1:34">
      <c r="D255" s="64"/>
      <c r="X255" s="134"/>
      <c r="Y255" s="13"/>
    </row>
    <row r="256" spans="1:34" customHeight="1" ht="15">
      <c r="D256" s="210"/>
      <c r="X256" s="134"/>
      <c r="Y256" s="13"/>
    </row>
    <row r="257" spans="1:34" customHeight="1" ht="15">
      <c r="D257" s="64"/>
      <c r="X257" s="134"/>
      <c r="Y257" s="13"/>
    </row>
    <row r="258" spans="1:34" customHeight="1" ht="15.75">
      <c r="D258" s="135"/>
      <c r="X258" s="134"/>
      <c r="Y258" s="13"/>
    </row>
    <row r="259" spans="1:34">
      <c r="D259" s="64"/>
      <c r="X259" s="134"/>
      <c r="Y259" s="13"/>
    </row>
    <row r="260" spans="1:34" customHeight="1" ht="15">
      <c r="D260" s="210"/>
      <c r="X260" s="134"/>
      <c r="Y260" s="13"/>
    </row>
    <row r="261" spans="1:34" customHeight="1" ht="15">
      <c r="D261" s="64"/>
      <c r="X261" s="134"/>
      <c r="Y261" s="13"/>
    </row>
    <row r="262" spans="1:34" customHeight="1" ht="15.75">
      <c r="D262" s="135"/>
      <c r="X262" s="134"/>
      <c r="Y262" s="13"/>
    </row>
    <row r="263" spans="1:34">
      <c r="D263" s="64"/>
      <c r="X263" s="134"/>
      <c r="Y263" s="13"/>
    </row>
    <row r="264" spans="1:34" customHeight="1" ht="15">
      <c r="D264" s="210"/>
      <c r="X264" s="134"/>
      <c r="Y264" s="13"/>
    </row>
    <row r="265" spans="1:34" customHeight="1" ht="16.5">
      <c r="D265" s="211"/>
      <c r="X265" s="134"/>
      <c r="Y265" s="13"/>
    </row>
    <row r="266" spans="1:34" customHeight="1" ht="16.5">
      <c r="D266" s="211"/>
      <c r="X266" s="134"/>
      <c r="Y266" s="13"/>
    </row>
    <row r="267" spans="1:34" customHeight="1" ht="15.75">
      <c r="D267" s="135"/>
      <c r="X267" s="134"/>
      <c r="Y267" s="13"/>
    </row>
    <row r="268" spans="1:34">
      <c r="D268" s="64"/>
    </row>
    <row r="269" spans="1:34" customHeight="1" ht="15">
      <c r="D269" s="210"/>
    </row>
    <row r="275" spans="1:34" customHeight="1" ht="15"/>
    <row r="276" spans="1:34" customHeight="1" ht="15">
      <c r="D276" s="113" t="s">
        <v>39</v>
      </c>
    </row>
    <row r="277" spans="1:34">
      <c r="D277" s="24">
        <v>8737</v>
      </c>
    </row>
    <row r="278" spans="1:34">
      <c r="D278" s="25">
        <v>7625</v>
      </c>
    </row>
    <row r="279" spans="1:34">
      <c r="D279" s="26">
        <v>80383</v>
      </c>
    </row>
    <row r="280" spans="1:34" customHeight="1" ht="15">
      <c r="D280" s="71">
        <v>415979</v>
      </c>
    </row>
    <row r="281" spans="1:34" customHeight="1" ht="15">
      <c r="D281" s="27" t="s">
        <v>25</v>
      </c>
    </row>
    <row r="283" spans="1:34" customHeight="1" ht="15"/>
    <row r="284" spans="1:34" customHeight="1" ht="15">
      <c r="D284" s="113" t="s">
        <v>39</v>
      </c>
    </row>
    <row r="285" spans="1:34">
      <c r="D285" s="24">
        <v>3022</v>
      </c>
    </row>
    <row r="286" spans="1:34">
      <c r="D286" s="25">
        <v>197449</v>
      </c>
    </row>
    <row r="287" spans="1:34">
      <c r="D287" s="26">
        <v>221994</v>
      </c>
    </row>
    <row r="288" spans="1:34" customHeight="1" ht="15">
      <c r="D288" s="71">
        <v>892860</v>
      </c>
    </row>
    <row r="289" spans="1:34" customHeight="1" ht="15">
      <c r="D289" s="27" t="s">
        <v>25</v>
      </c>
    </row>
  </sheetData>
  <mergeCells>
    <mergeCell ref="A4:A66"/>
    <mergeCell ref="B4:B10"/>
    <mergeCell ref="B12:B18"/>
    <mergeCell ref="B20:B26"/>
    <mergeCell ref="B28:B34"/>
    <mergeCell ref="B36:B42"/>
    <mergeCell ref="B44:B50"/>
    <mergeCell ref="B52:B58"/>
    <mergeCell ref="B60:B66"/>
    <mergeCell ref="L1:X2"/>
    <mergeCell ref="B1:K2"/>
    <mergeCell ref="B76:B82"/>
    <mergeCell ref="B84:B90"/>
    <mergeCell ref="B92:B98"/>
    <mergeCell ref="B68:B74"/>
    <mergeCell ref="B100:B106"/>
    <mergeCell ref="A118:K118"/>
    <mergeCell ref="A108:K108"/>
    <mergeCell ref="A109:B116"/>
    <mergeCell ref="A193:K193"/>
    <mergeCell ref="A195:B201"/>
    <mergeCell ref="A128:K128"/>
    <mergeCell ref="A119:B126"/>
    <mergeCell ref="A129:B136"/>
    <mergeCell ref="B138:X138"/>
    <mergeCell ref="A141:A179"/>
    <mergeCell ref="B141:B147"/>
    <mergeCell ref="B149:B155"/>
    <mergeCell ref="B157:B163"/>
    <mergeCell ref="B165:B171"/>
    <mergeCell ref="B173:B179"/>
    <mergeCell ref="A181:B181"/>
    <mergeCell ref="A182:B188"/>
    <mergeCell ref="L193:Y193"/>
  </mergeCells>
  <printOptions gridLines="false" gridLinesSet="true"/>
  <pageMargins left="0" right="0" top="0.57" bottom="0" header="0" footer="0"/>
  <pageSetup paperSize="9" orientation="portrait" scale="33" fitToHeight="0" fitToWidth="1" pageOrder="downThenOver" r:id="rId1ps"/>
  <rowBreaks count="3" manualBreakCount="3">
    <brk id="66" man="1" max="24"/>
    <brk id="136" man="1" max="24"/>
    <brk id="179" man="1" max="24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00000"/>
    <outlinePr summaryBelow="1" summaryRight="1"/>
    <pageSetUpPr fitToPage="1"/>
  </sheetPr>
  <dimension ref="A1:AN434"/>
  <sheetViews>
    <sheetView tabSelected="0" workbookViewId="0" showGridLines="true" showRowColHeaders="1">
      <pane xSplit="3" ySplit="3" activePane="bottomRight" state="frozen" topLeftCell="AG67"/>
      <selection pane="bottomRight" activeCell="AI82" sqref="AI8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119</v>
      </c>
      <c r="C2" s="178">
        <f>DATE(A2,MATCH(B2,{"JANEIRO";"FEVEREIRO";"MARÇO";"ABRIL";"MAIO";"JUNHO";"JULHO";"AGOSTO";"SETEMBRO";"OUTUBRO";"NOVEMBRO";"DEZEMBRO"},0),1)</f>
        <v>46023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4</v>
      </c>
      <c r="F4" s="187"/>
      <c r="G4" s="187"/>
      <c r="H4" s="109">
        <v>4</v>
      </c>
      <c r="I4" s="109">
        <v>1</v>
      </c>
      <c r="J4" s="109">
        <v>1</v>
      </c>
      <c r="K4" s="109">
        <v>4</v>
      </c>
      <c r="L4" s="109">
        <v>0</v>
      </c>
      <c r="M4" s="109"/>
      <c r="N4" s="109"/>
      <c r="O4" s="109">
        <v>1</v>
      </c>
      <c r="P4" s="109">
        <v>3</v>
      </c>
      <c r="Q4" s="109">
        <v>0</v>
      </c>
      <c r="R4" s="109">
        <v>3</v>
      </c>
      <c r="S4" s="109">
        <v>6</v>
      </c>
      <c r="T4" s="109"/>
      <c r="U4" s="109"/>
      <c r="V4" s="109">
        <v>0</v>
      </c>
      <c r="W4" s="109">
        <v>8</v>
      </c>
      <c r="X4" s="109">
        <v>1</v>
      </c>
      <c r="Y4" s="109">
        <v>9</v>
      </c>
      <c r="Z4" s="109">
        <v>8</v>
      </c>
      <c r="AA4" s="109"/>
      <c r="AB4" s="109"/>
      <c r="AC4" s="109">
        <v>2</v>
      </c>
      <c r="AD4" s="109">
        <v>4</v>
      </c>
      <c r="AE4" s="109">
        <v>2</v>
      </c>
      <c r="AF4" s="109">
        <v>1</v>
      </c>
      <c r="AG4" s="109">
        <v>4</v>
      </c>
      <c r="AH4" s="109"/>
      <c r="AI4" s="110">
        <f>SUM(D4:AH4)</f>
        <v>66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5</v>
      </c>
      <c r="F5" s="187"/>
      <c r="G5" s="188"/>
      <c r="H5" s="181">
        <v>5</v>
      </c>
      <c r="I5" s="181">
        <v>5</v>
      </c>
      <c r="J5" s="181">
        <v>1</v>
      </c>
      <c r="K5" s="181">
        <v>7</v>
      </c>
      <c r="L5" s="181">
        <v>18</v>
      </c>
      <c r="M5" s="181"/>
      <c r="N5" s="181"/>
      <c r="O5" s="181">
        <v>0</v>
      </c>
      <c r="P5" s="181">
        <v>2</v>
      </c>
      <c r="Q5" s="181">
        <v>8</v>
      </c>
      <c r="R5" s="181">
        <v>11</v>
      </c>
      <c r="S5" s="181">
        <v>4</v>
      </c>
      <c r="T5" s="181"/>
      <c r="U5" s="181"/>
      <c r="V5" s="181">
        <v>6</v>
      </c>
      <c r="W5" s="181">
        <v>1</v>
      </c>
      <c r="X5" s="181">
        <v>6</v>
      </c>
      <c r="Y5" s="181">
        <v>6</v>
      </c>
      <c r="Z5" s="181">
        <v>4</v>
      </c>
      <c r="AA5" s="181"/>
      <c r="AB5" s="181"/>
      <c r="AC5" s="181">
        <v>6</v>
      </c>
      <c r="AD5" s="181">
        <v>5</v>
      </c>
      <c r="AE5" s="181">
        <v>4</v>
      </c>
      <c r="AF5" s="181">
        <v>4</v>
      </c>
      <c r="AG5" s="181">
        <v>7</v>
      </c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/>
      <c r="G6" s="188"/>
      <c r="H6" s="181">
        <v>0</v>
      </c>
      <c r="I6" s="181">
        <v>0</v>
      </c>
      <c r="J6" s="181">
        <v>0</v>
      </c>
      <c r="K6" s="181">
        <v>0</v>
      </c>
      <c r="L6" s="181">
        <v>0</v>
      </c>
      <c r="M6" s="181"/>
      <c r="N6" s="181"/>
      <c r="O6" s="181">
        <v>0</v>
      </c>
      <c r="P6" s="181">
        <v>0</v>
      </c>
      <c r="Q6" s="181">
        <v>0</v>
      </c>
      <c r="R6" s="181">
        <v>0</v>
      </c>
      <c r="S6" s="181">
        <v>0</v>
      </c>
      <c r="T6" s="181"/>
      <c r="U6" s="181"/>
      <c r="V6" s="181">
        <v>0</v>
      </c>
      <c r="W6" s="181">
        <v>0</v>
      </c>
      <c r="X6" s="181">
        <v>0</v>
      </c>
      <c r="Y6" s="181">
        <v>0</v>
      </c>
      <c r="Z6" s="181">
        <v>0</v>
      </c>
      <c r="AA6" s="181"/>
      <c r="AB6" s="181"/>
      <c r="AC6" s="181">
        <v>0</v>
      </c>
      <c r="AD6" s="181">
        <v>0</v>
      </c>
      <c r="AE6" s="181">
        <v>0</v>
      </c>
      <c r="AF6" s="181">
        <v>0</v>
      </c>
      <c r="AG6" s="181">
        <v>0</v>
      </c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/>
      <c r="G7" s="188"/>
      <c r="H7" s="181">
        <v>1</v>
      </c>
      <c r="I7" s="181">
        <v>1</v>
      </c>
      <c r="J7" s="181">
        <v>3</v>
      </c>
      <c r="K7" s="181">
        <v>2</v>
      </c>
      <c r="L7" s="181">
        <v>8</v>
      </c>
      <c r="M7" s="181"/>
      <c r="N7" s="181"/>
      <c r="O7" s="181">
        <v>0</v>
      </c>
      <c r="P7" s="181">
        <v>2</v>
      </c>
      <c r="Q7" s="181">
        <v>9</v>
      </c>
      <c r="R7" s="181">
        <v>6</v>
      </c>
      <c r="S7" s="181">
        <v>1</v>
      </c>
      <c r="T7" s="181"/>
      <c r="U7" s="181"/>
      <c r="V7" s="181">
        <v>5</v>
      </c>
      <c r="W7" s="181">
        <v>1</v>
      </c>
      <c r="X7" s="181">
        <v>7</v>
      </c>
      <c r="Y7" s="181">
        <v>3</v>
      </c>
      <c r="Z7" s="181">
        <v>3</v>
      </c>
      <c r="AA7" s="181"/>
      <c r="AB7" s="181"/>
      <c r="AC7" s="181">
        <v>6</v>
      </c>
      <c r="AD7" s="181">
        <v>4</v>
      </c>
      <c r="AE7" s="181">
        <v>3</v>
      </c>
      <c r="AF7" s="181">
        <v>3</v>
      </c>
      <c r="AG7" s="181">
        <v>5</v>
      </c>
      <c r="AH7" s="181"/>
      <c r="AI7" s="146">
        <f>SUM(D7:AH7)</f>
        <v>74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/>
      <c r="G8" s="188"/>
      <c r="H8" s="181">
        <v>0</v>
      </c>
      <c r="I8" s="181">
        <v>0</v>
      </c>
      <c r="J8" s="181">
        <v>0</v>
      </c>
      <c r="K8" s="181">
        <v>0</v>
      </c>
      <c r="L8" s="181">
        <v>0</v>
      </c>
      <c r="M8" s="181"/>
      <c r="N8" s="181"/>
      <c r="O8" s="181">
        <v>0</v>
      </c>
      <c r="P8" s="181">
        <v>0</v>
      </c>
      <c r="Q8" s="181">
        <v>0</v>
      </c>
      <c r="R8" s="181">
        <v>0</v>
      </c>
      <c r="S8" s="181">
        <v>0</v>
      </c>
      <c r="T8" s="181"/>
      <c r="U8" s="181"/>
      <c r="V8" s="181">
        <v>0</v>
      </c>
      <c r="W8" s="181">
        <v>0</v>
      </c>
      <c r="X8" s="181">
        <v>0</v>
      </c>
      <c r="Y8" s="181">
        <v>0</v>
      </c>
      <c r="Z8" s="181">
        <v>0</v>
      </c>
      <c r="AA8" s="181"/>
      <c r="AB8" s="181"/>
      <c r="AC8" s="181">
        <v>0</v>
      </c>
      <c r="AD8" s="181">
        <v>0</v>
      </c>
      <c r="AE8" s="181">
        <v>0</v>
      </c>
      <c r="AF8" s="181">
        <v>0</v>
      </c>
      <c r="AG8" s="181">
        <v>0</v>
      </c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114</v>
      </c>
      <c r="F9" s="188"/>
      <c r="G9" s="188"/>
      <c r="H9" s="181">
        <v>114</v>
      </c>
      <c r="I9" s="181">
        <v>134</v>
      </c>
      <c r="J9" s="181">
        <v>124</v>
      </c>
      <c r="K9" s="181">
        <v>125</v>
      </c>
      <c r="L9" s="181">
        <v>149</v>
      </c>
      <c r="M9" s="181"/>
      <c r="N9" s="181"/>
      <c r="O9" s="181">
        <v>103</v>
      </c>
      <c r="P9" s="181">
        <v>116</v>
      </c>
      <c r="Q9" s="181">
        <v>134</v>
      </c>
      <c r="R9" s="181">
        <v>149</v>
      </c>
      <c r="S9" s="181">
        <v>130</v>
      </c>
      <c r="T9" s="181"/>
      <c r="U9" s="181"/>
      <c r="V9" s="181">
        <v>96</v>
      </c>
      <c r="W9" s="181">
        <v>119</v>
      </c>
      <c r="X9" s="181">
        <v>122</v>
      </c>
      <c r="Y9" s="181">
        <v>120</v>
      </c>
      <c r="Z9" s="181">
        <v>103</v>
      </c>
      <c r="AA9" s="181"/>
      <c r="AB9" s="181"/>
      <c r="AC9" s="181">
        <v>147</v>
      </c>
      <c r="AD9" s="181">
        <v>104</v>
      </c>
      <c r="AE9" s="181">
        <v>107</v>
      </c>
      <c r="AF9" s="181">
        <v>109</v>
      </c>
      <c r="AG9" s="181">
        <v>110</v>
      </c>
      <c r="AH9" s="181"/>
      <c r="AI9" s="146">
        <f>SUM(D9:AH9)</f>
        <v>2529</v>
      </c>
    </row>
    <row r="10" spans="1:40" customHeight="1" ht="15.75">
      <c r="A10" s="277"/>
      <c r="B10" s="281"/>
      <c r="C10" s="99" t="s">
        <v>128</v>
      </c>
      <c r="D10" s="188"/>
      <c r="E10" s="188">
        <v>1</v>
      </c>
      <c r="F10" s="188"/>
      <c r="G10" s="188"/>
      <c r="H10" s="181">
        <v>1</v>
      </c>
      <c r="I10" s="181">
        <v>2</v>
      </c>
      <c r="J10" s="181">
        <v>2</v>
      </c>
      <c r="K10" s="181">
        <v>4</v>
      </c>
      <c r="L10" s="181">
        <v>3</v>
      </c>
      <c r="M10" s="181"/>
      <c r="N10" s="181"/>
      <c r="O10" s="181">
        <v>1</v>
      </c>
      <c r="P10" s="181">
        <v>0</v>
      </c>
      <c r="Q10" s="181">
        <v>1</v>
      </c>
      <c r="R10" s="181">
        <v>4</v>
      </c>
      <c r="S10" s="181">
        <v>2</v>
      </c>
      <c r="T10" s="181"/>
      <c r="U10" s="181"/>
      <c r="V10" s="181">
        <v>1</v>
      </c>
      <c r="W10" s="181">
        <v>1</v>
      </c>
      <c r="X10" s="181">
        <v>2</v>
      </c>
      <c r="Y10" s="181">
        <v>0</v>
      </c>
      <c r="Z10" s="181">
        <v>0</v>
      </c>
      <c r="AA10" s="181"/>
      <c r="AB10" s="181"/>
      <c r="AC10" s="181">
        <v>2</v>
      </c>
      <c r="AD10" s="181">
        <v>1</v>
      </c>
      <c r="AE10" s="181">
        <v>3</v>
      </c>
      <c r="AF10" s="181">
        <v>3</v>
      </c>
      <c r="AG10" s="181">
        <v>0</v>
      </c>
      <c r="AH10" s="181"/>
      <c r="AI10" s="146">
        <f>SUM(D10:AH10)</f>
        <v>34</v>
      </c>
    </row>
    <row r="11" spans="1:40" customHeight="1" ht="15.75">
      <c r="A11" s="277"/>
      <c r="B11" s="281"/>
      <c r="C11" s="99" t="s">
        <v>129</v>
      </c>
      <c r="D11" s="188"/>
      <c r="E11" s="188">
        <v>11</v>
      </c>
      <c r="F11" s="188"/>
      <c r="G11" s="188"/>
      <c r="H11" s="181">
        <v>11</v>
      </c>
      <c r="I11" s="181">
        <v>14</v>
      </c>
      <c r="J11" s="181">
        <v>14</v>
      </c>
      <c r="K11" s="181">
        <v>16</v>
      </c>
      <c r="L11" s="181">
        <v>32</v>
      </c>
      <c r="M11" s="181"/>
      <c r="N11" s="181"/>
      <c r="O11" s="181">
        <v>12</v>
      </c>
      <c r="P11" s="181">
        <v>12</v>
      </c>
      <c r="Q11" s="181">
        <v>30</v>
      </c>
      <c r="R11" s="181">
        <v>37</v>
      </c>
      <c r="S11" s="181">
        <v>18</v>
      </c>
      <c r="T11" s="181"/>
      <c r="U11" s="181"/>
      <c r="V11" s="181">
        <v>9</v>
      </c>
      <c r="W11" s="181">
        <v>10</v>
      </c>
      <c r="X11" s="181">
        <v>19</v>
      </c>
      <c r="Y11" s="181">
        <v>14</v>
      </c>
      <c r="Z11" s="181">
        <v>15</v>
      </c>
      <c r="AA11" s="181"/>
      <c r="AB11" s="181"/>
      <c r="AC11" s="181">
        <v>14</v>
      </c>
      <c r="AD11" s="181">
        <v>13</v>
      </c>
      <c r="AE11" s="181">
        <v>13</v>
      </c>
      <c r="AF11" s="181">
        <v>9</v>
      </c>
      <c r="AG11" s="181">
        <v>13</v>
      </c>
      <c r="AH11" s="181"/>
      <c r="AI11" s="146">
        <f>SUM(D11:AH11)</f>
        <v>336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/>
      <c r="G12" s="188"/>
      <c r="H12" s="181">
        <v>0</v>
      </c>
      <c r="I12" s="181">
        <v>0</v>
      </c>
      <c r="J12" s="181">
        <v>0</v>
      </c>
      <c r="K12" s="181">
        <v>1</v>
      </c>
      <c r="L12" s="181">
        <v>0</v>
      </c>
      <c r="M12" s="181"/>
      <c r="N12" s="181"/>
      <c r="O12" s="181">
        <v>1</v>
      </c>
      <c r="P12" s="181">
        <v>0</v>
      </c>
      <c r="Q12" s="181">
        <v>0</v>
      </c>
      <c r="R12" s="181">
        <v>0</v>
      </c>
      <c r="S12" s="181">
        <v>0</v>
      </c>
      <c r="T12" s="181"/>
      <c r="U12" s="181"/>
      <c r="V12" s="181">
        <v>0</v>
      </c>
      <c r="W12" s="181">
        <v>0</v>
      </c>
      <c r="X12" s="181">
        <v>1</v>
      </c>
      <c r="Y12" s="181">
        <v>0</v>
      </c>
      <c r="Z12" s="181">
        <v>0</v>
      </c>
      <c r="AA12" s="181"/>
      <c r="AB12" s="181"/>
      <c r="AC12" s="181">
        <v>1</v>
      </c>
      <c r="AD12" s="181">
        <v>0</v>
      </c>
      <c r="AE12" s="181">
        <v>0</v>
      </c>
      <c r="AF12" s="181">
        <v>0</v>
      </c>
      <c r="AG12" s="181">
        <v>0</v>
      </c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148</v>
      </c>
      <c r="F13" s="188"/>
      <c r="G13" s="188"/>
      <c r="H13" s="181">
        <v>148</v>
      </c>
      <c r="I13" s="181">
        <v>148</v>
      </c>
      <c r="J13" s="181">
        <v>133</v>
      </c>
      <c r="K13" s="181">
        <v>143</v>
      </c>
      <c r="L13" s="181">
        <v>162</v>
      </c>
      <c r="M13" s="181"/>
      <c r="N13" s="181"/>
      <c r="O13" s="181">
        <v>118</v>
      </c>
      <c r="P13" s="181">
        <v>114</v>
      </c>
      <c r="Q13" s="181">
        <v>136</v>
      </c>
      <c r="R13" s="181">
        <v>146</v>
      </c>
      <c r="S13" s="181">
        <v>140</v>
      </c>
      <c r="T13" s="181"/>
      <c r="U13" s="181"/>
      <c r="V13" s="181">
        <v>127</v>
      </c>
      <c r="W13" s="181">
        <v>111</v>
      </c>
      <c r="X13" s="181">
        <v>141</v>
      </c>
      <c r="Y13" s="181">
        <v>150</v>
      </c>
      <c r="Z13" s="181">
        <v>121</v>
      </c>
      <c r="AA13" s="181"/>
      <c r="AB13" s="181"/>
      <c r="AC13" s="181">
        <v>134</v>
      </c>
      <c r="AD13" s="181">
        <v>115</v>
      </c>
      <c r="AE13" s="181">
        <v>131</v>
      </c>
      <c r="AF13" s="181">
        <v>123</v>
      </c>
      <c r="AG13" s="181">
        <v>144</v>
      </c>
      <c r="AH13" s="181"/>
      <c r="AI13" s="146">
        <f>SUM(D13:AH13)</f>
        <v>2833</v>
      </c>
    </row>
    <row r="14" spans="1:40" customHeight="1" ht="15.75">
      <c r="A14" s="277"/>
      <c r="B14" s="281"/>
      <c r="C14" s="99" t="s">
        <v>132</v>
      </c>
      <c r="D14" s="188"/>
      <c r="E14" s="188">
        <v>4</v>
      </c>
      <c r="F14" s="188"/>
      <c r="G14" s="188"/>
      <c r="H14" s="181">
        <v>4</v>
      </c>
      <c r="I14" s="181">
        <v>3</v>
      </c>
      <c r="J14" s="181">
        <v>3</v>
      </c>
      <c r="K14" s="181">
        <v>6</v>
      </c>
      <c r="L14" s="181">
        <v>4</v>
      </c>
      <c r="M14" s="181"/>
      <c r="N14" s="181"/>
      <c r="O14" s="181">
        <v>4</v>
      </c>
      <c r="P14" s="181">
        <v>4</v>
      </c>
      <c r="Q14" s="181">
        <v>6</v>
      </c>
      <c r="R14" s="181">
        <v>6</v>
      </c>
      <c r="S14" s="181">
        <v>4</v>
      </c>
      <c r="T14" s="181"/>
      <c r="U14" s="181"/>
      <c r="V14" s="181">
        <v>5</v>
      </c>
      <c r="W14" s="181">
        <v>4</v>
      </c>
      <c r="X14" s="181">
        <v>3</v>
      </c>
      <c r="Y14" s="181">
        <v>5</v>
      </c>
      <c r="Z14" s="181">
        <v>4</v>
      </c>
      <c r="AA14" s="181"/>
      <c r="AB14" s="181"/>
      <c r="AC14" s="181">
        <v>5</v>
      </c>
      <c r="AD14" s="181">
        <v>7</v>
      </c>
      <c r="AE14" s="181">
        <v>3</v>
      </c>
      <c r="AF14" s="181">
        <v>5</v>
      </c>
      <c r="AG14" s="181">
        <v>6</v>
      </c>
      <c r="AH14" s="181"/>
      <c r="AI14" s="146">
        <f>SUM(D14:AH14)</f>
        <v>95</v>
      </c>
    </row>
    <row r="15" spans="1:40" customHeight="1" ht="15.75">
      <c r="A15" s="277"/>
      <c r="B15" s="281"/>
      <c r="C15" s="99" t="s">
        <v>133</v>
      </c>
      <c r="D15" s="188"/>
      <c r="E15" s="188">
        <v>7</v>
      </c>
      <c r="F15" s="188"/>
      <c r="G15" s="188"/>
      <c r="H15" s="181">
        <v>7</v>
      </c>
      <c r="I15" s="181">
        <v>10</v>
      </c>
      <c r="J15" s="181">
        <v>11</v>
      </c>
      <c r="K15" s="181">
        <v>7</v>
      </c>
      <c r="L15" s="181">
        <v>22</v>
      </c>
      <c r="M15" s="181"/>
      <c r="N15" s="181"/>
      <c r="O15" s="181">
        <v>8</v>
      </c>
      <c r="P15" s="181">
        <v>11</v>
      </c>
      <c r="Q15" s="181">
        <v>12</v>
      </c>
      <c r="R15" s="181">
        <v>20</v>
      </c>
      <c r="S15" s="181">
        <v>14</v>
      </c>
      <c r="T15" s="181"/>
      <c r="U15" s="181"/>
      <c r="V15" s="181">
        <v>5</v>
      </c>
      <c r="W15" s="181">
        <v>10</v>
      </c>
      <c r="X15" s="181">
        <v>6</v>
      </c>
      <c r="Y15" s="181">
        <v>10</v>
      </c>
      <c r="Z15" s="181">
        <v>6</v>
      </c>
      <c r="AA15" s="181"/>
      <c r="AB15" s="181"/>
      <c r="AC15" s="181">
        <v>7</v>
      </c>
      <c r="AD15" s="181">
        <v>8</v>
      </c>
      <c r="AE15" s="181">
        <v>6</v>
      </c>
      <c r="AF15" s="181">
        <v>9</v>
      </c>
      <c r="AG15" s="181">
        <v>6</v>
      </c>
      <c r="AH15" s="181"/>
      <c r="AI15" s="146">
        <f>SUM(D15:AH15)</f>
        <v>202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/>
      <c r="G16" s="188"/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/>
      <c r="N16" s="181"/>
      <c r="O16" s="181">
        <v>0</v>
      </c>
      <c r="P16" s="181">
        <v>0</v>
      </c>
      <c r="Q16" s="181">
        <v>0</v>
      </c>
      <c r="R16" s="181">
        <v>1</v>
      </c>
      <c r="S16" s="181">
        <v>0</v>
      </c>
      <c r="T16" s="181"/>
      <c r="U16" s="181"/>
      <c r="V16" s="181">
        <v>0</v>
      </c>
      <c r="W16" s="181">
        <v>0</v>
      </c>
      <c r="X16" s="181">
        <v>0</v>
      </c>
      <c r="Y16" s="181">
        <v>1</v>
      </c>
      <c r="Z16" s="181">
        <v>0</v>
      </c>
      <c r="AA16" s="181"/>
      <c r="AB16" s="181"/>
      <c r="AC16" s="181">
        <v>0</v>
      </c>
      <c r="AD16" s="181">
        <v>1</v>
      </c>
      <c r="AE16" s="181">
        <v>1</v>
      </c>
      <c r="AF16" s="181">
        <v>1</v>
      </c>
      <c r="AG16" s="181">
        <v>0</v>
      </c>
      <c r="AH16" s="181"/>
      <c r="AI16" s="146">
        <f>SUM(D16:AH16)</f>
        <v>5</v>
      </c>
    </row>
    <row r="17" spans="1:40" customHeight="1" ht="15.75">
      <c r="A17" s="277"/>
      <c r="B17" s="281"/>
      <c r="C17" s="99" t="s">
        <v>135</v>
      </c>
      <c r="D17" s="188"/>
      <c r="E17" s="188">
        <v>160</v>
      </c>
      <c r="F17" s="188"/>
      <c r="G17" s="188"/>
      <c r="H17" s="181">
        <v>160</v>
      </c>
      <c r="I17" s="181">
        <v>84</v>
      </c>
      <c r="J17" s="181">
        <v>156</v>
      </c>
      <c r="K17" s="181">
        <v>90</v>
      </c>
      <c r="L17" s="181">
        <v>134</v>
      </c>
      <c r="M17" s="181"/>
      <c r="N17" s="181"/>
      <c r="O17" s="181">
        <v>79</v>
      </c>
      <c r="P17" s="181">
        <v>84</v>
      </c>
      <c r="Q17" s="181">
        <v>137</v>
      </c>
      <c r="R17" s="181">
        <v>134</v>
      </c>
      <c r="S17" s="181">
        <v>104</v>
      </c>
      <c r="T17" s="181"/>
      <c r="U17" s="181"/>
      <c r="V17" s="181">
        <v>91</v>
      </c>
      <c r="W17" s="181">
        <v>93</v>
      </c>
      <c r="X17" s="181">
        <v>147</v>
      </c>
      <c r="Y17" s="181">
        <v>84</v>
      </c>
      <c r="Z17" s="181">
        <v>72</v>
      </c>
      <c r="AA17" s="181"/>
      <c r="AB17" s="181"/>
      <c r="AC17" s="181">
        <v>147</v>
      </c>
      <c r="AD17" s="181">
        <v>85</v>
      </c>
      <c r="AE17" s="181">
        <v>69</v>
      </c>
      <c r="AF17" s="181">
        <v>86</v>
      </c>
      <c r="AG17" s="181">
        <v>148</v>
      </c>
      <c r="AH17" s="181"/>
      <c r="AI17" s="147">
        <f>SUM(D17:AH17)</f>
        <v>2344</v>
      </c>
    </row>
    <row r="18" spans="1:40" customHeight="1" ht="15.75">
      <c r="A18" s="277"/>
      <c r="B18" s="281"/>
      <c r="C18" s="99" t="s">
        <v>136</v>
      </c>
      <c r="D18" s="188"/>
      <c r="E18" s="188">
        <v>8</v>
      </c>
      <c r="F18" s="188"/>
      <c r="G18" s="188"/>
      <c r="H18" s="181">
        <v>8</v>
      </c>
      <c r="I18" s="181">
        <v>4</v>
      </c>
      <c r="J18" s="181">
        <v>13</v>
      </c>
      <c r="K18" s="181">
        <v>4</v>
      </c>
      <c r="L18" s="181">
        <v>8</v>
      </c>
      <c r="M18" s="181"/>
      <c r="N18" s="181"/>
      <c r="O18" s="181">
        <v>2</v>
      </c>
      <c r="P18" s="181">
        <v>7</v>
      </c>
      <c r="Q18" s="181">
        <v>8</v>
      </c>
      <c r="R18" s="181">
        <v>14</v>
      </c>
      <c r="S18" s="181">
        <v>1</v>
      </c>
      <c r="T18" s="181"/>
      <c r="U18" s="181"/>
      <c r="V18" s="181">
        <v>8</v>
      </c>
      <c r="W18" s="181">
        <v>8</v>
      </c>
      <c r="X18" s="181">
        <v>16</v>
      </c>
      <c r="Y18" s="181">
        <v>1</v>
      </c>
      <c r="Z18" s="181">
        <v>3</v>
      </c>
      <c r="AA18" s="181"/>
      <c r="AB18" s="181"/>
      <c r="AC18" s="181">
        <v>9</v>
      </c>
      <c r="AD18" s="181">
        <v>4</v>
      </c>
      <c r="AE18" s="181">
        <v>5</v>
      </c>
      <c r="AF18" s="181">
        <v>8</v>
      </c>
      <c r="AG18" s="181">
        <v>10</v>
      </c>
      <c r="AH18" s="181"/>
      <c r="AI18" s="147">
        <f>SUM(D18:AH18)</f>
        <v>149</v>
      </c>
    </row>
    <row r="19" spans="1:40" customHeight="1" ht="16.5">
      <c r="A19" s="277"/>
      <c r="B19" s="281"/>
      <c r="C19" s="100" t="s">
        <v>137</v>
      </c>
      <c r="D19" s="188"/>
      <c r="E19" s="188">
        <v>141</v>
      </c>
      <c r="F19" s="188"/>
      <c r="G19" s="188"/>
      <c r="H19" s="181">
        <v>141</v>
      </c>
      <c r="I19" s="181">
        <v>195</v>
      </c>
      <c r="J19" s="181">
        <v>140</v>
      </c>
      <c r="K19" s="181">
        <v>190</v>
      </c>
      <c r="L19" s="181">
        <v>60</v>
      </c>
      <c r="M19" s="181"/>
      <c r="N19" s="181"/>
      <c r="O19" s="181">
        <v>272</v>
      </c>
      <c r="P19" s="181">
        <v>248</v>
      </c>
      <c r="Q19" s="181">
        <v>119</v>
      </c>
      <c r="R19" s="181">
        <v>72</v>
      </c>
      <c r="S19" s="181">
        <v>182</v>
      </c>
      <c r="T19" s="181"/>
      <c r="U19" s="181"/>
      <c r="V19" s="181">
        <v>247</v>
      </c>
      <c r="W19" s="181">
        <v>242</v>
      </c>
      <c r="X19" s="181">
        <v>112</v>
      </c>
      <c r="Y19" s="181">
        <v>206</v>
      </c>
      <c r="Z19" s="181">
        <v>269</v>
      </c>
      <c r="AA19" s="181"/>
      <c r="AB19" s="181"/>
      <c r="AC19" s="181">
        <v>122</v>
      </c>
      <c r="AD19" s="181">
        <v>253</v>
      </c>
      <c r="AE19" s="181">
        <v>255</v>
      </c>
      <c r="AF19" s="181">
        <v>240</v>
      </c>
      <c r="AG19" s="181">
        <v>151</v>
      </c>
      <c r="AH19" s="181"/>
      <c r="AI19" s="151">
        <f>SUM(D19:AH19)</f>
        <v>3857</v>
      </c>
    </row>
    <row r="20" spans="1:40" customHeight="1" ht="18.75">
      <c r="A20" s="277"/>
      <c r="B20" s="282" t="s">
        <v>138</v>
      </c>
      <c r="C20" s="283"/>
      <c r="D20" s="188"/>
      <c r="E20" s="182">
        <f>SUM(E5:E19)</f>
        <v>600</v>
      </c>
      <c r="F20" s="182"/>
      <c r="G20" s="182"/>
      <c r="H20" s="182">
        <f>SUM(H5:H19)</f>
        <v>600</v>
      </c>
      <c r="I20" s="182">
        <f>SUM(I5:I19)</f>
        <v>600</v>
      </c>
      <c r="J20" s="182">
        <f>SUM(J5:J19)</f>
        <v>600</v>
      </c>
      <c r="K20" s="182">
        <f>SUM(K5:K19)</f>
        <v>595</v>
      </c>
      <c r="L20" s="182">
        <f>SUM(L5:L19)</f>
        <v>600</v>
      </c>
      <c r="M20" s="182"/>
      <c r="N20" s="182"/>
      <c r="O20" s="182">
        <f>SUM(O5:O19)</f>
        <v>600</v>
      </c>
      <c r="P20" s="182">
        <f>SUM(P5:P19)</f>
        <v>600</v>
      </c>
      <c r="Q20" s="182">
        <f>SUM(Q5:Q19)</f>
        <v>600</v>
      </c>
      <c r="R20" s="182">
        <f>SUM(R5:R19)</f>
        <v>600</v>
      </c>
      <c r="S20" s="182">
        <f>SUM(S5:S19)</f>
        <v>600</v>
      </c>
      <c r="T20" s="182"/>
      <c r="U20" s="182"/>
      <c r="V20" s="182">
        <f>SUM(V5:V19)</f>
        <v>600</v>
      </c>
      <c r="W20" s="182">
        <f>SUM(W5:W19)</f>
        <v>600</v>
      </c>
      <c r="X20" s="182">
        <f>SUM(X5:X19)</f>
        <v>582</v>
      </c>
      <c r="Y20" s="182">
        <f>SUM(Y5:Y19)</f>
        <v>600</v>
      </c>
      <c r="Z20" s="182">
        <f>SUM(Z5:Z19)</f>
        <v>600</v>
      </c>
      <c r="AA20" s="182"/>
      <c r="AB20" s="182"/>
      <c r="AC20" s="182">
        <f>SUM(AC5:AC19)</f>
        <v>600</v>
      </c>
      <c r="AD20" s="182">
        <f>SUM(AD5:AD19)</f>
        <v>600</v>
      </c>
      <c r="AE20" s="182">
        <f>SUM(AE5:AE19)</f>
        <v>600</v>
      </c>
      <c r="AF20" s="182">
        <f>SUM(AF5:AF19)</f>
        <v>600</v>
      </c>
      <c r="AG20" s="182">
        <f>SUM(AG5:AG19)</f>
        <v>600</v>
      </c>
      <c r="AH20" s="182"/>
      <c r="AI20" s="150">
        <f>SUM(D20:AH20)</f>
        <v>12577</v>
      </c>
    </row>
    <row r="21" spans="1:40" customHeight="1" ht="18.75">
      <c r="A21" s="277"/>
      <c r="B21" s="284" t="s">
        <v>55</v>
      </c>
      <c r="C21" s="285"/>
      <c r="D21" s="188"/>
      <c r="E21" s="104">
        <v>598</v>
      </c>
      <c r="F21" s="104"/>
      <c r="G21" s="104"/>
      <c r="H21" s="104">
        <v>598</v>
      </c>
      <c r="I21" s="104">
        <v>584</v>
      </c>
      <c r="J21" s="104">
        <v>579</v>
      </c>
      <c r="K21" s="104">
        <v>577</v>
      </c>
      <c r="L21" s="104">
        <v>580</v>
      </c>
      <c r="M21" s="104"/>
      <c r="N21" s="104"/>
      <c r="O21" s="104">
        <v>580</v>
      </c>
      <c r="P21" s="104">
        <v>585</v>
      </c>
      <c r="Q21" s="104">
        <v>581</v>
      </c>
      <c r="R21" s="104">
        <v>592</v>
      </c>
      <c r="S21" s="104">
        <v>600</v>
      </c>
      <c r="T21" s="104"/>
      <c r="U21" s="104"/>
      <c r="V21" s="104">
        <v>569</v>
      </c>
      <c r="W21" s="104">
        <v>587</v>
      </c>
      <c r="X21" s="104">
        <v>578</v>
      </c>
      <c r="Y21" s="104">
        <v>587</v>
      </c>
      <c r="Z21" s="104">
        <v>586</v>
      </c>
      <c r="AA21" s="104"/>
      <c r="AB21" s="104"/>
      <c r="AC21" s="104">
        <v>592</v>
      </c>
      <c r="AD21" s="104">
        <v>595</v>
      </c>
      <c r="AE21" s="104">
        <v>576</v>
      </c>
      <c r="AF21" s="104">
        <v>595</v>
      </c>
      <c r="AG21" s="104">
        <v>600</v>
      </c>
      <c r="AH21" s="104"/>
      <c r="AI21" s="145">
        <f>SUM(D21:AH21)</f>
        <v>12319</v>
      </c>
    </row>
    <row r="22" spans="1:40" customHeight="1" ht="18.75">
      <c r="A22" s="277"/>
      <c r="B22" s="286" t="s">
        <v>139</v>
      </c>
      <c r="C22" s="287"/>
      <c r="D22" s="188"/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88"/>
      <c r="E23" s="104">
        <f>E22-E21</f>
        <v>2</v>
      </c>
      <c r="F23" s="104"/>
      <c r="G23" s="104"/>
      <c r="H23" s="104">
        <f>H22-H21</f>
        <v>2</v>
      </c>
      <c r="I23" s="104">
        <f>I22-I21</f>
        <v>16</v>
      </c>
      <c r="J23" s="104">
        <f>J22-J21</f>
        <v>21</v>
      </c>
      <c r="K23" s="104">
        <f>K22-K21</f>
        <v>23</v>
      </c>
      <c r="L23" s="104">
        <f>L22-L21</f>
        <v>20</v>
      </c>
      <c r="M23" s="104"/>
      <c r="N23" s="104"/>
      <c r="O23" s="104">
        <f>O22-O21</f>
        <v>20</v>
      </c>
      <c r="P23" s="104">
        <f>P22-P21</f>
        <v>15</v>
      </c>
      <c r="Q23" s="104">
        <f>Q22-Q21</f>
        <v>19</v>
      </c>
      <c r="R23" s="104">
        <f>R22-R21</f>
        <v>8</v>
      </c>
      <c r="S23" s="104">
        <f>S22-S21</f>
        <v>0</v>
      </c>
      <c r="T23" s="104"/>
      <c r="U23" s="104"/>
      <c r="V23" s="104">
        <f>V22-V21</f>
        <v>31</v>
      </c>
      <c r="W23" s="104">
        <f>W22-W21</f>
        <v>13</v>
      </c>
      <c r="X23" s="104">
        <f>X22-X21</f>
        <v>22</v>
      </c>
      <c r="Y23" s="104">
        <f>Y22-Y21</f>
        <v>13</v>
      </c>
      <c r="Z23" s="104">
        <f>Z22-Z21</f>
        <v>14</v>
      </c>
      <c r="AA23" s="104"/>
      <c r="AB23" s="104"/>
      <c r="AC23" s="104">
        <f>AC22-AC21</f>
        <v>8</v>
      </c>
      <c r="AD23" s="104">
        <f>AD22-AD21</f>
        <v>5</v>
      </c>
      <c r="AE23" s="104">
        <f>AE22-AE21</f>
        <v>24</v>
      </c>
      <c r="AF23" s="104">
        <f>AF22-AF21</f>
        <v>5</v>
      </c>
      <c r="AG23" s="104">
        <f>AG22-AG21</f>
        <v>0</v>
      </c>
      <c r="AH23" s="104"/>
      <c r="AI23" s="153">
        <f>SUM(D23:AH23)</f>
        <v>281</v>
      </c>
    </row>
    <row r="24" spans="1:40" customHeight="1" ht="18.75">
      <c r="A24" s="277"/>
      <c r="B24" s="286" t="s">
        <v>141</v>
      </c>
      <c r="C24" s="287"/>
      <c r="D24" s="188"/>
      <c r="E24" s="104">
        <f>E22-E20</f>
        <v>0</v>
      </c>
      <c r="F24" s="104"/>
      <c r="G24" s="104"/>
      <c r="H24" s="104">
        <f>H22-H20</f>
        <v>0</v>
      </c>
      <c r="I24" s="104">
        <f>I22-I20</f>
        <v>0</v>
      </c>
      <c r="J24" s="104">
        <f>J22-J20</f>
        <v>0</v>
      </c>
      <c r="K24" s="104">
        <f>K22-K20</f>
        <v>5</v>
      </c>
      <c r="L24" s="104">
        <f>L22-L20</f>
        <v>0</v>
      </c>
      <c r="M24" s="104"/>
      <c r="N24" s="104"/>
      <c r="O24" s="104">
        <f>O22-O20</f>
        <v>0</v>
      </c>
      <c r="P24" s="104">
        <f>P22-P20</f>
        <v>0</v>
      </c>
      <c r="Q24" s="104">
        <f>Q22-Q20</f>
        <v>0</v>
      </c>
      <c r="R24" s="104">
        <f>R22-R20</f>
        <v>0</v>
      </c>
      <c r="S24" s="104">
        <f>S22-S20</f>
        <v>0</v>
      </c>
      <c r="T24" s="104"/>
      <c r="U24" s="104"/>
      <c r="V24" s="104">
        <f>V22-V20</f>
        <v>0</v>
      </c>
      <c r="W24" s="104">
        <f>W22-W20</f>
        <v>0</v>
      </c>
      <c r="X24" s="104">
        <f>X22-X20</f>
        <v>18</v>
      </c>
      <c r="Y24" s="104">
        <f>Y22-Y20</f>
        <v>0</v>
      </c>
      <c r="Z24" s="104">
        <f>Z22-Z20</f>
        <v>0</v>
      </c>
      <c r="AA24" s="104"/>
      <c r="AB24" s="104"/>
      <c r="AC24" s="104">
        <f>AC22-AC20</f>
        <v>0</v>
      </c>
      <c r="AD24" s="104">
        <f>AD22-AD20</f>
        <v>0</v>
      </c>
      <c r="AE24" s="104">
        <f>AE22-AE20</f>
        <v>0</v>
      </c>
      <c r="AF24" s="104">
        <f>AF22-AF20</f>
        <v>0</v>
      </c>
      <c r="AG24" s="104">
        <f>AG22-AG20</f>
        <v>0</v>
      </c>
      <c r="AH24" s="104"/>
      <c r="AI24" s="153">
        <f>SUM(D24:AH24)</f>
        <v>23</v>
      </c>
    </row>
    <row r="25" spans="1:40" customHeight="1" ht="16.5">
      <c r="A25" s="277"/>
      <c r="B25" s="288" t="s">
        <v>142</v>
      </c>
      <c r="C25" s="289"/>
      <c r="D25" s="188"/>
      <c r="E25" s="104">
        <f>E6+E8+E10+E12+E14+E16</f>
        <v>5</v>
      </c>
      <c r="F25" s="104"/>
      <c r="G25" s="104"/>
      <c r="H25" s="104">
        <f>H6+H8+H10+H12+H14+H16</f>
        <v>5</v>
      </c>
      <c r="I25" s="104">
        <f>I6+I8+I10+I12+I14+I16</f>
        <v>5</v>
      </c>
      <c r="J25" s="104">
        <f>J6+J8+J10+J12+J14+J16</f>
        <v>5</v>
      </c>
      <c r="K25" s="104">
        <f>K6+K8+K10+K12+K14+K16</f>
        <v>11</v>
      </c>
      <c r="L25" s="104">
        <f>L6+L8+L10+L12+L14+L16</f>
        <v>7</v>
      </c>
      <c r="M25" s="104"/>
      <c r="N25" s="104"/>
      <c r="O25" s="104">
        <f>O6+O8+O10+O12+O14+O16</f>
        <v>6</v>
      </c>
      <c r="P25" s="104">
        <f>P6+P8+P10+P12+P14+P16</f>
        <v>4</v>
      </c>
      <c r="Q25" s="104">
        <f>Q6+Q8+Q10+Q12+Q14+Q16</f>
        <v>7</v>
      </c>
      <c r="R25" s="104">
        <f>R6+R8+R10+R12+R14+R16</f>
        <v>11</v>
      </c>
      <c r="S25" s="104">
        <f>S6+S8+S10+S12+S14+S16</f>
        <v>6</v>
      </c>
      <c r="T25" s="104"/>
      <c r="U25" s="104"/>
      <c r="V25" s="104">
        <f>V6+V8+V10+V12+V14+V16</f>
        <v>6</v>
      </c>
      <c r="W25" s="104">
        <f>W6+W8+W10+W12+W14+W16</f>
        <v>5</v>
      </c>
      <c r="X25" s="104">
        <f>X6+X8+X10+X12+X14+X16</f>
        <v>6</v>
      </c>
      <c r="Y25" s="104">
        <f>Y6+Y8+Y10+Y12+Y14+Y16</f>
        <v>6</v>
      </c>
      <c r="Z25" s="104">
        <f>Z6+Z8+Z10+Z12+Z14+Z16</f>
        <v>4</v>
      </c>
      <c r="AA25" s="104"/>
      <c r="AB25" s="104"/>
      <c r="AC25" s="104">
        <f>AC6+AC8+AC10+AC12+AC14+AC16</f>
        <v>8</v>
      </c>
      <c r="AD25" s="104">
        <f>AD6+AD8+AD10+AD12+AD14+AD16</f>
        <v>9</v>
      </c>
      <c r="AE25" s="104">
        <f>AE6+AE8+AE10+AE12+AE14+AE16</f>
        <v>7</v>
      </c>
      <c r="AF25" s="104">
        <f>SUM(AF6,AF8,AF10,AF12,AF14,AF16)</f>
        <v>9</v>
      </c>
      <c r="AG25" s="104">
        <f>SUM(AG6,AG8,AG10,AG12,AG14,AG16)</f>
        <v>6</v>
      </c>
      <c r="AH25" s="104"/>
      <c r="AI25" s="149">
        <f>SUM(D25:AH25)</f>
        <v>138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/>
      <c r="G27" s="109"/>
      <c r="H27" s="109">
        <v>0</v>
      </c>
      <c r="I27" s="109">
        <v>0</v>
      </c>
      <c r="J27" s="109">
        <v>0</v>
      </c>
      <c r="K27" s="109">
        <v>0</v>
      </c>
      <c r="L27" s="109">
        <v>0</v>
      </c>
      <c r="M27" s="109"/>
      <c r="N27" s="109"/>
      <c r="O27" s="109">
        <v>0</v>
      </c>
      <c r="P27" s="109">
        <v>0</v>
      </c>
      <c r="Q27" s="109">
        <v>0</v>
      </c>
      <c r="R27" s="109">
        <v>0</v>
      </c>
      <c r="S27" s="109">
        <v>0</v>
      </c>
      <c r="T27" s="109"/>
      <c r="U27" s="109"/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/>
      <c r="AB27" s="109"/>
      <c r="AC27" s="109">
        <v>0</v>
      </c>
      <c r="AD27" s="109">
        <v>0</v>
      </c>
      <c r="AE27" s="109">
        <v>0</v>
      </c>
      <c r="AF27" s="109">
        <v>0</v>
      </c>
      <c r="AG27" s="109">
        <v>0</v>
      </c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/>
      <c r="G28" s="181"/>
      <c r="H28" s="181">
        <v>0</v>
      </c>
      <c r="I28" s="181">
        <v>0</v>
      </c>
      <c r="J28" s="181">
        <v>0</v>
      </c>
      <c r="K28" s="181">
        <v>0</v>
      </c>
      <c r="L28" s="181">
        <v>0</v>
      </c>
      <c r="M28" s="181"/>
      <c r="N28" s="181"/>
      <c r="O28" s="181">
        <v>0</v>
      </c>
      <c r="P28" s="181">
        <v>0</v>
      </c>
      <c r="Q28" s="181">
        <v>0</v>
      </c>
      <c r="R28" s="181">
        <v>0</v>
      </c>
      <c r="S28" s="181">
        <v>0</v>
      </c>
      <c r="T28" s="181"/>
      <c r="U28" s="181"/>
      <c r="V28" s="181">
        <v>0</v>
      </c>
      <c r="W28" s="181">
        <v>0</v>
      </c>
      <c r="X28" s="181">
        <v>0</v>
      </c>
      <c r="Y28" s="181">
        <v>0</v>
      </c>
      <c r="Z28" s="181">
        <v>0</v>
      </c>
      <c r="AA28" s="181"/>
      <c r="AB28" s="181"/>
      <c r="AC28" s="181">
        <v>0</v>
      </c>
      <c r="AD28" s="181">
        <v>0</v>
      </c>
      <c r="AE28" s="181">
        <v>0</v>
      </c>
      <c r="AF28" s="181">
        <v>0</v>
      </c>
      <c r="AG28" s="181">
        <v>0</v>
      </c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/>
      <c r="G29" s="181"/>
      <c r="H29" s="181">
        <v>0</v>
      </c>
      <c r="I29" s="181">
        <v>0</v>
      </c>
      <c r="J29" s="181">
        <v>0</v>
      </c>
      <c r="K29" s="181">
        <v>0</v>
      </c>
      <c r="L29" s="181">
        <v>0</v>
      </c>
      <c r="M29" s="181"/>
      <c r="N29" s="181"/>
      <c r="O29" s="181">
        <v>0</v>
      </c>
      <c r="P29" s="181">
        <v>0</v>
      </c>
      <c r="Q29" s="181">
        <v>0</v>
      </c>
      <c r="R29" s="181">
        <v>0</v>
      </c>
      <c r="S29" s="181">
        <v>0</v>
      </c>
      <c r="T29" s="181"/>
      <c r="U29" s="181"/>
      <c r="V29" s="181">
        <v>0</v>
      </c>
      <c r="W29" s="181">
        <v>0</v>
      </c>
      <c r="X29" s="181">
        <v>0</v>
      </c>
      <c r="Y29" s="181">
        <v>0</v>
      </c>
      <c r="Z29" s="181">
        <v>0</v>
      </c>
      <c r="AA29" s="181"/>
      <c r="AB29" s="181"/>
      <c r="AC29" s="181">
        <v>0</v>
      </c>
      <c r="AD29" s="181">
        <v>0</v>
      </c>
      <c r="AE29" s="181">
        <v>0</v>
      </c>
      <c r="AF29" s="181">
        <v>0</v>
      </c>
      <c r="AG29" s="181">
        <v>0</v>
      </c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>
        <v>0</v>
      </c>
      <c r="F30" s="181"/>
      <c r="G30" s="181"/>
      <c r="H30" s="181">
        <v>0</v>
      </c>
      <c r="I30" s="181">
        <v>0</v>
      </c>
      <c r="J30" s="181">
        <v>0</v>
      </c>
      <c r="K30" s="181">
        <v>0</v>
      </c>
      <c r="L30" s="181">
        <v>0</v>
      </c>
      <c r="M30" s="181"/>
      <c r="N30" s="181"/>
      <c r="O30" s="181">
        <v>0</v>
      </c>
      <c r="P30" s="181">
        <v>0</v>
      </c>
      <c r="Q30" s="181">
        <v>0</v>
      </c>
      <c r="R30" s="181">
        <v>0</v>
      </c>
      <c r="S30" s="181">
        <v>0</v>
      </c>
      <c r="T30" s="181"/>
      <c r="U30" s="181"/>
      <c r="V30" s="181">
        <v>0</v>
      </c>
      <c r="W30" s="181">
        <v>0</v>
      </c>
      <c r="X30" s="181">
        <v>0</v>
      </c>
      <c r="Y30" s="181">
        <v>0</v>
      </c>
      <c r="Z30" s="181">
        <v>0</v>
      </c>
      <c r="AA30" s="181"/>
      <c r="AB30" s="181"/>
      <c r="AC30" s="181">
        <v>0</v>
      </c>
      <c r="AD30" s="181">
        <v>0</v>
      </c>
      <c r="AE30" s="181">
        <v>0</v>
      </c>
      <c r="AF30" s="181">
        <v>0</v>
      </c>
      <c r="AG30" s="181">
        <v>0</v>
      </c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/>
      <c r="G31" s="181"/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/>
      <c r="N31" s="181"/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/>
      <c r="U31" s="181"/>
      <c r="V31" s="181">
        <v>0</v>
      </c>
      <c r="W31" s="181">
        <v>0</v>
      </c>
      <c r="X31" s="181">
        <v>0</v>
      </c>
      <c r="Y31" s="181">
        <v>0</v>
      </c>
      <c r="Z31" s="181">
        <v>0</v>
      </c>
      <c r="AA31" s="181"/>
      <c r="AB31" s="181"/>
      <c r="AC31" s="181">
        <v>0</v>
      </c>
      <c r="AD31" s="181">
        <v>0</v>
      </c>
      <c r="AE31" s="181">
        <v>0</v>
      </c>
      <c r="AF31" s="181">
        <v>0</v>
      </c>
      <c r="AG31" s="181">
        <v>0</v>
      </c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>
        <v>0</v>
      </c>
      <c r="F32" s="181"/>
      <c r="G32" s="181"/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/>
      <c r="N32" s="181"/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81"/>
      <c r="V32" s="181">
        <v>0</v>
      </c>
      <c r="W32" s="181">
        <v>0</v>
      </c>
      <c r="X32" s="181">
        <v>0</v>
      </c>
      <c r="Y32" s="181">
        <v>0</v>
      </c>
      <c r="Z32" s="181">
        <v>0</v>
      </c>
      <c r="AA32" s="181"/>
      <c r="AB32" s="181"/>
      <c r="AC32" s="181">
        <v>0</v>
      </c>
      <c r="AD32" s="181">
        <v>0</v>
      </c>
      <c r="AE32" s="181">
        <v>0</v>
      </c>
      <c r="AF32" s="181">
        <v>0</v>
      </c>
      <c r="AG32" s="181">
        <v>0</v>
      </c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>
        <v>0</v>
      </c>
      <c r="F33" s="181"/>
      <c r="G33" s="181"/>
      <c r="H33" s="181">
        <v>0</v>
      </c>
      <c r="I33" s="181">
        <v>0</v>
      </c>
      <c r="J33" s="181">
        <v>0</v>
      </c>
      <c r="K33" s="181">
        <v>0</v>
      </c>
      <c r="L33" s="181">
        <v>0</v>
      </c>
      <c r="M33" s="181"/>
      <c r="N33" s="181"/>
      <c r="O33" s="181">
        <v>0</v>
      </c>
      <c r="P33" s="181">
        <v>0</v>
      </c>
      <c r="Q33" s="181">
        <v>0</v>
      </c>
      <c r="R33" s="181">
        <v>0</v>
      </c>
      <c r="S33" s="181">
        <v>0</v>
      </c>
      <c r="T33" s="181"/>
      <c r="U33" s="181"/>
      <c r="V33" s="181">
        <v>0</v>
      </c>
      <c r="W33" s="181">
        <v>0</v>
      </c>
      <c r="X33" s="181">
        <v>0</v>
      </c>
      <c r="Y33" s="181">
        <v>0</v>
      </c>
      <c r="Z33" s="181">
        <v>0</v>
      </c>
      <c r="AA33" s="181"/>
      <c r="AB33" s="181"/>
      <c r="AC33" s="181">
        <v>0</v>
      </c>
      <c r="AD33" s="181">
        <v>0</v>
      </c>
      <c r="AE33" s="181">
        <v>0</v>
      </c>
      <c r="AF33" s="181">
        <v>0</v>
      </c>
      <c r="AG33" s="181">
        <v>0</v>
      </c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>
        <v>0</v>
      </c>
      <c r="F34" s="181"/>
      <c r="G34" s="181"/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/>
      <c r="N34" s="181"/>
      <c r="O34" s="181">
        <v>0</v>
      </c>
      <c r="P34" s="181">
        <v>0</v>
      </c>
      <c r="Q34" s="181">
        <v>0</v>
      </c>
      <c r="R34" s="181">
        <v>0</v>
      </c>
      <c r="S34" s="181">
        <v>0</v>
      </c>
      <c r="T34" s="181"/>
      <c r="U34" s="181"/>
      <c r="V34" s="181">
        <v>0</v>
      </c>
      <c r="W34" s="181">
        <v>0</v>
      </c>
      <c r="X34" s="181">
        <v>0</v>
      </c>
      <c r="Y34" s="181">
        <v>0</v>
      </c>
      <c r="Z34" s="181">
        <v>0</v>
      </c>
      <c r="AA34" s="181"/>
      <c r="AB34" s="181"/>
      <c r="AC34" s="181">
        <v>0</v>
      </c>
      <c r="AD34" s="181">
        <v>0</v>
      </c>
      <c r="AE34" s="181">
        <v>0</v>
      </c>
      <c r="AF34" s="181">
        <v>0</v>
      </c>
      <c r="AG34" s="181">
        <v>0</v>
      </c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>
        <v>0</v>
      </c>
      <c r="F35" s="181"/>
      <c r="G35" s="181"/>
      <c r="H35" s="181">
        <v>0</v>
      </c>
      <c r="I35" s="181">
        <v>0</v>
      </c>
      <c r="J35" s="181">
        <v>0</v>
      </c>
      <c r="K35" s="181">
        <v>0</v>
      </c>
      <c r="L35" s="181">
        <v>0</v>
      </c>
      <c r="M35" s="181"/>
      <c r="N35" s="181"/>
      <c r="O35" s="181">
        <v>0</v>
      </c>
      <c r="P35" s="181">
        <v>0</v>
      </c>
      <c r="Q35" s="181">
        <v>0</v>
      </c>
      <c r="R35" s="181">
        <v>0</v>
      </c>
      <c r="S35" s="181">
        <v>0</v>
      </c>
      <c r="T35" s="181"/>
      <c r="U35" s="181"/>
      <c r="V35" s="181">
        <v>0</v>
      </c>
      <c r="W35" s="181">
        <v>0</v>
      </c>
      <c r="X35" s="181">
        <v>0</v>
      </c>
      <c r="Y35" s="181">
        <v>0</v>
      </c>
      <c r="Z35" s="181">
        <v>0</v>
      </c>
      <c r="AA35" s="181"/>
      <c r="AB35" s="181"/>
      <c r="AC35" s="181">
        <v>0</v>
      </c>
      <c r="AD35" s="181">
        <v>0</v>
      </c>
      <c r="AE35" s="181">
        <v>0</v>
      </c>
      <c r="AF35" s="181">
        <v>0</v>
      </c>
      <c r="AG35" s="181">
        <v>0</v>
      </c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>
        <v>0</v>
      </c>
      <c r="F36" s="181"/>
      <c r="G36" s="181"/>
      <c r="H36" s="181">
        <v>0</v>
      </c>
      <c r="I36" s="181">
        <v>0</v>
      </c>
      <c r="J36" s="181">
        <v>0</v>
      </c>
      <c r="K36" s="181">
        <v>0</v>
      </c>
      <c r="L36" s="181">
        <v>0</v>
      </c>
      <c r="M36" s="181"/>
      <c r="N36" s="181"/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/>
      <c r="U36" s="181"/>
      <c r="V36" s="181">
        <v>0</v>
      </c>
      <c r="W36" s="181">
        <v>0</v>
      </c>
      <c r="X36" s="181">
        <v>0</v>
      </c>
      <c r="Y36" s="181">
        <v>0</v>
      </c>
      <c r="Z36" s="181">
        <v>0</v>
      </c>
      <c r="AA36" s="181"/>
      <c r="AB36" s="181"/>
      <c r="AC36" s="181">
        <v>0</v>
      </c>
      <c r="AD36" s="181">
        <v>0</v>
      </c>
      <c r="AE36" s="181">
        <v>0</v>
      </c>
      <c r="AF36" s="181">
        <v>0</v>
      </c>
      <c r="AG36" s="181">
        <v>0</v>
      </c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>
        <v>0</v>
      </c>
      <c r="F37" s="181"/>
      <c r="G37" s="181"/>
      <c r="H37" s="181">
        <v>0</v>
      </c>
      <c r="I37" s="181">
        <v>0</v>
      </c>
      <c r="J37" s="181">
        <v>0</v>
      </c>
      <c r="K37" s="181">
        <v>0</v>
      </c>
      <c r="L37" s="181">
        <v>0</v>
      </c>
      <c r="M37" s="181"/>
      <c r="N37" s="181"/>
      <c r="O37" s="181">
        <v>0</v>
      </c>
      <c r="P37" s="181">
        <v>0</v>
      </c>
      <c r="Q37" s="181">
        <v>0</v>
      </c>
      <c r="R37" s="181">
        <v>0</v>
      </c>
      <c r="S37" s="181">
        <v>0</v>
      </c>
      <c r="T37" s="181"/>
      <c r="U37" s="181"/>
      <c r="V37" s="181">
        <v>0</v>
      </c>
      <c r="W37" s="181">
        <v>0</v>
      </c>
      <c r="X37" s="181">
        <v>0</v>
      </c>
      <c r="Y37" s="181">
        <v>0</v>
      </c>
      <c r="Z37" s="181">
        <v>0</v>
      </c>
      <c r="AA37" s="181"/>
      <c r="AB37" s="181"/>
      <c r="AC37" s="181">
        <v>0</v>
      </c>
      <c r="AD37" s="181">
        <v>0</v>
      </c>
      <c r="AE37" s="181">
        <v>0</v>
      </c>
      <c r="AF37" s="181">
        <v>0</v>
      </c>
      <c r="AG37" s="181">
        <v>0</v>
      </c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>
        <v>0</v>
      </c>
      <c r="F38" s="181"/>
      <c r="G38" s="181"/>
      <c r="H38" s="181">
        <v>0</v>
      </c>
      <c r="I38" s="181">
        <v>0</v>
      </c>
      <c r="J38" s="181">
        <v>0</v>
      </c>
      <c r="K38" s="181">
        <v>0</v>
      </c>
      <c r="L38" s="181">
        <v>0</v>
      </c>
      <c r="M38" s="181"/>
      <c r="N38" s="181"/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/>
      <c r="U38" s="181"/>
      <c r="V38" s="181">
        <v>0</v>
      </c>
      <c r="W38" s="181">
        <v>0</v>
      </c>
      <c r="X38" s="181">
        <v>0</v>
      </c>
      <c r="Y38" s="181">
        <v>0</v>
      </c>
      <c r="Z38" s="181">
        <v>0</v>
      </c>
      <c r="AA38" s="181"/>
      <c r="AB38" s="181"/>
      <c r="AC38" s="181">
        <v>0</v>
      </c>
      <c r="AD38" s="181">
        <v>0</v>
      </c>
      <c r="AE38" s="181">
        <v>0</v>
      </c>
      <c r="AF38" s="181">
        <v>0</v>
      </c>
      <c r="AG38" s="181">
        <v>0</v>
      </c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>
        <v>0</v>
      </c>
      <c r="F39" s="181"/>
      <c r="G39" s="181"/>
      <c r="H39" s="181">
        <v>0</v>
      </c>
      <c r="I39" s="181">
        <v>0</v>
      </c>
      <c r="J39" s="181">
        <v>0</v>
      </c>
      <c r="K39" s="181">
        <v>0</v>
      </c>
      <c r="L39" s="181">
        <v>0</v>
      </c>
      <c r="M39" s="181"/>
      <c r="N39" s="181"/>
      <c r="O39" s="181">
        <v>0</v>
      </c>
      <c r="P39" s="181">
        <v>0</v>
      </c>
      <c r="Q39" s="181">
        <v>0</v>
      </c>
      <c r="R39" s="181">
        <v>0</v>
      </c>
      <c r="S39" s="181">
        <v>0</v>
      </c>
      <c r="T39" s="181"/>
      <c r="U39" s="181"/>
      <c r="V39" s="181">
        <v>0</v>
      </c>
      <c r="W39" s="181">
        <v>0</v>
      </c>
      <c r="X39" s="181">
        <v>0</v>
      </c>
      <c r="Y39" s="181">
        <v>0</v>
      </c>
      <c r="Z39" s="181">
        <v>0</v>
      </c>
      <c r="AA39" s="181"/>
      <c r="AB39" s="181"/>
      <c r="AC39" s="181">
        <v>0</v>
      </c>
      <c r="AD39" s="181">
        <v>0</v>
      </c>
      <c r="AE39" s="181">
        <v>0</v>
      </c>
      <c r="AF39" s="181">
        <v>0</v>
      </c>
      <c r="AG39" s="181">
        <v>0</v>
      </c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>
        <v>0</v>
      </c>
      <c r="F40" s="181"/>
      <c r="G40" s="181"/>
      <c r="H40" s="181">
        <v>0</v>
      </c>
      <c r="I40" s="181">
        <v>0</v>
      </c>
      <c r="J40" s="181">
        <v>0</v>
      </c>
      <c r="K40" s="181">
        <v>0</v>
      </c>
      <c r="L40" s="181">
        <v>0</v>
      </c>
      <c r="M40" s="181"/>
      <c r="N40" s="181"/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/>
      <c r="U40" s="181"/>
      <c r="V40" s="181">
        <v>0</v>
      </c>
      <c r="W40" s="181">
        <v>0</v>
      </c>
      <c r="X40" s="181">
        <v>0</v>
      </c>
      <c r="Y40" s="181">
        <v>0</v>
      </c>
      <c r="Z40" s="181">
        <v>0</v>
      </c>
      <c r="AA40" s="181"/>
      <c r="AB40" s="181"/>
      <c r="AC40" s="181">
        <v>0</v>
      </c>
      <c r="AD40" s="181">
        <v>0</v>
      </c>
      <c r="AE40" s="181">
        <v>0</v>
      </c>
      <c r="AF40" s="181">
        <v>0</v>
      </c>
      <c r="AG40" s="181">
        <v>0</v>
      </c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/>
      <c r="G41" s="181"/>
      <c r="H41" s="181">
        <v>0</v>
      </c>
      <c r="I41" s="181">
        <v>0</v>
      </c>
      <c r="J41" s="181">
        <v>0</v>
      </c>
      <c r="K41" s="181">
        <v>0</v>
      </c>
      <c r="L41" s="181">
        <v>0</v>
      </c>
      <c r="M41" s="181"/>
      <c r="N41" s="181"/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/>
      <c r="U41" s="181"/>
      <c r="V41" s="181">
        <v>0</v>
      </c>
      <c r="W41" s="181">
        <v>0</v>
      </c>
      <c r="X41" s="181">
        <v>0</v>
      </c>
      <c r="Y41" s="181">
        <v>0</v>
      </c>
      <c r="Z41" s="181">
        <v>0</v>
      </c>
      <c r="AA41" s="181"/>
      <c r="AB41" s="181"/>
      <c r="AC41" s="181">
        <v>0</v>
      </c>
      <c r="AD41" s="181">
        <v>0</v>
      </c>
      <c r="AE41" s="181">
        <v>0</v>
      </c>
      <c r="AF41" s="181">
        <v>0</v>
      </c>
      <c r="AG41" s="181">
        <v>0</v>
      </c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>
        <v>0</v>
      </c>
      <c r="F42" s="181"/>
      <c r="G42" s="181"/>
      <c r="H42" s="181">
        <v>0</v>
      </c>
      <c r="I42" s="181">
        <v>0</v>
      </c>
      <c r="J42" s="181">
        <v>0</v>
      </c>
      <c r="K42" s="181">
        <v>0</v>
      </c>
      <c r="L42" s="181">
        <v>0</v>
      </c>
      <c r="M42" s="181"/>
      <c r="N42" s="181"/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/>
      <c r="U42" s="181"/>
      <c r="V42" s="181">
        <v>0</v>
      </c>
      <c r="W42" s="181">
        <v>0</v>
      </c>
      <c r="X42" s="181">
        <v>0</v>
      </c>
      <c r="Y42" s="181">
        <v>0</v>
      </c>
      <c r="Z42" s="181">
        <v>0</v>
      </c>
      <c r="AA42" s="181"/>
      <c r="AB42" s="181"/>
      <c r="AC42" s="181">
        <v>0</v>
      </c>
      <c r="AD42" s="181">
        <v>0</v>
      </c>
      <c r="AE42" s="181">
        <v>0</v>
      </c>
      <c r="AF42" s="181">
        <v>0</v>
      </c>
      <c r="AG42" s="181">
        <v>0</v>
      </c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1"/>
      <c r="E43" s="182">
        <v>226</v>
      </c>
      <c r="F43" s="182"/>
      <c r="G43" s="182"/>
      <c r="H43" s="182">
        <v>270</v>
      </c>
      <c r="I43" s="182">
        <v>270</v>
      </c>
      <c r="J43" s="182">
        <v>270</v>
      </c>
      <c r="K43" s="182">
        <v>270</v>
      </c>
      <c r="L43" s="182">
        <v>270</v>
      </c>
      <c r="M43" s="182"/>
      <c r="N43" s="182"/>
      <c r="O43" s="182">
        <v>270</v>
      </c>
      <c r="P43" s="182">
        <v>270</v>
      </c>
      <c r="Q43" s="182">
        <v>270</v>
      </c>
      <c r="R43" s="182">
        <v>262</v>
      </c>
      <c r="S43" s="182">
        <v>270</v>
      </c>
      <c r="T43" s="182"/>
      <c r="U43" s="182"/>
      <c r="V43" s="182">
        <v>270</v>
      </c>
      <c r="W43" s="182">
        <v>270</v>
      </c>
      <c r="X43" s="182">
        <v>264</v>
      </c>
      <c r="Y43" s="182">
        <v>270</v>
      </c>
      <c r="Z43" s="182">
        <v>270</v>
      </c>
      <c r="AA43" s="182"/>
      <c r="AB43" s="182"/>
      <c r="AC43" s="182">
        <v>270</v>
      </c>
      <c r="AD43" s="182">
        <v>270</v>
      </c>
      <c r="AE43" s="182">
        <v>270</v>
      </c>
      <c r="AF43" s="182">
        <v>270</v>
      </c>
      <c r="AG43" s="182">
        <v>270</v>
      </c>
      <c r="AH43" s="182"/>
      <c r="AI43" s="150">
        <f>SUM(D43:AH43)</f>
        <v>5612</v>
      </c>
    </row>
    <row r="44" spans="1:40" customHeight="1" ht="18.75">
      <c r="A44" s="291"/>
      <c r="B44" s="284" t="s">
        <v>55</v>
      </c>
      <c r="C44" s="285"/>
      <c r="D44" s="181"/>
      <c r="E44" s="104">
        <v>210</v>
      </c>
      <c r="F44" s="104"/>
      <c r="G44" s="104"/>
      <c r="H44" s="104">
        <v>250</v>
      </c>
      <c r="I44" s="104">
        <v>258</v>
      </c>
      <c r="J44" s="104">
        <v>265</v>
      </c>
      <c r="K44" s="104">
        <v>266</v>
      </c>
      <c r="L44" s="104">
        <v>258</v>
      </c>
      <c r="M44" s="104"/>
      <c r="N44" s="104"/>
      <c r="O44" s="104">
        <v>260</v>
      </c>
      <c r="P44" s="104">
        <v>261</v>
      </c>
      <c r="Q44" s="104">
        <v>262</v>
      </c>
      <c r="R44" s="104">
        <v>260</v>
      </c>
      <c r="S44" s="104">
        <v>265</v>
      </c>
      <c r="T44" s="104"/>
      <c r="U44" s="104"/>
      <c r="V44" s="104">
        <v>263</v>
      </c>
      <c r="W44" s="104">
        <v>261</v>
      </c>
      <c r="X44" s="104">
        <v>259</v>
      </c>
      <c r="Y44" s="104">
        <v>265</v>
      </c>
      <c r="Z44" s="104">
        <v>267</v>
      </c>
      <c r="AA44" s="104"/>
      <c r="AB44" s="104"/>
      <c r="AC44" s="104">
        <v>263</v>
      </c>
      <c r="AD44" s="104">
        <v>265</v>
      </c>
      <c r="AE44" s="104">
        <v>260</v>
      </c>
      <c r="AF44" s="104">
        <v>270</v>
      </c>
      <c r="AG44" s="104">
        <v>237</v>
      </c>
      <c r="AH44" s="104"/>
      <c r="AI44" s="145">
        <f>SUM(D44:AH44)</f>
        <v>5425</v>
      </c>
    </row>
    <row r="45" spans="1:40" customHeight="1" ht="18.75">
      <c r="A45" s="291"/>
      <c r="B45" s="286" t="s">
        <v>139</v>
      </c>
      <c r="C45" s="287"/>
      <c r="D45" s="181"/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81"/>
      <c r="E46" s="104">
        <f>E45-E44</f>
        <v>60</v>
      </c>
      <c r="F46" s="104"/>
      <c r="G46" s="104"/>
      <c r="H46" s="104">
        <f>H45-H44</f>
        <v>20</v>
      </c>
      <c r="I46" s="104">
        <f>I45-I44</f>
        <v>12</v>
      </c>
      <c r="J46" s="104">
        <f>J45-J44</f>
        <v>5</v>
      </c>
      <c r="K46" s="104">
        <f>K45-K44</f>
        <v>4</v>
      </c>
      <c r="L46" s="104">
        <f>L45-L44</f>
        <v>12</v>
      </c>
      <c r="M46" s="104"/>
      <c r="N46" s="104"/>
      <c r="O46" s="104">
        <f>O45-O44</f>
        <v>10</v>
      </c>
      <c r="P46" s="104">
        <f>P45-P44</f>
        <v>9</v>
      </c>
      <c r="Q46" s="104">
        <f>Q45-Q44</f>
        <v>8</v>
      </c>
      <c r="R46" s="104">
        <f>R45-R44</f>
        <v>10</v>
      </c>
      <c r="S46" s="104">
        <f>S45-S44</f>
        <v>5</v>
      </c>
      <c r="T46" s="104"/>
      <c r="U46" s="104"/>
      <c r="V46" s="104">
        <f>V45-V44</f>
        <v>7</v>
      </c>
      <c r="W46" s="104">
        <f>W45-W44</f>
        <v>9</v>
      </c>
      <c r="X46" s="104">
        <f>X45-X44</f>
        <v>11</v>
      </c>
      <c r="Y46" s="104">
        <f>Y45-Y44</f>
        <v>5</v>
      </c>
      <c r="Z46" s="104">
        <f>Z45-Z44</f>
        <v>3</v>
      </c>
      <c r="AA46" s="104"/>
      <c r="AB46" s="104"/>
      <c r="AC46" s="104">
        <f>AC45-AC44</f>
        <v>7</v>
      </c>
      <c r="AD46" s="104">
        <f>AD45-AD44</f>
        <v>5</v>
      </c>
      <c r="AE46" s="104">
        <f>AE45-AE44</f>
        <v>10</v>
      </c>
      <c r="AF46" s="104">
        <f>AF45-AF44</f>
        <v>0</v>
      </c>
      <c r="AG46" s="104">
        <f>AG45-AG44</f>
        <v>33</v>
      </c>
      <c r="AH46" s="104"/>
      <c r="AI46" s="153">
        <f>SUM(D46:AH46)</f>
        <v>245</v>
      </c>
    </row>
    <row r="47" spans="1:40" customHeight="1" ht="18.75">
      <c r="A47" s="291"/>
      <c r="B47" s="286" t="s">
        <v>141</v>
      </c>
      <c r="C47" s="287"/>
      <c r="D47" s="181"/>
      <c r="E47" s="104">
        <f>E45-E43</f>
        <v>44</v>
      </c>
      <c r="F47" s="104"/>
      <c r="G47" s="104"/>
      <c r="H47" s="104">
        <f>H45-H43</f>
        <v>0</v>
      </c>
      <c r="I47" s="104">
        <f>I45-I43</f>
        <v>0</v>
      </c>
      <c r="J47" s="104">
        <f>J45-J43</f>
        <v>0</v>
      </c>
      <c r="K47" s="104">
        <f>K45-K43</f>
        <v>0</v>
      </c>
      <c r="L47" s="104">
        <f>L45-L43</f>
        <v>0</v>
      </c>
      <c r="M47" s="104"/>
      <c r="N47" s="104"/>
      <c r="O47" s="104">
        <f>O45-O43</f>
        <v>0</v>
      </c>
      <c r="P47" s="104">
        <f>P45-P43</f>
        <v>0</v>
      </c>
      <c r="Q47" s="104">
        <f>Q45-Q43</f>
        <v>0</v>
      </c>
      <c r="R47" s="104">
        <f>R45-R43</f>
        <v>8</v>
      </c>
      <c r="S47" s="104">
        <f>S45-S43</f>
        <v>0</v>
      </c>
      <c r="T47" s="104"/>
      <c r="U47" s="104"/>
      <c r="V47" s="104">
        <f>V45-V43</f>
        <v>0</v>
      </c>
      <c r="W47" s="104">
        <f>W45-W43</f>
        <v>0</v>
      </c>
      <c r="X47" s="104">
        <f>X45-X43</f>
        <v>6</v>
      </c>
      <c r="Y47" s="104">
        <f>Y45-Y43</f>
        <v>0</v>
      </c>
      <c r="Z47" s="104">
        <f>Z45-Z43</f>
        <v>0</v>
      </c>
      <c r="AA47" s="104"/>
      <c r="AB47" s="104"/>
      <c r="AC47" s="104">
        <f>AC45-AC43</f>
        <v>0</v>
      </c>
      <c r="AD47" s="104">
        <f>AD45-AD43</f>
        <v>0</v>
      </c>
      <c r="AE47" s="104">
        <f>AE45-AE43</f>
        <v>0</v>
      </c>
      <c r="AF47" s="104">
        <f>AF45-AF43</f>
        <v>0</v>
      </c>
      <c r="AG47" s="104">
        <f>AG45-AG43</f>
        <v>0</v>
      </c>
      <c r="AH47" s="104"/>
      <c r="AI47" s="153">
        <f>SUM(D47:AH47)</f>
        <v>58</v>
      </c>
    </row>
    <row r="48" spans="1:40" customHeight="1" ht="16.5">
      <c r="A48" s="291"/>
      <c r="B48" s="288" t="s">
        <v>142</v>
      </c>
      <c r="C48" s="289"/>
      <c r="D48" s="181"/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SUM(AF29,AF31,AF33,AF35,AF37,AF39)</f>
        <v>0</v>
      </c>
      <c r="AG48" s="104">
        <f>SUM(AG29,AG31,AG33,AG35,AG37,AG39)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4</v>
      </c>
      <c r="F50" s="109"/>
      <c r="G50" s="109"/>
      <c r="H50" s="109">
        <v>0</v>
      </c>
      <c r="I50" s="109">
        <v>0</v>
      </c>
      <c r="J50" s="109">
        <v>0</v>
      </c>
      <c r="K50" s="109">
        <v>0</v>
      </c>
      <c r="L50" s="109">
        <v>1</v>
      </c>
      <c r="M50" s="109"/>
      <c r="N50" s="109"/>
      <c r="O50" s="109">
        <v>4</v>
      </c>
      <c r="P50" s="109">
        <v>9</v>
      </c>
      <c r="Q50" s="109">
        <v>11</v>
      </c>
      <c r="R50" s="109">
        <v>3</v>
      </c>
      <c r="S50" s="109">
        <v>5</v>
      </c>
      <c r="T50" s="109"/>
      <c r="U50" s="109"/>
      <c r="V50" s="109">
        <v>5</v>
      </c>
      <c r="W50" s="109">
        <v>5</v>
      </c>
      <c r="X50" s="109">
        <v>2</v>
      </c>
      <c r="Y50" s="109">
        <v>4</v>
      </c>
      <c r="Z50" s="109">
        <v>1</v>
      </c>
      <c r="AA50" s="109"/>
      <c r="AB50" s="109"/>
      <c r="AC50" s="109">
        <v>5</v>
      </c>
      <c r="AD50" s="109">
        <v>1</v>
      </c>
      <c r="AE50" s="109">
        <v>3</v>
      </c>
      <c r="AF50" s="109">
        <v>8</v>
      </c>
      <c r="AG50" s="109">
        <v>6</v>
      </c>
      <c r="AH50" s="109"/>
      <c r="AI50" s="110">
        <f>SUM(D50:AH50)</f>
        <v>77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4</v>
      </c>
      <c r="F51" s="181"/>
      <c r="G51" s="181"/>
      <c r="H51" s="181">
        <v>15</v>
      </c>
      <c r="I51" s="181">
        <v>7</v>
      </c>
      <c r="J51" s="181">
        <v>4</v>
      </c>
      <c r="K51" s="181">
        <v>11</v>
      </c>
      <c r="L51" s="181">
        <v>9</v>
      </c>
      <c r="M51" s="181"/>
      <c r="N51" s="181"/>
      <c r="O51" s="181">
        <v>15</v>
      </c>
      <c r="P51" s="181">
        <v>10</v>
      </c>
      <c r="Q51" s="181">
        <v>16</v>
      </c>
      <c r="R51" s="181">
        <v>14</v>
      </c>
      <c r="S51" s="181">
        <v>22</v>
      </c>
      <c r="T51" s="181"/>
      <c r="U51" s="181"/>
      <c r="V51" s="181">
        <v>19</v>
      </c>
      <c r="W51" s="181">
        <v>10</v>
      </c>
      <c r="X51" s="181">
        <v>12</v>
      </c>
      <c r="Y51" s="181">
        <v>14</v>
      </c>
      <c r="Z51" s="181">
        <v>10</v>
      </c>
      <c r="AA51" s="181"/>
      <c r="AB51" s="181"/>
      <c r="AC51" s="181">
        <v>8</v>
      </c>
      <c r="AD51" s="181">
        <v>11</v>
      </c>
      <c r="AE51" s="181">
        <v>13</v>
      </c>
      <c r="AF51" s="181">
        <v>15</v>
      </c>
      <c r="AG51" s="181">
        <v>24</v>
      </c>
      <c r="AH51" s="181"/>
      <c r="AI51" s="146">
        <f>SUM(D51:AH51)</f>
        <v>263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/>
      <c r="G52" s="181"/>
      <c r="H52" s="181">
        <v>0</v>
      </c>
      <c r="I52" s="181">
        <v>0</v>
      </c>
      <c r="J52" s="181">
        <v>0</v>
      </c>
      <c r="K52" s="181">
        <v>0</v>
      </c>
      <c r="L52" s="181">
        <v>0</v>
      </c>
      <c r="M52" s="181"/>
      <c r="N52" s="181"/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/>
      <c r="U52" s="181"/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/>
      <c r="AB52" s="181"/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5</v>
      </c>
      <c r="F53" s="181"/>
      <c r="G53" s="181"/>
      <c r="H53" s="181">
        <v>7</v>
      </c>
      <c r="I53" s="181">
        <v>9</v>
      </c>
      <c r="J53" s="181">
        <v>3</v>
      </c>
      <c r="K53" s="181">
        <v>7</v>
      </c>
      <c r="L53" s="181">
        <v>7</v>
      </c>
      <c r="M53" s="181"/>
      <c r="N53" s="181"/>
      <c r="O53" s="181">
        <v>14</v>
      </c>
      <c r="P53" s="181">
        <v>9</v>
      </c>
      <c r="Q53" s="181">
        <v>13</v>
      </c>
      <c r="R53" s="181">
        <v>8</v>
      </c>
      <c r="S53" s="181">
        <v>16</v>
      </c>
      <c r="T53" s="181"/>
      <c r="U53" s="181"/>
      <c r="V53" s="181">
        <v>9</v>
      </c>
      <c r="W53" s="181">
        <v>5</v>
      </c>
      <c r="X53" s="181">
        <v>6</v>
      </c>
      <c r="Y53" s="181">
        <v>9</v>
      </c>
      <c r="Z53" s="181">
        <v>6</v>
      </c>
      <c r="AA53" s="181"/>
      <c r="AB53" s="181"/>
      <c r="AC53" s="181">
        <v>11</v>
      </c>
      <c r="AD53" s="181">
        <v>8</v>
      </c>
      <c r="AE53" s="181">
        <v>18</v>
      </c>
      <c r="AF53" s="181">
        <v>9</v>
      </c>
      <c r="AG53" s="181">
        <v>20</v>
      </c>
      <c r="AH53" s="181"/>
      <c r="AI53" s="146">
        <f>SUM(D53:AH53)</f>
        <v>199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/>
      <c r="G54" s="181"/>
      <c r="H54" s="181">
        <v>0</v>
      </c>
      <c r="I54" s="181">
        <v>0</v>
      </c>
      <c r="J54" s="181">
        <v>0</v>
      </c>
      <c r="K54" s="181">
        <v>0</v>
      </c>
      <c r="L54" s="181">
        <v>0</v>
      </c>
      <c r="M54" s="181"/>
      <c r="N54" s="181"/>
      <c r="O54" s="181">
        <v>0</v>
      </c>
      <c r="P54" s="181">
        <v>0</v>
      </c>
      <c r="Q54" s="181">
        <v>0</v>
      </c>
      <c r="R54" s="181">
        <v>0</v>
      </c>
      <c r="S54" s="181">
        <v>0</v>
      </c>
      <c r="T54" s="181"/>
      <c r="U54" s="181"/>
      <c r="V54" s="181">
        <v>0</v>
      </c>
      <c r="W54" s="181">
        <v>0</v>
      </c>
      <c r="X54" s="181">
        <v>0</v>
      </c>
      <c r="Y54" s="181">
        <v>0</v>
      </c>
      <c r="Z54" s="181">
        <v>0</v>
      </c>
      <c r="AA54" s="181"/>
      <c r="AB54" s="181"/>
      <c r="AC54" s="181">
        <v>0</v>
      </c>
      <c r="AD54" s="181">
        <v>0</v>
      </c>
      <c r="AE54" s="181">
        <v>0</v>
      </c>
      <c r="AF54" s="181">
        <v>0</v>
      </c>
      <c r="AG54" s="181">
        <v>1</v>
      </c>
      <c r="AH54" s="181"/>
      <c r="AI54" s="146">
        <f>SUM(D54:AH54)</f>
        <v>1</v>
      </c>
    </row>
    <row r="55" spans="1:40" customHeight="1" ht="15.75">
      <c r="A55" s="277"/>
      <c r="B55" s="281"/>
      <c r="C55" s="99" t="s">
        <v>127</v>
      </c>
      <c r="D55" s="181"/>
      <c r="E55" s="181">
        <v>43</v>
      </c>
      <c r="F55" s="181"/>
      <c r="G55" s="181"/>
      <c r="H55" s="181">
        <v>86</v>
      </c>
      <c r="I55" s="181">
        <v>77</v>
      </c>
      <c r="J55" s="181">
        <v>63</v>
      </c>
      <c r="K55" s="181">
        <v>67</v>
      </c>
      <c r="L55" s="181">
        <v>67</v>
      </c>
      <c r="M55" s="181"/>
      <c r="N55" s="181"/>
      <c r="O55" s="181">
        <v>78</v>
      </c>
      <c r="P55" s="181">
        <v>69</v>
      </c>
      <c r="Q55" s="181">
        <v>85</v>
      </c>
      <c r="R55" s="181">
        <v>69</v>
      </c>
      <c r="S55" s="181">
        <v>83</v>
      </c>
      <c r="T55" s="181"/>
      <c r="U55" s="181"/>
      <c r="V55" s="181">
        <v>80</v>
      </c>
      <c r="W55" s="181">
        <v>57</v>
      </c>
      <c r="X55" s="181">
        <v>64</v>
      </c>
      <c r="Y55" s="181">
        <v>71</v>
      </c>
      <c r="Z55" s="181">
        <v>77</v>
      </c>
      <c r="AA55" s="181"/>
      <c r="AB55" s="181"/>
      <c r="AC55" s="181">
        <v>91</v>
      </c>
      <c r="AD55" s="181">
        <v>89</v>
      </c>
      <c r="AE55" s="181">
        <v>97</v>
      </c>
      <c r="AF55" s="181">
        <v>77</v>
      </c>
      <c r="AG55" s="181">
        <v>89</v>
      </c>
      <c r="AH55" s="181"/>
      <c r="AI55" s="146">
        <f>SUM(D55:AH55)</f>
        <v>1579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/>
      <c r="G56" s="181"/>
      <c r="H56" s="181">
        <v>0</v>
      </c>
      <c r="I56" s="181">
        <v>2</v>
      </c>
      <c r="J56" s="181">
        <v>1</v>
      </c>
      <c r="K56" s="181">
        <v>1</v>
      </c>
      <c r="L56" s="181">
        <v>1</v>
      </c>
      <c r="M56" s="181"/>
      <c r="N56" s="181"/>
      <c r="O56" s="181">
        <v>1</v>
      </c>
      <c r="P56" s="181">
        <v>2</v>
      </c>
      <c r="Q56" s="181">
        <v>1</v>
      </c>
      <c r="R56" s="181">
        <v>0</v>
      </c>
      <c r="S56" s="181">
        <v>1</v>
      </c>
      <c r="T56" s="181"/>
      <c r="U56" s="181"/>
      <c r="V56" s="181">
        <v>1</v>
      </c>
      <c r="W56" s="181">
        <v>1</v>
      </c>
      <c r="X56" s="181">
        <v>1</v>
      </c>
      <c r="Y56" s="181">
        <v>1</v>
      </c>
      <c r="Z56" s="181">
        <v>0</v>
      </c>
      <c r="AA56" s="181"/>
      <c r="AB56" s="181"/>
      <c r="AC56" s="181">
        <v>0</v>
      </c>
      <c r="AD56" s="181">
        <v>1</v>
      </c>
      <c r="AE56" s="181">
        <v>2</v>
      </c>
      <c r="AF56" s="181">
        <v>1</v>
      </c>
      <c r="AG56" s="181">
        <v>2</v>
      </c>
      <c r="AH56" s="181"/>
      <c r="AI56" s="146">
        <f>SUM(D56:AH56)</f>
        <v>21</v>
      </c>
    </row>
    <row r="57" spans="1:40" customHeight="1" ht="15.75">
      <c r="A57" s="277"/>
      <c r="B57" s="281"/>
      <c r="C57" s="99" t="s">
        <v>129</v>
      </c>
      <c r="D57" s="181"/>
      <c r="E57" s="181">
        <v>14</v>
      </c>
      <c r="F57" s="181"/>
      <c r="G57" s="181"/>
      <c r="H57" s="181">
        <v>29</v>
      </c>
      <c r="I57" s="181">
        <v>19</v>
      </c>
      <c r="J57" s="181">
        <v>12</v>
      </c>
      <c r="K57" s="181">
        <v>16</v>
      </c>
      <c r="L57" s="181">
        <v>19</v>
      </c>
      <c r="M57" s="181"/>
      <c r="N57" s="181"/>
      <c r="O57" s="181">
        <v>36</v>
      </c>
      <c r="P57" s="181">
        <v>19</v>
      </c>
      <c r="Q57" s="181">
        <v>23</v>
      </c>
      <c r="R57" s="181">
        <v>24</v>
      </c>
      <c r="S57" s="181">
        <v>36</v>
      </c>
      <c r="T57" s="181"/>
      <c r="U57" s="181"/>
      <c r="V57" s="181">
        <v>23</v>
      </c>
      <c r="W57" s="181">
        <v>14</v>
      </c>
      <c r="X57" s="181">
        <v>15</v>
      </c>
      <c r="Y57" s="181">
        <v>26</v>
      </c>
      <c r="Z57" s="181">
        <v>24</v>
      </c>
      <c r="AA57" s="181"/>
      <c r="AB57" s="181"/>
      <c r="AC57" s="181">
        <v>25</v>
      </c>
      <c r="AD57" s="181">
        <v>22</v>
      </c>
      <c r="AE57" s="181">
        <v>35</v>
      </c>
      <c r="AF57" s="181">
        <v>22</v>
      </c>
      <c r="AG57" s="181">
        <v>36</v>
      </c>
      <c r="AH57" s="181"/>
      <c r="AI57" s="146">
        <f>SUM(D57:AH57)</f>
        <v>489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/>
      <c r="G58" s="181"/>
      <c r="H58" s="181">
        <v>0</v>
      </c>
      <c r="I58" s="181">
        <v>1</v>
      </c>
      <c r="J58" s="181">
        <v>0</v>
      </c>
      <c r="K58" s="181">
        <v>1</v>
      </c>
      <c r="L58" s="181">
        <v>1</v>
      </c>
      <c r="M58" s="181"/>
      <c r="N58" s="181"/>
      <c r="O58" s="181">
        <v>0</v>
      </c>
      <c r="P58" s="181">
        <v>1</v>
      </c>
      <c r="Q58" s="181">
        <v>0</v>
      </c>
      <c r="R58" s="181">
        <v>0</v>
      </c>
      <c r="S58" s="181">
        <v>1</v>
      </c>
      <c r="T58" s="181"/>
      <c r="U58" s="181"/>
      <c r="V58" s="181">
        <v>0</v>
      </c>
      <c r="W58" s="181">
        <v>1</v>
      </c>
      <c r="X58" s="181">
        <v>0</v>
      </c>
      <c r="Y58" s="181">
        <v>0</v>
      </c>
      <c r="Z58" s="181">
        <v>1</v>
      </c>
      <c r="AA58" s="181"/>
      <c r="AB58" s="181"/>
      <c r="AC58" s="181">
        <v>1</v>
      </c>
      <c r="AD58" s="181">
        <v>0</v>
      </c>
      <c r="AE58" s="181">
        <v>1</v>
      </c>
      <c r="AF58" s="181">
        <v>1</v>
      </c>
      <c r="AG58" s="181">
        <v>0</v>
      </c>
      <c r="AH58" s="181"/>
      <c r="AI58" s="146">
        <f>SUM(D58:AH58)</f>
        <v>11</v>
      </c>
    </row>
    <row r="59" spans="1:40" customHeight="1" ht="15.75">
      <c r="A59" s="277"/>
      <c r="B59" s="281"/>
      <c r="C59" s="99" t="s">
        <v>131</v>
      </c>
      <c r="D59" s="181"/>
      <c r="E59" s="181">
        <v>75</v>
      </c>
      <c r="F59" s="181"/>
      <c r="G59" s="181"/>
      <c r="H59" s="181">
        <v>85</v>
      </c>
      <c r="I59" s="181">
        <v>84</v>
      </c>
      <c r="J59" s="181">
        <v>78</v>
      </c>
      <c r="K59" s="181">
        <v>77</v>
      </c>
      <c r="L59" s="181">
        <v>85</v>
      </c>
      <c r="M59" s="181"/>
      <c r="N59" s="181"/>
      <c r="O59" s="181">
        <v>90</v>
      </c>
      <c r="P59" s="181">
        <v>83</v>
      </c>
      <c r="Q59" s="181">
        <v>82</v>
      </c>
      <c r="R59" s="181">
        <v>69</v>
      </c>
      <c r="S59" s="181">
        <v>101</v>
      </c>
      <c r="T59" s="181"/>
      <c r="U59" s="181"/>
      <c r="V59" s="181">
        <v>88</v>
      </c>
      <c r="W59" s="181">
        <v>74</v>
      </c>
      <c r="X59" s="181">
        <v>69</v>
      </c>
      <c r="Y59" s="181">
        <v>77</v>
      </c>
      <c r="Z59" s="181">
        <v>84</v>
      </c>
      <c r="AA59" s="181"/>
      <c r="AB59" s="181"/>
      <c r="AC59" s="181">
        <v>74</v>
      </c>
      <c r="AD59" s="181">
        <v>88</v>
      </c>
      <c r="AE59" s="181">
        <v>97</v>
      </c>
      <c r="AF59" s="181">
        <v>89</v>
      </c>
      <c r="AG59" s="181">
        <v>107</v>
      </c>
      <c r="AH59" s="181"/>
      <c r="AI59" s="146">
        <f>SUM(D59:AH59)</f>
        <v>1756</v>
      </c>
    </row>
    <row r="60" spans="1:40" customHeight="1" ht="15.75">
      <c r="A60" s="277"/>
      <c r="B60" s="281"/>
      <c r="C60" s="99" t="s">
        <v>132</v>
      </c>
      <c r="D60" s="181"/>
      <c r="E60" s="181">
        <v>0</v>
      </c>
      <c r="F60" s="181"/>
      <c r="G60" s="181"/>
      <c r="H60" s="181">
        <v>1</v>
      </c>
      <c r="I60" s="181">
        <v>0</v>
      </c>
      <c r="J60" s="181">
        <v>0</v>
      </c>
      <c r="K60" s="181">
        <v>1</v>
      </c>
      <c r="L60" s="181">
        <v>1</v>
      </c>
      <c r="M60" s="181"/>
      <c r="N60" s="181"/>
      <c r="O60" s="181">
        <v>1</v>
      </c>
      <c r="P60" s="181">
        <v>1</v>
      </c>
      <c r="Q60" s="181">
        <v>1</v>
      </c>
      <c r="R60" s="181">
        <v>0</v>
      </c>
      <c r="S60" s="181">
        <v>0</v>
      </c>
      <c r="T60" s="181"/>
      <c r="U60" s="181"/>
      <c r="V60" s="181">
        <v>1</v>
      </c>
      <c r="W60" s="181">
        <v>1</v>
      </c>
      <c r="X60" s="181">
        <v>1</v>
      </c>
      <c r="Y60" s="181">
        <v>0</v>
      </c>
      <c r="Z60" s="181">
        <v>1</v>
      </c>
      <c r="AA60" s="181"/>
      <c r="AB60" s="181"/>
      <c r="AC60" s="181">
        <v>0</v>
      </c>
      <c r="AD60" s="181">
        <v>0</v>
      </c>
      <c r="AE60" s="181">
        <v>1</v>
      </c>
      <c r="AF60" s="181">
        <v>0</v>
      </c>
      <c r="AG60" s="181">
        <v>1</v>
      </c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11</v>
      </c>
      <c r="F61" s="181"/>
      <c r="G61" s="181"/>
      <c r="H61" s="181">
        <v>16</v>
      </c>
      <c r="I61" s="181">
        <v>12</v>
      </c>
      <c r="J61" s="181">
        <v>13</v>
      </c>
      <c r="K61" s="181">
        <v>12</v>
      </c>
      <c r="L61" s="181">
        <v>13</v>
      </c>
      <c r="M61" s="181"/>
      <c r="N61" s="181"/>
      <c r="O61" s="181">
        <v>24</v>
      </c>
      <c r="P61" s="181">
        <v>15</v>
      </c>
      <c r="Q61" s="181">
        <v>11</v>
      </c>
      <c r="R61" s="181">
        <v>10</v>
      </c>
      <c r="S61" s="181">
        <v>22</v>
      </c>
      <c r="T61" s="181"/>
      <c r="U61" s="181"/>
      <c r="V61" s="181">
        <v>25</v>
      </c>
      <c r="W61" s="181">
        <v>10</v>
      </c>
      <c r="X61" s="181">
        <v>17</v>
      </c>
      <c r="Y61" s="181">
        <v>12</v>
      </c>
      <c r="Z61" s="181">
        <v>18</v>
      </c>
      <c r="AA61" s="181"/>
      <c r="AB61" s="181"/>
      <c r="AC61" s="181">
        <v>17</v>
      </c>
      <c r="AD61" s="181">
        <v>18</v>
      </c>
      <c r="AE61" s="181">
        <v>18</v>
      </c>
      <c r="AF61" s="181">
        <v>11</v>
      </c>
      <c r="AG61" s="181">
        <v>24</v>
      </c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/>
      <c r="G62" s="181"/>
      <c r="H62" s="181">
        <v>0</v>
      </c>
      <c r="I62" s="181">
        <v>0</v>
      </c>
      <c r="J62" s="181">
        <v>0</v>
      </c>
      <c r="K62" s="181">
        <v>0</v>
      </c>
      <c r="L62" s="181">
        <v>0</v>
      </c>
      <c r="M62" s="181"/>
      <c r="N62" s="181"/>
      <c r="O62" s="181">
        <v>0</v>
      </c>
      <c r="P62" s="181">
        <v>0</v>
      </c>
      <c r="Q62" s="181">
        <v>0</v>
      </c>
      <c r="R62" s="181">
        <v>0</v>
      </c>
      <c r="S62" s="181">
        <v>0</v>
      </c>
      <c r="T62" s="181"/>
      <c r="U62" s="181"/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/>
      <c r="AB62" s="181"/>
      <c r="AC62" s="181">
        <v>0</v>
      </c>
      <c r="AD62" s="181">
        <v>0</v>
      </c>
      <c r="AE62" s="181">
        <v>0</v>
      </c>
      <c r="AF62" s="181">
        <v>0</v>
      </c>
      <c r="AG62" s="181">
        <v>0</v>
      </c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11</v>
      </c>
      <c r="F63" s="181"/>
      <c r="G63" s="181"/>
      <c r="H63" s="181">
        <v>29</v>
      </c>
      <c r="I63" s="181">
        <v>27</v>
      </c>
      <c r="J63" s="181">
        <v>23</v>
      </c>
      <c r="K63" s="181">
        <v>32</v>
      </c>
      <c r="L63" s="181">
        <v>28</v>
      </c>
      <c r="M63" s="181"/>
      <c r="N63" s="181"/>
      <c r="O63" s="181">
        <v>31</v>
      </c>
      <c r="P63" s="181">
        <v>32</v>
      </c>
      <c r="Q63" s="181">
        <v>33</v>
      </c>
      <c r="R63" s="181">
        <v>25</v>
      </c>
      <c r="S63" s="181">
        <v>32</v>
      </c>
      <c r="T63" s="181"/>
      <c r="U63" s="181"/>
      <c r="V63" s="181">
        <v>40</v>
      </c>
      <c r="W63" s="181">
        <v>32</v>
      </c>
      <c r="X63" s="181">
        <v>32</v>
      </c>
      <c r="Y63" s="181">
        <v>35</v>
      </c>
      <c r="Z63" s="181">
        <v>31</v>
      </c>
      <c r="AA63" s="181"/>
      <c r="AB63" s="181"/>
      <c r="AC63" s="181">
        <v>32</v>
      </c>
      <c r="AD63" s="181">
        <v>40</v>
      </c>
      <c r="AE63" s="181">
        <v>28</v>
      </c>
      <c r="AF63" s="181">
        <v>37</v>
      </c>
      <c r="AG63" s="181">
        <v>39</v>
      </c>
      <c r="AH63" s="181"/>
      <c r="AI63" s="147">
        <f>SUM(D63:AH63)</f>
        <v>649</v>
      </c>
    </row>
    <row r="64" spans="1:40" customHeight="1" ht="15.75">
      <c r="A64" s="277"/>
      <c r="B64" s="281"/>
      <c r="C64" s="99" t="s">
        <v>136</v>
      </c>
      <c r="D64" s="181"/>
      <c r="E64" s="181">
        <v>2</v>
      </c>
      <c r="F64" s="181"/>
      <c r="G64" s="181"/>
      <c r="H64" s="181">
        <v>6</v>
      </c>
      <c r="I64" s="181">
        <v>2</v>
      </c>
      <c r="J64" s="181">
        <v>1</v>
      </c>
      <c r="K64" s="181">
        <v>2</v>
      </c>
      <c r="L64" s="181">
        <v>1</v>
      </c>
      <c r="M64" s="181"/>
      <c r="N64" s="181"/>
      <c r="O64" s="181">
        <v>3</v>
      </c>
      <c r="P64" s="181">
        <v>3</v>
      </c>
      <c r="Q64" s="181">
        <v>3</v>
      </c>
      <c r="R64" s="181">
        <v>2</v>
      </c>
      <c r="S64" s="181">
        <v>2</v>
      </c>
      <c r="T64" s="181"/>
      <c r="U64" s="181"/>
      <c r="V64" s="181">
        <v>1</v>
      </c>
      <c r="W64" s="181">
        <v>1</v>
      </c>
      <c r="X64" s="181">
        <v>1</v>
      </c>
      <c r="Y64" s="181">
        <v>3</v>
      </c>
      <c r="Z64" s="181">
        <v>2</v>
      </c>
      <c r="AA64" s="181"/>
      <c r="AB64" s="181"/>
      <c r="AC64" s="181">
        <v>1</v>
      </c>
      <c r="AD64" s="181">
        <v>1</v>
      </c>
      <c r="AE64" s="181">
        <v>6</v>
      </c>
      <c r="AF64" s="181">
        <v>1</v>
      </c>
      <c r="AG64" s="181">
        <v>3</v>
      </c>
      <c r="AH64" s="181"/>
      <c r="AI64" s="147">
        <f>SUM(D64:AH64)</f>
        <v>47</v>
      </c>
    </row>
    <row r="65" spans="1:40" customHeight="1" ht="16.5">
      <c r="A65" s="277"/>
      <c r="B65" s="281"/>
      <c r="C65" s="100" t="s">
        <v>137</v>
      </c>
      <c r="D65" s="181"/>
      <c r="E65" s="181">
        <v>53</v>
      </c>
      <c r="F65" s="181"/>
      <c r="G65" s="181"/>
      <c r="H65" s="181">
        <v>103</v>
      </c>
      <c r="I65" s="181">
        <v>105</v>
      </c>
      <c r="J65" s="181">
        <v>147</v>
      </c>
      <c r="K65" s="181">
        <v>114</v>
      </c>
      <c r="L65" s="181">
        <v>115</v>
      </c>
      <c r="M65" s="181"/>
      <c r="N65" s="181"/>
      <c r="O65" s="181">
        <v>134</v>
      </c>
      <c r="P65" s="181">
        <v>105</v>
      </c>
      <c r="Q65" s="181">
        <v>120</v>
      </c>
      <c r="R65" s="181">
        <v>163</v>
      </c>
      <c r="S65" s="181">
        <v>135</v>
      </c>
      <c r="T65" s="181"/>
      <c r="U65" s="181"/>
      <c r="V65" s="181">
        <v>106</v>
      </c>
      <c r="W65" s="181">
        <v>91</v>
      </c>
      <c r="X65" s="181">
        <v>72</v>
      </c>
      <c r="Y65" s="181">
        <v>124</v>
      </c>
      <c r="Z65" s="181">
        <v>109</v>
      </c>
      <c r="AA65" s="181"/>
      <c r="AB65" s="181"/>
      <c r="AC65" s="181">
        <v>154</v>
      </c>
      <c r="AD65" s="181">
        <v>127</v>
      </c>
      <c r="AE65" s="181">
        <v>133</v>
      </c>
      <c r="AF65" s="181">
        <v>116</v>
      </c>
      <c r="AG65" s="181">
        <v>111</v>
      </c>
      <c r="AH65" s="181"/>
      <c r="AI65" s="151">
        <f>SUM(D65:AH65)</f>
        <v>2437</v>
      </c>
    </row>
    <row r="66" spans="1:40" customHeight="1" ht="18.75">
      <c r="A66" s="277"/>
      <c r="B66" s="282" t="s">
        <v>138</v>
      </c>
      <c r="C66" s="283"/>
      <c r="D66" s="181"/>
      <c r="E66" s="182">
        <f>SUM(E51:E65)</f>
        <v>220</v>
      </c>
      <c r="F66" s="182"/>
      <c r="G66" s="182"/>
      <c r="H66" s="182">
        <f>SUM(H51:H65)</f>
        <v>377</v>
      </c>
      <c r="I66" s="182">
        <f>SUM(I51:I65)</f>
        <v>345</v>
      </c>
      <c r="J66" s="182">
        <f>SUM(J51:J65)</f>
        <v>345</v>
      </c>
      <c r="K66" s="182">
        <f>SUM(K51:K65)</f>
        <v>341</v>
      </c>
      <c r="L66" s="182">
        <f>SUM(L51:L65)</f>
        <v>347</v>
      </c>
      <c r="M66" s="182"/>
      <c r="N66" s="182"/>
      <c r="O66" s="182">
        <f>SUM(O51:O65)</f>
        <v>427</v>
      </c>
      <c r="P66" s="182">
        <f>SUM(P51:P65)</f>
        <v>349</v>
      </c>
      <c r="Q66" s="182">
        <f>SUM(Q51:Q65)</f>
        <v>388</v>
      </c>
      <c r="R66" s="182">
        <f>SUM(R51:R65)</f>
        <v>384</v>
      </c>
      <c r="S66" s="182">
        <f>SUM(S51:S65)</f>
        <v>451</v>
      </c>
      <c r="T66" s="182"/>
      <c r="U66" s="182"/>
      <c r="V66" s="182">
        <f>SUM(V51:V65)</f>
        <v>393</v>
      </c>
      <c r="W66" s="182">
        <f>SUM(W51:W65)</f>
        <v>297</v>
      </c>
      <c r="X66" s="182">
        <f>SUM(X51:X65)</f>
        <v>290</v>
      </c>
      <c r="Y66" s="182">
        <f>SUM(Y51:Y65)</f>
        <v>372</v>
      </c>
      <c r="Z66" s="182">
        <f>SUM(Z51:Z65)</f>
        <v>363</v>
      </c>
      <c r="AA66" s="182"/>
      <c r="AB66" s="182"/>
      <c r="AC66" s="182">
        <f>SUM(AC51:AC65)</f>
        <v>414</v>
      </c>
      <c r="AD66" s="182">
        <f>SUM(AD51:AD65)</f>
        <v>405</v>
      </c>
      <c r="AE66" s="182">
        <f>SUM(AE51:AE65)</f>
        <v>449</v>
      </c>
      <c r="AF66" s="182">
        <f>SUM(AF51:AF65)</f>
        <v>379</v>
      </c>
      <c r="AG66" s="182">
        <f>SUM(AG51:AG65)</f>
        <v>457</v>
      </c>
      <c r="AH66" s="182"/>
      <c r="AI66" s="150">
        <f>SUM(D66:AH66)</f>
        <v>7793</v>
      </c>
    </row>
    <row r="67" spans="1:40" customHeight="1" ht="18.75">
      <c r="A67" s="277"/>
      <c r="B67" s="284" t="s">
        <v>55</v>
      </c>
      <c r="C67" s="285"/>
      <c r="D67" s="181"/>
      <c r="E67" s="104">
        <v>207</v>
      </c>
      <c r="F67" s="104"/>
      <c r="G67" s="104"/>
      <c r="H67" s="104">
        <v>370</v>
      </c>
      <c r="I67" s="104">
        <v>331</v>
      </c>
      <c r="J67" s="104">
        <v>336</v>
      </c>
      <c r="K67" s="104">
        <v>334</v>
      </c>
      <c r="L67" s="104">
        <v>337</v>
      </c>
      <c r="M67" s="104"/>
      <c r="N67" s="104"/>
      <c r="O67" s="104">
        <v>411</v>
      </c>
      <c r="P67" s="104">
        <v>338</v>
      </c>
      <c r="Q67" s="104">
        <v>379</v>
      </c>
      <c r="R67" s="104">
        <v>350</v>
      </c>
      <c r="S67" s="104">
        <v>468</v>
      </c>
      <c r="T67" s="104"/>
      <c r="U67" s="104"/>
      <c r="V67" s="104">
        <v>384</v>
      </c>
      <c r="W67" s="104">
        <v>285</v>
      </c>
      <c r="X67" s="104">
        <v>278</v>
      </c>
      <c r="Y67" s="104">
        <v>367</v>
      </c>
      <c r="Z67" s="104">
        <v>352</v>
      </c>
      <c r="AA67" s="104"/>
      <c r="AB67" s="104"/>
      <c r="AC67" s="104">
        <v>403</v>
      </c>
      <c r="AD67" s="104">
        <v>403</v>
      </c>
      <c r="AE67" s="104">
        <v>443</v>
      </c>
      <c r="AF67" s="104">
        <v>374</v>
      </c>
      <c r="AG67" s="104">
        <v>450</v>
      </c>
      <c r="AH67" s="104"/>
      <c r="AI67" s="145">
        <f>SUM(D67:AH67)</f>
        <v>7600</v>
      </c>
    </row>
    <row r="68" spans="1:40" customHeight="1" ht="18.75">
      <c r="A68" s="277"/>
      <c r="B68" s="286" t="s">
        <v>139</v>
      </c>
      <c r="C68" s="287"/>
      <c r="D68" s="181"/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81"/>
      <c r="E69" s="104">
        <f>E68-E67</f>
        <v>293</v>
      </c>
      <c r="F69" s="104"/>
      <c r="G69" s="104"/>
      <c r="H69" s="104">
        <f>H68-H67</f>
        <v>130</v>
      </c>
      <c r="I69" s="104">
        <f>I68-I67</f>
        <v>169</v>
      </c>
      <c r="J69" s="104">
        <f>J68-J67</f>
        <v>164</v>
      </c>
      <c r="K69" s="104">
        <f>K68-K67</f>
        <v>166</v>
      </c>
      <c r="L69" s="104">
        <f>L68-L67</f>
        <v>163</v>
      </c>
      <c r="M69" s="104"/>
      <c r="N69" s="104"/>
      <c r="O69" s="104">
        <f>O68-O67</f>
        <v>89</v>
      </c>
      <c r="P69" s="104">
        <f>P68-P67</f>
        <v>162</v>
      </c>
      <c r="Q69" s="104">
        <f>Q68-Q67</f>
        <v>121</v>
      </c>
      <c r="R69" s="104">
        <f>R68-R67</f>
        <v>150</v>
      </c>
      <c r="S69" s="104">
        <f>S68-S67</f>
        <v>32</v>
      </c>
      <c r="T69" s="104"/>
      <c r="U69" s="104"/>
      <c r="V69" s="104">
        <f>V68-V67</f>
        <v>116</v>
      </c>
      <c r="W69" s="104">
        <f>W68-W67</f>
        <v>215</v>
      </c>
      <c r="X69" s="104">
        <f>X68-X67</f>
        <v>222</v>
      </c>
      <c r="Y69" s="104">
        <f>Y68-Y67</f>
        <v>133</v>
      </c>
      <c r="Z69" s="104">
        <f>Z68-Z67</f>
        <v>148</v>
      </c>
      <c r="AA69" s="104"/>
      <c r="AB69" s="104"/>
      <c r="AC69" s="104">
        <f>AC68-AC67</f>
        <v>97</v>
      </c>
      <c r="AD69" s="104">
        <f>AD68-AD67</f>
        <v>97</v>
      </c>
      <c r="AE69" s="104">
        <f>AE68-AE67</f>
        <v>57</v>
      </c>
      <c r="AF69" s="104">
        <f>AF68-AF67</f>
        <v>126</v>
      </c>
      <c r="AG69" s="104">
        <f>AG68-AG67</f>
        <v>50</v>
      </c>
      <c r="AH69" s="104"/>
      <c r="AI69" s="153">
        <f>SUM(D69:AH69)</f>
        <v>2900</v>
      </c>
    </row>
    <row r="70" spans="1:40" customHeight="1" ht="18.75">
      <c r="A70" s="277"/>
      <c r="B70" s="286" t="s">
        <v>141</v>
      </c>
      <c r="C70" s="287"/>
      <c r="D70" s="181"/>
      <c r="E70" s="104">
        <f>E68-E66</f>
        <v>280</v>
      </c>
      <c r="F70" s="104"/>
      <c r="G70" s="104"/>
      <c r="H70" s="104">
        <f>H68-H66</f>
        <v>123</v>
      </c>
      <c r="I70" s="104">
        <f>I68-I66</f>
        <v>155</v>
      </c>
      <c r="J70" s="104">
        <f>J68-J66</f>
        <v>155</v>
      </c>
      <c r="K70" s="104">
        <f>K68-K66</f>
        <v>159</v>
      </c>
      <c r="L70" s="104">
        <f>L68-L66</f>
        <v>153</v>
      </c>
      <c r="M70" s="104"/>
      <c r="N70" s="104"/>
      <c r="O70" s="104">
        <f>O68-O66</f>
        <v>73</v>
      </c>
      <c r="P70" s="104">
        <f>P68-P66</f>
        <v>151</v>
      </c>
      <c r="Q70" s="104">
        <f>Q68-Q66</f>
        <v>112</v>
      </c>
      <c r="R70" s="104">
        <f>R68-R66</f>
        <v>116</v>
      </c>
      <c r="S70" s="104">
        <f>S68-S66</f>
        <v>49</v>
      </c>
      <c r="T70" s="104"/>
      <c r="U70" s="104"/>
      <c r="V70" s="104">
        <f>V68-V66</f>
        <v>107</v>
      </c>
      <c r="W70" s="104">
        <f>W68-W66</f>
        <v>203</v>
      </c>
      <c r="X70" s="104">
        <f>X68-X66</f>
        <v>210</v>
      </c>
      <c r="Y70" s="104">
        <f>Y68-Y66</f>
        <v>128</v>
      </c>
      <c r="Z70" s="104">
        <f>Z68-Z66</f>
        <v>137</v>
      </c>
      <c r="AA70" s="104"/>
      <c r="AB70" s="104"/>
      <c r="AC70" s="104">
        <f>AC68-AC66</f>
        <v>86</v>
      </c>
      <c r="AD70" s="104">
        <f>AD68-AD66</f>
        <v>95</v>
      </c>
      <c r="AE70" s="104">
        <f>AE68-AE66</f>
        <v>51</v>
      </c>
      <c r="AF70" s="104">
        <f>AF68-AF66</f>
        <v>121</v>
      </c>
      <c r="AG70" s="104">
        <f>AG68-AG66</f>
        <v>43</v>
      </c>
      <c r="AH70" s="104"/>
      <c r="AI70" s="153">
        <f>SUM(D70:AH70)</f>
        <v>2707</v>
      </c>
    </row>
    <row r="71" spans="1:40" customHeight="1" ht="16.5">
      <c r="A71" s="277"/>
      <c r="B71" s="288" t="s">
        <v>142</v>
      </c>
      <c r="C71" s="289"/>
      <c r="D71" s="181"/>
      <c r="E71" s="104">
        <f>E52+E54+E56+E58+E60+E62</f>
        <v>2</v>
      </c>
      <c r="F71" s="104"/>
      <c r="G71" s="104"/>
      <c r="H71" s="104">
        <f>H52+H54+H56+H58+H60+H62</f>
        <v>1</v>
      </c>
      <c r="I71" s="104">
        <f>I52+I54+I56+I58+I60+I62</f>
        <v>3</v>
      </c>
      <c r="J71" s="104">
        <f>J52+J54+J56+J58+J60+J62</f>
        <v>1</v>
      </c>
      <c r="K71" s="104">
        <f>K52+K54+K56+K58+K60+K62</f>
        <v>3</v>
      </c>
      <c r="L71" s="104">
        <f>L52+L54+L56+L58+L60+L62</f>
        <v>3</v>
      </c>
      <c r="M71" s="104"/>
      <c r="N71" s="104"/>
      <c r="O71" s="104">
        <f>O52+O54+O56+O58+O60+O62</f>
        <v>2</v>
      </c>
      <c r="P71" s="104">
        <f>P52+P54+P56+P58+P60+P62</f>
        <v>4</v>
      </c>
      <c r="Q71" s="104">
        <f>Q52+Q54+Q56+Q58+Q60+Q62</f>
        <v>2</v>
      </c>
      <c r="R71" s="104">
        <f>R52+R54+R56+R58+R60+R62</f>
        <v>0</v>
      </c>
      <c r="S71" s="104">
        <f>S52+S54+S56+S58+S60+S62</f>
        <v>2</v>
      </c>
      <c r="T71" s="104"/>
      <c r="U71" s="104"/>
      <c r="V71" s="104">
        <f>V52+V54+V56+V58+V60+V62</f>
        <v>2</v>
      </c>
      <c r="W71" s="104">
        <f>W52+W54+W56+W58+W60+W62</f>
        <v>3</v>
      </c>
      <c r="X71" s="104">
        <f>X52+X54+X56+X58+X60+X62</f>
        <v>2</v>
      </c>
      <c r="Y71" s="104">
        <f>Y52+Y54+Y56+Y58+Y60+Y62</f>
        <v>1</v>
      </c>
      <c r="Z71" s="104">
        <f>Z52+Z54+Z56+Z58+Z60+Z62</f>
        <v>2</v>
      </c>
      <c r="AA71" s="104"/>
      <c r="AB71" s="104"/>
      <c r="AC71" s="104">
        <f>AC52+AC54+AC56+AC58+AC60+AC62</f>
        <v>1</v>
      </c>
      <c r="AD71" s="104">
        <f>AD52+AD54+AD56+AD58+AD60+AD62</f>
        <v>1</v>
      </c>
      <c r="AE71" s="104">
        <f>AE52+AE54+AE56+AE58+AE60+AE62</f>
        <v>4</v>
      </c>
      <c r="AF71" s="104">
        <f>SUM(AF52,AF54,AF56,AF58,AF60,AF62)</f>
        <v>2</v>
      </c>
      <c r="AG71" s="104">
        <f>SUM(AG52,AG54,AG56,AG58,AG60,AG62)</f>
        <v>4</v>
      </c>
      <c r="AH71" s="104"/>
      <c r="AI71" s="149">
        <f>SUM(D71:AH71)</f>
        <v>45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0</v>
      </c>
      <c r="F73" s="109"/>
      <c r="G73" s="109"/>
      <c r="H73" s="109">
        <v>2</v>
      </c>
      <c r="I73" s="109">
        <v>3</v>
      </c>
      <c r="J73" s="109">
        <v>11</v>
      </c>
      <c r="K73" s="109">
        <v>0</v>
      </c>
      <c r="L73" s="109">
        <v>1</v>
      </c>
      <c r="M73" s="109"/>
      <c r="N73" s="109"/>
      <c r="O73" s="109">
        <v>8</v>
      </c>
      <c r="P73" s="109">
        <v>0</v>
      </c>
      <c r="Q73" s="109">
        <v>10</v>
      </c>
      <c r="R73" s="109">
        <v>0</v>
      </c>
      <c r="S73" s="109">
        <v>0</v>
      </c>
      <c r="T73" s="109"/>
      <c r="U73" s="109"/>
      <c r="V73" s="109">
        <v>0</v>
      </c>
      <c r="W73" s="109">
        <v>1</v>
      </c>
      <c r="X73" s="109">
        <v>6</v>
      </c>
      <c r="Y73" s="109">
        <v>2</v>
      </c>
      <c r="Z73" s="109">
        <v>0</v>
      </c>
      <c r="AA73" s="109"/>
      <c r="AB73" s="109"/>
      <c r="AC73" s="109">
        <v>8</v>
      </c>
      <c r="AD73" s="109">
        <v>0</v>
      </c>
      <c r="AE73" s="109">
        <v>1</v>
      </c>
      <c r="AF73" s="109">
        <v>1</v>
      </c>
      <c r="AG73" s="109">
        <v>2</v>
      </c>
      <c r="AH73" s="109"/>
      <c r="AI73" s="110">
        <f>SUM(D73:AH73)</f>
        <v>56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28</v>
      </c>
      <c r="F74" s="181"/>
      <c r="G74" s="181"/>
      <c r="H74" s="181">
        <v>21</v>
      </c>
      <c r="I74" s="181">
        <v>9</v>
      </c>
      <c r="J74" s="181">
        <v>18</v>
      </c>
      <c r="K74" s="181">
        <v>26</v>
      </c>
      <c r="L74" s="181">
        <v>12</v>
      </c>
      <c r="M74" s="181"/>
      <c r="N74" s="181"/>
      <c r="O74" s="181">
        <v>12</v>
      </c>
      <c r="P74" s="181">
        <v>37</v>
      </c>
      <c r="Q74" s="181">
        <v>26</v>
      </c>
      <c r="R74" s="181">
        <v>19</v>
      </c>
      <c r="S74" s="181">
        <v>14</v>
      </c>
      <c r="T74" s="181"/>
      <c r="U74" s="181"/>
      <c r="V74" s="181">
        <v>42</v>
      </c>
      <c r="W74" s="181">
        <v>37</v>
      </c>
      <c r="X74" s="181">
        <v>13</v>
      </c>
      <c r="Y74" s="181">
        <v>37</v>
      </c>
      <c r="Z74" s="181">
        <v>35</v>
      </c>
      <c r="AA74" s="181"/>
      <c r="AB74" s="181"/>
      <c r="AC74" s="181">
        <v>26</v>
      </c>
      <c r="AD74" s="181">
        <v>34</v>
      </c>
      <c r="AE74" s="181">
        <v>45</v>
      </c>
      <c r="AF74" s="181">
        <v>48</v>
      </c>
      <c r="AG74" s="181">
        <v>48</v>
      </c>
      <c r="AH74" s="181"/>
      <c r="AI74" s="146">
        <f>SUM(D74:AH74)</f>
        <v>587</v>
      </c>
    </row>
    <row r="75" spans="1:40" customHeight="1" ht="15.75">
      <c r="A75" s="291"/>
      <c r="B75" s="281"/>
      <c r="C75" s="99" t="s">
        <v>124</v>
      </c>
      <c r="D75" s="181"/>
      <c r="E75" s="181">
        <v>3</v>
      </c>
      <c r="F75" s="181"/>
      <c r="G75" s="181"/>
      <c r="H75" s="181">
        <v>0</v>
      </c>
      <c r="I75" s="181">
        <v>3</v>
      </c>
      <c r="J75" s="181">
        <v>0</v>
      </c>
      <c r="K75" s="181">
        <v>0</v>
      </c>
      <c r="L75" s="181">
        <v>0</v>
      </c>
      <c r="M75" s="181"/>
      <c r="N75" s="181"/>
      <c r="O75" s="181">
        <v>0</v>
      </c>
      <c r="P75" s="181">
        <v>0</v>
      </c>
      <c r="Q75" s="181">
        <v>0</v>
      </c>
      <c r="R75" s="181">
        <v>4</v>
      </c>
      <c r="S75" s="181">
        <v>3</v>
      </c>
      <c r="T75" s="181"/>
      <c r="U75" s="181"/>
      <c r="V75" s="181">
        <v>0</v>
      </c>
      <c r="W75" s="181">
        <v>4</v>
      </c>
      <c r="X75" s="181">
        <v>0</v>
      </c>
      <c r="Y75" s="181">
        <v>2</v>
      </c>
      <c r="Z75" s="181">
        <v>0</v>
      </c>
      <c r="AA75" s="181"/>
      <c r="AB75" s="181"/>
      <c r="AC75" s="181">
        <v>4</v>
      </c>
      <c r="AD75" s="181">
        <v>0</v>
      </c>
      <c r="AE75" s="181">
        <v>3</v>
      </c>
      <c r="AF75" s="181">
        <v>4</v>
      </c>
      <c r="AG75" s="181">
        <v>0</v>
      </c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/>
      <c r="G76" s="181"/>
      <c r="H76" s="181">
        <v>17</v>
      </c>
      <c r="I76" s="181">
        <v>15</v>
      </c>
      <c r="J76" s="181">
        <v>13</v>
      </c>
      <c r="K76" s="181">
        <v>30</v>
      </c>
      <c r="L76" s="181">
        <v>6</v>
      </c>
      <c r="M76" s="181"/>
      <c r="N76" s="181"/>
      <c r="O76" s="181">
        <v>16</v>
      </c>
      <c r="P76" s="181">
        <v>23</v>
      </c>
      <c r="Q76" s="181">
        <v>18</v>
      </c>
      <c r="R76" s="181">
        <v>13</v>
      </c>
      <c r="S76" s="181">
        <v>15</v>
      </c>
      <c r="T76" s="258"/>
      <c r="U76" s="181"/>
      <c r="V76" s="181">
        <v>27</v>
      </c>
      <c r="W76" s="181">
        <v>17</v>
      </c>
      <c r="X76" s="181">
        <v>10</v>
      </c>
      <c r="Y76" s="181">
        <v>24</v>
      </c>
      <c r="Z76" s="181">
        <v>23</v>
      </c>
      <c r="AA76" s="181"/>
      <c r="AB76" s="181"/>
      <c r="AC76" s="181">
        <v>12</v>
      </c>
      <c r="AD76" s="181">
        <v>37</v>
      </c>
      <c r="AE76" s="181">
        <v>34</v>
      </c>
      <c r="AF76" s="181">
        <v>44</v>
      </c>
      <c r="AG76" s="181">
        <v>37</v>
      </c>
      <c r="AH76" s="181"/>
      <c r="AI76" s="146">
        <f>SUM(D76:AH76)</f>
        <v>446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/>
      <c r="G77" s="181"/>
      <c r="H77" s="181">
        <v>1</v>
      </c>
      <c r="I77" s="181">
        <v>1</v>
      </c>
      <c r="J77" s="181">
        <v>1</v>
      </c>
      <c r="K77" s="181">
        <v>0</v>
      </c>
      <c r="L77" s="181">
        <v>0</v>
      </c>
      <c r="M77" s="181"/>
      <c r="N77" s="181"/>
      <c r="O77" s="181">
        <v>0</v>
      </c>
      <c r="P77" s="181">
        <v>0</v>
      </c>
      <c r="Q77" s="181">
        <v>0</v>
      </c>
      <c r="R77" s="181">
        <v>0</v>
      </c>
      <c r="S77" s="181">
        <v>0</v>
      </c>
      <c r="T77" s="181"/>
      <c r="U77" s="181"/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/>
      <c r="AB77" s="181"/>
      <c r="AC77" s="181">
        <v>1</v>
      </c>
      <c r="AD77" s="181">
        <v>0</v>
      </c>
      <c r="AE77" s="181">
        <v>0</v>
      </c>
      <c r="AF77" s="181">
        <v>1</v>
      </c>
      <c r="AG77" s="181">
        <v>0</v>
      </c>
      <c r="AH77" s="181"/>
      <c r="AI77" s="146">
        <f>SUM(D77:AH77)</f>
        <v>5</v>
      </c>
    </row>
    <row r="78" spans="1:40" customHeight="1" ht="15.75">
      <c r="A78" s="291"/>
      <c r="B78" s="281"/>
      <c r="C78" s="99" t="s">
        <v>127</v>
      </c>
      <c r="D78" s="181"/>
      <c r="E78" s="181">
        <v>71</v>
      </c>
      <c r="F78" s="181"/>
      <c r="G78" s="181"/>
      <c r="H78" s="181">
        <v>64</v>
      </c>
      <c r="I78" s="181">
        <v>55</v>
      </c>
      <c r="J78" s="181">
        <v>93</v>
      </c>
      <c r="K78" s="181">
        <v>77</v>
      </c>
      <c r="L78" s="181">
        <v>70</v>
      </c>
      <c r="M78" s="181"/>
      <c r="N78" s="181"/>
      <c r="O78" s="181">
        <v>95</v>
      </c>
      <c r="P78" s="181">
        <v>95</v>
      </c>
      <c r="Q78" s="181">
        <v>110</v>
      </c>
      <c r="R78" s="181">
        <v>112</v>
      </c>
      <c r="S78" s="181">
        <v>46</v>
      </c>
      <c r="T78" s="181"/>
      <c r="U78" s="181"/>
      <c r="V78" s="181">
        <v>95</v>
      </c>
      <c r="W78" s="181">
        <v>72</v>
      </c>
      <c r="X78" s="181">
        <v>66</v>
      </c>
      <c r="Y78" s="181">
        <v>109</v>
      </c>
      <c r="Z78" s="181">
        <v>105</v>
      </c>
      <c r="AA78" s="181"/>
      <c r="AB78" s="181"/>
      <c r="AC78" s="181">
        <v>81</v>
      </c>
      <c r="AD78" s="181">
        <v>90</v>
      </c>
      <c r="AE78" s="181">
        <v>104</v>
      </c>
      <c r="AF78" s="181">
        <v>118</v>
      </c>
      <c r="AG78" s="181">
        <v>107</v>
      </c>
      <c r="AH78" s="181"/>
      <c r="AI78" s="146">
        <f>SUM(D78:AH78)</f>
        <v>1835</v>
      </c>
    </row>
    <row r="79" spans="1:40" customHeight="1" ht="15.75">
      <c r="A79" s="291"/>
      <c r="B79" s="281"/>
      <c r="C79" s="99" t="s">
        <v>128</v>
      </c>
      <c r="D79" s="181"/>
      <c r="E79" s="181">
        <v>3</v>
      </c>
      <c r="F79" s="181"/>
      <c r="G79" s="181"/>
      <c r="H79" s="181">
        <v>1</v>
      </c>
      <c r="I79" s="181">
        <v>4</v>
      </c>
      <c r="J79" s="181">
        <v>5</v>
      </c>
      <c r="K79" s="181">
        <v>2</v>
      </c>
      <c r="L79" s="181">
        <v>1</v>
      </c>
      <c r="M79" s="181"/>
      <c r="N79" s="181"/>
      <c r="O79" s="181">
        <v>2</v>
      </c>
      <c r="P79" s="181">
        <v>3</v>
      </c>
      <c r="Q79" s="181">
        <v>4</v>
      </c>
      <c r="R79" s="181">
        <v>5</v>
      </c>
      <c r="S79" s="181">
        <v>3</v>
      </c>
      <c r="T79" s="181"/>
      <c r="U79" s="181"/>
      <c r="V79" s="181">
        <v>1</v>
      </c>
      <c r="W79" s="181">
        <v>3</v>
      </c>
      <c r="X79" s="181">
        <v>1</v>
      </c>
      <c r="Y79" s="181">
        <v>4</v>
      </c>
      <c r="Z79" s="181">
        <v>6</v>
      </c>
      <c r="AA79" s="181"/>
      <c r="AB79" s="181"/>
      <c r="AC79" s="181">
        <v>4</v>
      </c>
      <c r="AD79" s="181">
        <v>3</v>
      </c>
      <c r="AE79" s="181">
        <v>3</v>
      </c>
      <c r="AF79" s="181">
        <v>12</v>
      </c>
      <c r="AG79" s="181">
        <v>2</v>
      </c>
      <c r="AH79" s="181"/>
      <c r="AI79" s="146">
        <f>SUM(D79:AH79)</f>
        <v>72</v>
      </c>
    </row>
    <row r="80" spans="1:40" customHeight="1" ht="15.75">
      <c r="A80" s="291"/>
      <c r="B80" s="281"/>
      <c r="C80" s="99" t="s">
        <v>129</v>
      </c>
      <c r="D80" s="181"/>
      <c r="E80" s="181">
        <v>68</v>
      </c>
      <c r="F80" s="181"/>
      <c r="G80" s="181"/>
      <c r="H80" s="181">
        <v>32</v>
      </c>
      <c r="I80" s="181">
        <v>18</v>
      </c>
      <c r="J80" s="181">
        <v>35</v>
      </c>
      <c r="K80" s="181">
        <v>60</v>
      </c>
      <c r="L80" s="181">
        <v>18</v>
      </c>
      <c r="M80" s="181"/>
      <c r="N80" s="181"/>
      <c r="O80" s="181">
        <v>57</v>
      </c>
      <c r="P80" s="181">
        <v>60</v>
      </c>
      <c r="Q80" s="181">
        <v>79</v>
      </c>
      <c r="R80" s="181">
        <v>77</v>
      </c>
      <c r="S80" s="181">
        <v>23</v>
      </c>
      <c r="T80" s="181"/>
      <c r="U80" s="181"/>
      <c r="V80" s="181">
        <v>49</v>
      </c>
      <c r="W80" s="181">
        <v>61</v>
      </c>
      <c r="X80" s="181">
        <v>30</v>
      </c>
      <c r="Y80" s="181">
        <v>63</v>
      </c>
      <c r="Z80" s="181">
        <v>84</v>
      </c>
      <c r="AA80" s="181"/>
      <c r="AB80" s="181"/>
      <c r="AC80" s="181">
        <v>63</v>
      </c>
      <c r="AD80" s="181">
        <v>109</v>
      </c>
      <c r="AE80" s="181">
        <v>81</v>
      </c>
      <c r="AF80" s="181">
        <v>93</v>
      </c>
      <c r="AG80" s="181">
        <v>72</v>
      </c>
      <c r="AH80" s="181"/>
      <c r="AI80" s="146">
        <f>SUM(D80:AH80)</f>
        <v>1232</v>
      </c>
    </row>
    <row r="81" spans="1:40" customHeight="1" ht="15.75">
      <c r="A81" s="291"/>
      <c r="B81" s="281"/>
      <c r="C81" s="99" t="s">
        <v>130</v>
      </c>
      <c r="D81" s="181"/>
      <c r="E81" s="181">
        <v>1</v>
      </c>
      <c r="F81" s="181"/>
      <c r="G81" s="181"/>
      <c r="H81" s="181">
        <v>0</v>
      </c>
      <c r="I81" s="181">
        <v>1</v>
      </c>
      <c r="J81" s="181">
        <v>2</v>
      </c>
      <c r="K81" s="181">
        <v>1</v>
      </c>
      <c r="L81" s="181">
        <v>1</v>
      </c>
      <c r="M81" s="181"/>
      <c r="N81" s="181"/>
      <c r="O81" s="181">
        <v>2</v>
      </c>
      <c r="P81" s="181">
        <v>2</v>
      </c>
      <c r="Q81" s="181">
        <v>3</v>
      </c>
      <c r="R81" s="181">
        <v>0</v>
      </c>
      <c r="S81" s="181">
        <v>1</v>
      </c>
      <c r="T81" s="181"/>
      <c r="U81" s="181"/>
      <c r="V81" s="181">
        <v>1</v>
      </c>
      <c r="W81" s="181">
        <v>2</v>
      </c>
      <c r="X81" s="181">
        <v>2</v>
      </c>
      <c r="Y81" s="181">
        <v>2</v>
      </c>
      <c r="Z81" s="181">
        <v>2</v>
      </c>
      <c r="AA81" s="181"/>
      <c r="AB81" s="181"/>
      <c r="AC81" s="181">
        <v>2</v>
      </c>
      <c r="AD81" s="181">
        <v>3</v>
      </c>
      <c r="AE81" s="181">
        <v>2</v>
      </c>
      <c r="AF81" s="181">
        <v>1</v>
      </c>
      <c r="AG81" s="181">
        <v>2</v>
      </c>
      <c r="AH81" s="181"/>
      <c r="AI81" s="146">
        <f>SUM(D81:AH81)</f>
        <v>33</v>
      </c>
    </row>
    <row r="82" spans="1:40" customHeight="1" ht="15.75">
      <c r="A82" s="291"/>
      <c r="B82" s="281"/>
      <c r="C82" s="99" t="s">
        <v>131</v>
      </c>
      <c r="D82" s="181"/>
      <c r="E82" s="181">
        <v>55</v>
      </c>
      <c r="F82" s="181"/>
      <c r="G82" s="181"/>
      <c r="H82" s="181">
        <v>83</v>
      </c>
      <c r="I82" s="181">
        <v>58</v>
      </c>
      <c r="J82" s="181">
        <v>93</v>
      </c>
      <c r="K82" s="181">
        <v>76</v>
      </c>
      <c r="L82" s="181">
        <v>72</v>
      </c>
      <c r="M82" s="181"/>
      <c r="N82" s="181"/>
      <c r="O82" s="181">
        <v>91</v>
      </c>
      <c r="P82" s="181">
        <v>77</v>
      </c>
      <c r="Q82" s="181">
        <v>98</v>
      </c>
      <c r="R82" s="181">
        <v>98</v>
      </c>
      <c r="S82" s="181">
        <v>52</v>
      </c>
      <c r="T82" s="181"/>
      <c r="U82" s="181"/>
      <c r="V82" s="181">
        <v>87</v>
      </c>
      <c r="W82" s="181">
        <v>45</v>
      </c>
      <c r="X82" s="181">
        <v>82</v>
      </c>
      <c r="Y82" s="181">
        <v>72</v>
      </c>
      <c r="Z82" s="181">
        <v>72</v>
      </c>
      <c r="AA82" s="181"/>
      <c r="AB82" s="181"/>
      <c r="AC82" s="181">
        <v>76</v>
      </c>
      <c r="AD82" s="181">
        <v>69</v>
      </c>
      <c r="AE82" s="181">
        <v>77</v>
      </c>
      <c r="AF82" s="181">
        <v>62</v>
      </c>
      <c r="AG82" s="181">
        <v>69</v>
      </c>
      <c r="AH82" s="181"/>
      <c r="AI82" s="146">
        <f>SUM(D82:AH82)</f>
        <v>1564</v>
      </c>
    </row>
    <row r="83" spans="1:40" customHeight="1" ht="15.75">
      <c r="A83" s="291"/>
      <c r="B83" s="281"/>
      <c r="C83" s="99" t="s">
        <v>132</v>
      </c>
      <c r="D83" s="181"/>
      <c r="E83" s="181">
        <v>1</v>
      </c>
      <c r="F83" s="181"/>
      <c r="G83" s="181"/>
      <c r="H83" s="181">
        <v>0</v>
      </c>
      <c r="I83" s="181">
        <v>0</v>
      </c>
      <c r="J83" s="181">
        <v>7</v>
      </c>
      <c r="K83" s="181">
        <v>2</v>
      </c>
      <c r="L83" s="181">
        <v>3</v>
      </c>
      <c r="M83" s="181"/>
      <c r="N83" s="181"/>
      <c r="O83" s="181">
        <v>1</v>
      </c>
      <c r="P83" s="181">
        <v>3</v>
      </c>
      <c r="Q83" s="181">
        <v>1</v>
      </c>
      <c r="R83" s="181">
        <v>4</v>
      </c>
      <c r="S83" s="181">
        <v>1</v>
      </c>
      <c r="T83" s="181"/>
      <c r="U83" s="181"/>
      <c r="V83" s="181">
        <v>6</v>
      </c>
      <c r="W83" s="181">
        <v>2</v>
      </c>
      <c r="X83" s="181">
        <v>3</v>
      </c>
      <c r="Y83" s="181">
        <v>5</v>
      </c>
      <c r="Z83" s="181">
        <v>0</v>
      </c>
      <c r="AA83" s="181"/>
      <c r="AB83" s="181"/>
      <c r="AC83" s="181">
        <v>3</v>
      </c>
      <c r="AD83" s="181">
        <v>2</v>
      </c>
      <c r="AE83" s="181">
        <v>4</v>
      </c>
      <c r="AF83" s="181">
        <v>0</v>
      </c>
      <c r="AG83" s="181">
        <v>1</v>
      </c>
      <c r="AH83" s="181"/>
      <c r="AI83" s="146">
        <f>SUM(D83:AH83)</f>
        <v>49</v>
      </c>
    </row>
    <row r="84" spans="1:40" customHeight="1" ht="15.75">
      <c r="A84" s="291"/>
      <c r="B84" s="281"/>
      <c r="C84" s="99" t="s">
        <v>133</v>
      </c>
      <c r="D84" s="181"/>
      <c r="E84" s="181">
        <v>34</v>
      </c>
      <c r="F84" s="181"/>
      <c r="G84" s="181"/>
      <c r="H84" s="181">
        <v>21</v>
      </c>
      <c r="I84" s="181">
        <v>23</v>
      </c>
      <c r="J84" s="181">
        <v>31</v>
      </c>
      <c r="K84" s="181">
        <v>22</v>
      </c>
      <c r="L84" s="181">
        <v>14</v>
      </c>
      <c r="M84" s="181"/>
      <c r="N84" s="181"/>
      <c r="O84" s="181">
        <v>37</v>
      </c>
      <c r="P84" s="181">
        <v>24</v>
      </c>
      <c r="Q84" s="181">
        <v>47</v>
      </c>
      <c r="R84" s="181">
        <v>46</v>
      </c>
      <c r="S84" s="181">
        <v>13</v>
      </c>
      <c r="T84" s="181"/>
      <c r="U84" s="181"/>
      <c r="V84" s="181">
        <v>26</v>
      </c>
      <c r="W84" s="181">
        <v>17</v>
      </c>
      <c r="X84" s="181">
        <v>19</v>
      </c>
      <c r="Y84" s="181">
        <v>20</v>
      </c>
      <c r="Z84" s="181">
        <v>29</v>
      </c>
      <c r="AA84" s="181"/>
      <c r="AB84" s="181"/>
      <c r="AC84" s="181">
        <v>32</v>
      </c>
      <c r="AD84" s="181">
        <v>50</v>
      </c>
      <c r="AE84" s="181">
        <v>31</v>
      </c>
      <c r="AF84" s="181">
        <v>30</v>
      </c>
      <c r="AG84" s="181">
        <v>28</v>
      </c>
      <c r="AH84" s="181"/>
      <c r="AI84" s="146">
        <f>SUM(D84:AH84)</f>
        <v>594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/>
      <c r="G85" s="181"/>
      <c r="H85" s="181">
        <v>1</v>
      </c>
      <c r="I85" s="181">
        <v>1</v>
      </c>
      <c r="J85" s="181">
        <v>1</v>
      </c>
      <c r="K85" s="181">
        <v>0</v>
      </c>
      <c r="L85" s="181">
        <v>0</v>
      </c>
      <c r="M85" s="181"/>
      <c r="N85" s="181"/>
      <c r="O85" s="181">
        <v>0</v>
      </c>
      <c r="P85" s="181">
        <v>0</v>
      </c>
      <c r="Q85" s="181">
        <v>0</v>
      </c>
      <c r="R85" s="181">
        <v>0</v>
      </c>
      <c r="S85" s="181">
        <v>0</v>
      </c>
      <c r="T85" s="181"/>
      <c r="U85" s="181"/>
      <c r="V85" s="181">
        <v>1</v>
      </c>
      <c r="W85" s="181">
        <v>0</v>
      </c>
      <c r="X85" s="181">
        <v>0</v>
      </c>
      <c r="Y85" s="181">
        <v>0</v>
      </c>
      <c r="Z85" s="181">
        <v>0</v>
      </c>
      <c r="AA85" s="181"/>
      <c r="AB85" s="181"/>
      <c r="AC85" s="181">
        <v>0</v>
      </c>
      <c r="AD85" s="181">
        <v>1</v>
      </c>
      <c r="AE85" s="181">
        <v>1</v>
      </c>
      <c r="AF85" s="181">
        <v>0</v>
      </c>
      <c r="AG85" s="181">
        <v>0</v>
      </c>
      <c r="AH85" s="181"/>
      <c r="AI85" s="146">
        <f>SUM(D85:AH85)</f>
        <v>6</v>
      </c>
    </row>
    <row r="86" spans="1:40" customHeight="1" ht="15.75">
      <c r="A86" s="291"/>
      <c r="B86" s="281"/>
      <c r="C86" s="99" t="s">
        <v>135</v>
      </c>
      <c r="D86" s="181"/>
      <c r="E86" s="181">
        <v>1</v>
      </c>
      <c r="F86" s="181"/>
      <c r="G86" s="181"/>
      <c r="H86" s="181">
        <v>1</v>
      </c>
      <c r="I86" s="181">
        <v>2</v>
      </c>
      <c r="J86" s="181">
        <v>5</v>
      </c>
      <c r="K86" s="181">
        <v>0</v>
      </c>
      <c r="L86" s="181">
        <v>3</v>
      </c>
      <c r="M86" s="181"/>
      <c r="N86" s="181"/>
      <c r="O86" s="181">
        <v>10</v>
      </c>
      <c r="P86" s="181">
        <v>7</v>
      </c>
      <c r="Q86" s="181">
        <v>3</v>
      </c>
      <c r="R86" s="181">
        <v>1</v>
      </c>
      <c r="S86" s="181">
        <v>1</v>
      </c>
      <c r="T86" s="181"/>
      <c r="U86" s="181"/>
      <c r="V86" s="181">
        <v>5</v>
      </c>
      <c r="W86" s="181">
        <v>5</v>
      </c>
      <c r="X86" s="181">
        <v>1</v>
      </c>
      <c r="Y86" s="181">
        <v>4</v>
      </c>
      <c r="Z86" s="181">
        <v>7</v>
      </c>
      <c r="AA86" s="181"/>
      <c r="AB86" s="181"/>
      <c r="AC86" s="181">
        <v>1</v>
      </c>
      <c r="AD86" s="181">
        <v>2</v>
      </c>
      <c r="AE86" s="181">
        <v>0</v>
      </c>
      <c r="AF86" s="181">
        <v>4</v>
      </c>
      <c r="AG86" s="181">
        <v>11</v>
      </c>
      <c r="AH86" s="181"/>
      <c r="AI86" s="147">
        <f>SUM(D86:AH86)</f>
        <v>74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/>
      <c r="G87" s="181"/>
      <c r="H87" s="181">
        <v>0</v>
      </c>
      <c r="I87" s="181">
        <v>0</v>
      </c>
      <c r="J87" s="181">
        <v>0</v>
      </c>
      <c r="K87" s="181">
        <v>0</v>
      </c>
      <c r="L87" s="181">
        <v>0</v>
      </c>
      <c r="M87" s="181"/>
      <c r="N87" s="181"/>
      <c r="O87" s="181">
        <v>0</v>
      </c>
      <c r="P87" s="181">
        <v>0</v>
      </c>
      <c r="Q87" s="181">
        <v>0</v>
      </c>
      <c r="R87" s="181">
        <v>0</v>
      </c>
      <c r="S87" s="181">
        <v>0</v>
      </c>
      <c r="T87" s="181"/>
      <c r="U87" s="181"/>
      <c r="V87" s="181">
        <v>0</v>
      </c>
      <c r="W87" s="181">
        <v>0</v>
      </c>
      <c r="X87" s="181">
        <v>0</v>
      </c>
      <c r="Y87" s="181">
        <v>0</v>
      </c>
      <c r="Z87" s="181">
        <v>0</v>
      </c>
      <c r="AA87" s="181"/>
      <c r="AB87" s="181"/>
      <c r="AC87" s="181">
        <v>0</v>
      </c>
      <c r="AD87" s="181">
        <v>0</v>
      </c>
      <c r="AE87" s="181">
        <v>0</v>
      </c>
      <c r="AF87" s="181">
        <v>0</v>
      </c>
      <c r="AG87" s="181">
        <v>0</v>
      </c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>
        <v>151</v>
      </c>
      <c r="F88" s="181"/>
      <c r="G88" s="181"/>
      <c r="H88" s="181">
        <v>204</v>
      </c>
      <c r="I88" s="181">
        <v>258</v>
      </c>
      <c r="J88" s="181">
        <v>132</v>
      </c>
      <c r="K88" s="181">
        <v>105</v>
      </c>
      <c r="L88" s="181">
        <v>223</v>
      </c>
      <c r="M88" s="181"/>
      <c r="N88" s="181"/>
      <c r="O88" s="181">
        <v>62</v>
      </c>
      <c r="P88" s="181">
        <v>119</v>
      </c>
      <c r="Q88" s="181">
        <v>46</v>
      </c>
      <c r="R88" s="181">
        <v>71</v>
      </c>
      <c r="S88" s="181">
        <v>228</v>
      </c>
      <c r="T88" s="181"/>
      <c r="U88" s="181"/>
      <c r="V88" s="181">
        <v>60</v>
      </c>
      <c r="W88" s="181">
        <v>57</v>
      </c>
      <c r="X88" s="181">
        <v>53</v>
      </c>
      <c r="Y88" s="181">
        <v>57</v>
      </c>
      <c r="Z88" s="181">
        <v>32</v>
      </c>
      <c r="AA88" s="181"/>
      <c r="AB88" s="181"/>
      <c r="AC88" s="181">
        <v>58</v>
      </c>
      <c r="AD88" s="181">
        <v>50</v>
      </c>
      <c r="AE88" s="181">
        <v>25</v>
      </c>
      <c r="AF88" s="181">
        <v>33</v>
      </c>
      <c r="AG88" s="181">
        <v>73</v>
      </c>
      <c r="AH88" s="181"/>
      <c r="AI88" s="151">
        <f>SUM(D88:AH88)</f>
        <v>2097</v>
      </c>
    </row>
    <row r="89" spans="1:40" customHeight="1" ht="18.75">
      <c r="A89" s="291"/>
      <c r="B89" s="282" t="s">
        <v>138</v>
      </c>
      <c r="C89" s="283"/>
      <c r="D89" s="181"/>
      <c r="E89" s="182">
        <f>SUM(E74:E88)</f>
        <v>431</v>
      </c>
      <c r="F89" s="182"/>
      <c r="G89" s="182"/>
      <c r="H89" s="182">
        <f>SUM(H74:H88)</f>
        <v>446</v>
      </c>
      <c r="I89" s="182">
        <f>SUM(I74:I88)</f>
        <v>448</v>
      </c>
      <c r="J89" s="182">
        <f>SUM(J74:J88)</f>
        <v>436</v>
      </c>
      <c r="K89" s="182">
        <f>SUM(K74:K88)</f>
        <v>401</v>
      </c>
      <c r="L89" s="182">
        <f>SUM(L74:L88)</f>
        <v>423</v>
      </c>
      <c r="M89" s="182"/>
      <c r="N89" s="182"/>
      <c r="O89" s="182">
        <f>SUM(O74:O88)</f>
        <v>385</v>
      </c>
      <c r="P89" s="182">
        <f>SUM(P74:P88)</f>
        <v>450</v>
      </c>
      <c r="Q89" s="182">
        <f>SUM(Q74:Q88)</f>
        <v>435</v>
      </c>
      <c r="R89" s="182">
        <f>SUM(R74:R88)</f>
        <v>450</v>
      </c>
      <c r="S89" s="182">
        <f>SUM(S74:S88)</f>
        <v>400</v>
      </c>
      <c r="T89" s="182"/>
      <c r="U89" s="182"/>
      <c r="V89" s="182">
        <f>SUM(V74:V88)</f>
        <v>400</v>
      </c>
      <c r="W89" s="182">
        <f>SUM(W74:W88)</f>
        <v>322</v>
      </c>
      <c r="X89" s="182">
        <f>SUM(X74:X88)</f>
        <v>280</v>
      </c>
      <c r="Y89" s="182">
        <f>SUM(Y74:Y88)</f>
        <v>399</v>
      </c>
      <c r="Z89" s="182">
        <f>SUM(Z74:Z88)</f>
        <v>395</v>
      </c>
      <c r="AA89" s="182"/>
      <c r="AB89" s="182"/>
      <c r="AC89" s="182">
        <f>SUM(AC74:AC88)</f>
        <v>363</v>
      </c>
      <c r="AD89" s="182">
        <f>SUM(AD74:AD88)</f>
        <v>450</v>
      </c>
      <c r="AE89" s="182">
        <f>SUM(AE74:AE88)</f>
        <v>410</v>
      </c>
      <c r="AF89" s="182">
        <f>SUM(AF74:AF88)</f>
        <v>450</v>
      </c>
      <c r="AG89" s="182">
        <f>SUM(AG74:AG88)</f>
        <v>450</v>
      </c>
      <c r="AH89" s="182"/>
      <c r="AI89" s="150">
        <f>SUM(D89:AH89)</f>
        <v>8624</v>
      </c>
    </row>
    <row r="90" spans="1:40" customHeight="1" ht="18.75">
      <c r="A90" s="291"/>
      <c r="B90" s="284" t="s">
        <v>55</v>
      </c>
      <c r="C90" s="285"/>
      <c r="D90" s="181"/>
      <c r="E90" s="104">
        <v>421</v>
      </c>
      <c r="F90" s="104"/>
      <c r="G90" s="104"/>
      <c r="H90" s="104">
        <v>405</v>
      </c>
      <c r="I90" s="104">
        <v>443</v>
      </c>
      <c r="J90" s="104">
        <v>430</v>
      </c>
      <c r="K90" s="104">
        <v>393</v>
      </c>
      <c r="L90" s="104">
        <v>411</v>
      </c>
      <c r="M90" s="104"/>
      <c r="N90" s="104"/>
      <c r="O90" s="104">
        <v>374</v>
      </c>
      <c r="P90" s="104">
        <v>440</v>
      </c>
      <c r="Q90" s="104">
        <v>428</v>
      </c>
      <c r="R90" s="104">
        <v>410</v>
      </c>
      <c r="S90" s="104">
        <v>400</v>
      </c>
      <c r="T90" s="104"/>
      <c r="U90" s="104"/>
      <c r="V90" s="104">
        <v>400</v>
      </c>
      <c r="W90" s="104">
        <v>305</v>
      </c>
      <c r="X90" s="104">
        <v>260</v>
      </c>
      <c r="Y90" s="104">
        <v>397</v>
      </c>
      <c r="Z90" s="104">
        <v>388</v>
      </c>
      <c r="AA90" s="104"/>
      <c r="AB90" s="104"/>
      <c r="AC90" s="104">
        <v>350</v>
      </c>
      <c r="AD90" s="104">
        <v>444</v>
      </c>
      <c r="AE90" s="104">
        <v>404</v>
      </c>
      <c r="AF90" s="104">
        <v>443</v>
      </c>
      <c r="AG90" s="104">
        <v>438</v>
      </c>
      <c r="AH90" s="104"/>
      <c r="AI90" s="145">
        <f>SUM(D90:AH90)</f>
        <v>8384</v>
      </c>
    </row>
    <row r="91" spans="1:40" customHeight="1" ht="18.75">
      <c r="A91" s="291"/>
      <c r="B91" s="286" t="s">
        <v>139</v>
      </c>
      <c r="C91" s="287"/>
      <c r="D91" s="181"/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81"/>
      <c r="E92" s="104">
        <f>E91-E90</f>
        <v>29</v>
      </c>
      <c r="F92" s="104"/>
      <c r="G92" s="104"/>
      <c r="H92" s="104">
        <f>H91-H90</f>
        <v>45</v>
      </c>
      <c r="I92" s="104">
        <f>I91-I90</f>
        <v>7</v>
      </c>
      <c r="J92" s="104">
        <f>J91-J90</f>
        <v>20</v>
      </c>
      <c r="K92" s="104">
        <f>K91-K90</f>
        <v>57</v>
      </c>
      <c r="L92" s="104">
        <f>L91-L90</f>
        <v>39</v>
      </c>
      <c r="M92" s="104"/>
      <c r="N92" s="104"/>
      <c r="O92" s="104">
        <f>O91-O90</f>
        <v>76</v>
      </c>
      <c r="P92" s="104">
        <f>P91-P90</f>
        <v>10</v>
      </c>
      <c r="Q92" s="104">
        <f>Q91-Q90</f>
        <v>22</v>
      </c>
      <c r="R92" s="104">
        <f>R91-R90</f>
        <v>40</v>
      </c>
      <c r="S92" s="104">
        <f>S91-S90</f>
        <v>50</v>
      </c>
      <c r="T92" s="104"/>
      <c r="U92" s="104"/>
      <c r="V92" s="104">
        <f>V91-V90</f>
        <v>50</v>
      </c>
      <c r="W92" s="104">
        <f>W91-W90</f>
        <v>145</v>
      </c>
      <c r="X92" s="104">
        <f>X91-X90</f>
        <v>190</v>
      </c>
      <c r="Y92" s="104">
        <f>Y91-Y90</f>
        <v>53</v>
      </c>
      <c r="Z92" s="104">
        <f>Z91-Z90</f>
        <v>62</v>
      </c>
      <c r="AA92" s="104"/>
      <c r="AB92" s="104"/>
      <c r="AC92" s="104">
        <f>AC91-AC90</f>
        <v>100</v>
      </c>
      <c r="AD92" s="104">
        <f>AD91-AD90</f>
        <v>6</v>
      </c>
      <c r="AE92" s="104">
        <f>AE91-AE90</f>
        <v>46</v>
      </c>
      <c r="AF92" s="104">
        <f>AF91-AF90</f>
        <v>7</v>
      </c>
      <c r="AG92" s="104">
        <f>AG91-AG90</f>
        <v>12</v>
      </c>
      <c r="AH92" s="104"/>
      <c r="AI92" s="153">
        <f>SUM(D92:AH92)</f>
        <v>1066</v>
      </c>
    </row>
    <row r="93" spans="1:40" customHeight="1" ht="18.75">
      <c r="A93" s="291"/>
      <c r="B93" s="286" t="s">
        <v>141</v>
      </c>
      <c r="C93" s="287"/>
      <c r="D93" s="181"/>
      <c r="E93" s="104">
        <f>E91-E89</f>
        <v>19</v>
      </c>
      <c r="F93" s="104"/>
      <c r="G93" s="104"/>
      <c r="H93" s="104">
        <f>H91-H89</f>
        <v>4</v>
      </c>
      <c r="I93" s="104">
        <f>I91-I89</f>
        <v>2</v>
      </c>
      <c r="J93" s="104">
        <f>J91-J89</f>
        <v>14</v>
      </c>
      <c r="K93" s="104">
        <f>K91-K89</f>
        <v>49</v>
      </c>
      <c r="L93" s="104">
        <f>L91-L89</f>
        <v>27</v>
      </c>
      <c r="M93" s="104"/>
      <c r="N93" s="104"/>
      <c r="O93" s="104">
        <f>O91-O89</f>
        <v>65</v>
      </c>
      <c r="P93" s="104">
        <f>P91-P89</f>
        <v>0</v>
      </c>
      <c r="Q93" s="104">
        <f>Q91-Q89</f>
        <v>15</v>
      </c>
      <c r="R93" s="104">
        <f>R91-R89</f>
        <v>0</v>
      </c>
      <c r="S93" s="104">
        <f>S91-S89</f>
        <v>50</v>
      </c>
      <c r="T93" s="104"/>
      <c r="U93" s="104"/>
      <c r="V93" s="104">
        <f>V91-V89</f>
        <v>50</v>
      </c>
      <c r="W93" s="104">
        <f>W91-W89</f>
        <v>128</v>
      </c>
      <c r="X93" s="104">
        <f>X91-X89</f>
        <v>170</v>
      </c>
      <c r="Y93" s="104">
        <f>Y91-Y89</f>
        <v>51</v>
      </c>
      <c r="Z93" s="104">
        <f>Z91-Z89</f>
        <v>55</v>
      </c>
      <c r="AA93" s="104"/>
      <c r="AB93" s="104"/>
      <c r="AC93" s="104">
        <f>AC91-AC89</f>
        <v>87</v>
      </c>
      <c r="AD93" s="104">
        <f>AD91-AD89</f>
        <v>0</v>
      </c>
      <c r="AE93" s="104">
        <f>AE91-AE89</f>
        <v>40</v>
      </c>
      <c r="AF93" s="104">
        <f>AF91-AF89</f>
        <v>0</v>
      </c>
      <c r="AG93" s="104">
        <f>AG91-AG89</f>
        <v>0</v>
      </c>
      <c r="AH93" s="104"/>
      <c r="AI93" s="153">
        <f>SUM(D93:AH93)</f>
        <v>826</v>
      </c>
    </row>
    <row r="94" spans="1:40" customHeight="1" ht="16.5">
      <c r="A94" s="291"/>
      <c r="B94" s="288" t="s">
        <v>142</v>
      </c>
      <c r="C94" s="289"/>
      <c r="D94" s="181"/>
      <c r="E94" s="104">
        <f>E75+E77+E79+E81+E83+E85</f>
        <v>8</v>
      </c>
      <c r="F94" s="104"/>
      <c r="G94" s="104"/>
      <c r="H94" s="104">
        <f>H75+H77+H79+H81+H83+H85</f>
        <v>3</v>
      </c>
      <c r="I94" s="104">
        <f>I75+I77+I79+I81+I83+I85</f>
        <v>10</v>
      </c>
      <c r="J94" s="104">
        <f>J75+J77+J79+J81+J83+J85</f>
        <v>16</v>
      </c>
      <c r="K94" s="104">
        <f>K75+K77+K79+K81+K83+K85</f>
        <v>5</v>
      </c>
      <c r="L94" s="104">
        <f>L75+L77+L79+L81+L83+L85</f>
        <v>5</v>
      </c>
      <c r="M94" s="104"/>
      <c r="N94" s="104"/>
      <c r="O94" s="104">
        <f>O75+O77+O79+O81+O83+O85</f>
        <v>5</v>
      </c>
      <c r="P94" s="104">
        <f>P75+P77+P79+P81+P83+P85</f>
        <v>8</v>
      </c>
      <c r="Q94" s="104">
        <f>Q75+Q77+Q79+Q81+Q83+Q85</f>
        <v>8</v>
      </c>
      <c r="R94" s="104">
        <f>R75+R77+R79+R81+R83+R85</f>
        <v>13</v>
      </c>
      <c r="S94" s="104">
        <f>S75+S77+S79+S81+S83+S85</f>
        <v>8</v>
      </c>
      <c r="T94" s="104"/>
      <c r="U94" s="104"/>
      <c r="V94" s="104">
        <f>V75+V77+V79+V81+V83+V85</f>
        <v>9</v>
      </c>
      <c r="W94" s="104">
        <f>W75+W77+W79+W81+W83+W85</f>
        <v>11</v>
      </c>
      <c r="X94" s="104">
        <f>X75+X77+X79+X81+X83+X85</f>
        <v>6</v>
      </c>
      <c r="Y94" s="104">
        <f>Y75+Y77+Y79+Y81+Y83+Y85</f>
        <v>13</v>
      </c>
      <c r="Z94" s="104">
        <f>Z75+Z77+Z79+Z81+Z83+Z85</f>
        <v>8</v>
      </c>
      <c r="AA94" s="104"/>
      <c r="AB94" s="104"/>
      <c r="AC94" s="104">
        <f>AC75+AC77+AC79+AC81+AC83+AC85</f>
        <v>14</v>
      </c>
      <c r="AD94" s="104">
        <f>AD75+AD77+AD79+AD81+AD83+AD85</f>
        <v>9</v>
      </c>
      <c r="AE94" s="104">
        <f>AE75+AE77+AE79+AE81+AE83+AE85</f>
        <v>13</v>
      </c>
      <c r="AF94" s="104">
        <f>SUM(AF75,AF77,AF79,AF81,AF83,AF85)</f>
        <v>18</v>
      </c>
      <c r="AG94" s="104">
        <f>SUM(AG75,AG77,AG79,AG81,AG83,AG85)</f>
        <v>5</v>
      </c>
      <c r="AH94" s="104"/>
      <c r="AI94" s="149">
        <f>SUM(D94:AH94)</f>
        <v>195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0</v>
      </c>
      <c r="F96" s="109"/>
      <c r="G96" s="109"/>
      <c r="H96" s="109">
        <v>0</v>
      </c>
      <c r="I96" s="109">
        <v>1</v>
      </c>
      <c r="J96" s="109">
        <v>1</v>
      </c>
      <c r="K96" s="109">
        <v>1</v>
      </c>
      <c r="L96" s="109">
        <v>2</v>
      </c>
      <c r="M96" s="109"/>
      <c r="N96" s="109"/>
      <c r="O96" s="109">
        <v>5</v>
      </c>
      <c r="P96" s="109">
        <v>21</v>
      </c>
      <c r="Q96" s="109">
        <v>28</v>
      </c>
      <c r="R96" s="109">
        <v>22</v>
      </c>
      <c r="S96" s="109">
        <v>17</v>
      </c>
      <c r="T96" s="109"/>
      <c r="U96" s="109"/>
      <c r="V96" s="109">
        <v>10</v>
      </c>
      <c r="W96" s="109">
        <v>21</v>
      </c>
      <c r="X96" s="109">
        <v>16</v>
      </c>
      <c r="Y96" s="109">
        <v>9</v>
      </c>
      <c r="Z96" s="109">
        <v>12</v>
      </c>
      <c r="AA96" s="109"/>
      <c r="AB96" s="109"/>
      <c r="AC96" s="109">
        <v>1</v>
      </c>
      <c r="AD96" s="109">
        <v>13</v>
      </c>
      <c r="AE96" s="109">
        <v>13</v>
      </c>
      <c r="AF96" s="109">
        <v>11</v>
      </c>
      <c r="AG96" s="109">
        <v>6</v>
      </c>
      <c r="AH96" s="109"/>
      <c r="AI96" s="110">
        <f>SUM(D96:AH96)</f>
        <v>210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0</v>
      </c>
      <c r="F97" s="181"/>
      <c r="G97" s="181"/>
      <c r="H97" s="181">
        <v>0</v>
      </c>
      <c r="I97" s="181">
        <v>6</v>
      </c>
      <c r="J97" s="181">
        <v>3</v>
      </c>
      <c r="K97" s="181">
        <v>6</v>
      </c>
      <c r="L97" s="181">
        <v>1</v>
      </c>
      <c r="M97" s="181"/>
      <c r="N97" s="181"/>
      <c r="O97" s="181">
        <v>4</v>
      </c>
      <c r="P97" s="181">
        <v>3</v>
      </c>
      <c r="Q97" s="181">
        <v>3</v>
      </c>
      <c r="R97" s="181">
        <v>5</v>
      </c>
      <c r="S97" s="181">
        <v>8</v>
      </c>
      <c r="T97" s="181"/>
      <c r="U97" s="181"/>
      <c r="V97" s="181">
        <v>9</v>
      </c>
      <c r="W97" s="181">
        <v>5</v>
      </c>
      <c r="X97" s="181">
        <v>1</v>
      </c>
      <c r="Y97" s="181">
        <v>9</v>
      </c>
      <c r="Z97" s="181">
        <v>6</v>
      </c>
      <c r="AA97" s="181"/>
      <c r="AB97" s="181"/>
      <c r="AC97" s="181">
        <v>6</v>
      </c>
      <c r="AD97" s="181">
        <v>8</v>
      </c>
      <c r="AE97" s="181">
        <v>2</v>
      </c>
      <c r="AF97" s="181">
        <v>6</v>
      </c>
      <c r="AG97" s="181">
        <v>15</v>
      </c>
      <c r="AH97" s="181"/>
      <c r="AI97" s="146">
        <f>SUM(D97:AH97)</f>
        <v>106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/>
      <c r="G98" s="181"/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/>
      <c r="N98" s="181"/>
      <c r="O98" s="181">
        <v>0</v>
      </c>
      <c r="P98" s="181">
        <v>0</v>
      </c>
      <c r="Q98" s="181">
        <v>0</v>
      </c>
      <c r="R98" s="181">
        <v>0</v>
      </c>
      <c r="S98" s="181">
        <v>0</v>
      </c>
      <c r="T98" s="181"/>
      <c r="U98" s="181"/>
      <c r="V98" s="181">
        <v>0</v>
      </c>
      <c r="W98" s="181">
        <v>0</v>
      </c>
      <c r="X98" s="181">
        <v>0</v>
      </c>
      <c r="Y98" s="181">
        <v>0</v>
      </c>
      <c r="Z98" s="181">
        <v>0</v>
      </c>
      <c r="AA98" s="181"/>
      <c r="AB98" s="181"/>
      <c r="AC98" s="181">
        <v>0</v>
      </c>
      <c r="AD98" s="181">
        <v>0</v>
      </c>
      <c r="AE98" s="181">
        <v>0</v>
      </c>
      <c r="AF98" s="181">
        <v>0</v>
      </c>
      <c r="AG98" s="181">
        <v>0</v>
      </c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0</v>
      </c>
      <c r="F99" s="181"/>
      <c r="G99" s="181"/>
      <c r="H99" s="181">
        <v>0</v>
      </c>
      <c r="I99" s="181">
        <v>1</v>
      </c>
      <c r="J99" s="181">
        <v>0</v>
      </c>
      <c r="K99" s="181">
        <v>2</v>
      </c>
      <c r="L99" s="181">
        <v>0</v>
      </c>
      <c r="M99" s="181"/>
      <c r="N99" s="181"/>
      <c r="O99" s="181">
        <v>4</v>
      </c>
      <c r="P99" s="181">
        <v>0</v>
      </c>
      <c r="Q99" s="181">
        <v>1</v>
      </c>
      <c r="R99" s="181">
        <v>0</v>
      </c>
      <c r="S99" s="181">
        <v>6</v>
      </c>
      <c r="T99" s="181"/>
      <c r="U99" s="181"/>
      <c r="V99" s="181">
        <v>6</v>
      </c>
      <c r="W99" s="181">
        <v>3</v>
      </c>
      <c r="X99" s="181">
        <v>2</v>
      </c>
      <c r="Y99" s="181">
        <v>3</v>
      </c>
      <c r="Z99" s="181">
        <v>3</v>
      </c>
      <c r="AA99" s="181"/>
      <c r="AB99" s="181"/>
      <c r="AC99" s="181">
        <v>1</v>
      </c>
      <c r="AD99" s="181">
        <v>10</v>
      </c>
      <c r="AE99" s="181">
        <v>0</v>
      </c>
      <c r="AF99" s="181">
        <v>4</v>
      </c>
      <c r="AG99" s="181">
        <v>10</v>
      </c>
      <c r="AH99" s="181"/>
      <c r="AI99" s="146">
        <f>SUM(D99:AH99)</f>
        <v>56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/>
      <c r="G100" s="181"/>
      <c r="H100" s="181">
        <v>0</v>
      </c>
      <c r="I100" s="181">
        <v>0</v>
      </c>
      <c r="J100" s="181">
        <v>0</v>
      </c>
      <c r="K100" s="181">
        <v>1</v>
      </c>
      <c r="L100" s="181">
        <v>0</v>
      </c>
      <c r="M100" s="181"/>
      <c r="N100" s="181"/>
      <c r="O100" s="181">
        <v>0</v>
      </c>
      <c r="P100" s="181">
        <v>0</v>
      </c>
      <c r="Q100" s="181">
        <v>1</v>
      </c>
      <c r="R100" s="181">
        <v>0</v>
      </c>
      <c r="S100" s="181">
        <v>0</v>
      </c>
      <c r="T100" s="181"/>
      <c r="U100" s="181"/>
      <c r="V100" s="181">
        <v>0</v>
      </c>
      <c r="W100" s="181">
        <v>0</v>
      </c>
      <c r="X100" s="181">
        <v>0</v>
      </c>
      <c r="Y100" s="181">
        <v>0</v>
      </c>
      <c r="Z100" s="181">
        <v>0</v>
      </c>
      <c r="AA100" s="181"/>
      <c r="AB100" s="181"/>
      <c r="AC100" s="181">
        <v>0</v>
      </c>
      <c r="AD100" s="181">
        <v>0</v>
      </c>
      <c r="AE100" s="181">
        <v>0</v>
      </c>
      <c r="AF100" s="181">
        <v>0</v>
      </c>
      <c r="AG100" s="181">
        <v>1</v>
      </c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124</v>
      </c>
      <c r="F101" s="181"/>
      <c r="G101" s="181"/>
      <c r="H101" s="181">
        <v>124</v>
      </c>
      <c r="I101" s="181">
        <v>131</v>
      </c>
      <c r="J101" s="181">
        <v>125</v>
      </c>
      <c r="K101" s="181">
        <v>134</v>
      </c>
      <c r="L101" s="181">
        <v>150</v>
      </c>
      <c r="M101" s="181"/>
      <c r="N101" s="181"/>
      <c r="O101" s="181">
        <v>102</v>
      </c>
      <c r="P101" s="181">
        <v>119</v>
      </c>
      <c r="Q101" s="181">
        <v>95</v>
      </c>
      <c r="R101" s="181">
        <v>107</v>
      </c>
      <c r="S101" s="181">
        <v>128</v>
      </c>
      <c r="T101" s="181"/>
      <c r="U101" s="181"/>
      <c r="V101" s="181">
        <v>103</v>
      </c>
      <c r="W101" s="181">
        <v>78</v>
      </c>
      <c r="X101" s="181">
        <v>69</v>
      </c>
      <c r="Y101" s="181">
        <v>104</v>
      </c>
      <c r="Z101" s="181">
        <v>125</v>
      </c>
      <c r="AA101" s="181"/>
      <c r="AB101" s="181"/>
      <c r="AC101" s="181">
        <v>94</v>
      </c>
      <c r="AD101" s="181">
        <v>107</v>
      </c>
      <c r="AE101" s="181">
        <v>103</v>
      </c>
      <c r="AF101" s="181">
        <v>129</v>
      </c>
      <c r="AG101" s="181">
        <v>138</v>
      </c>
      <c r="AH101" s="181"/>
      <c r="AI101" s="146">
        <f>SUM(D101:AH101)</f>
        <v>2389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/>
      <c r="G102" s="181"/>
      <c r="H102" s="181">
        <v>1</v>
      </c>
      <c r="I102" s="181">
        <v>0</v>
      </c>
      <c r="J102" s="181">
        <v>0</v>
      </c>
      <c r="K102" s="181">
        <v>1</v>
      </c>
      <c r="L102" s="181">
        <v>1</v>
      </c>
      <c r="M102" s="181"/>
      <c r="N102" s="181"/>
      <c r="O102" s="181">
        <v>0</v>
      </c>
      <c r="P102" s="181">
        <v>1</v>
      </c>
      <c r="Q102" s="181">
        <v>1</v>
      </c>
      <c r="R102" s="181">
        <v>0</v>
      </c>
      <c r="S102" s="181">
        <v>0</v>
      </c>
      <c r="T102" s="181"/>
      <c r="U102" s="181"/>
      <c r="V102" s="181">
        <v>0</v>
      </c>
      <c r="W102" s="181">
        <v>0</v>
      </c>
      <c r="X102" s="181">
        <v>0</v>
      </c>
      <c r="Y102" s="181">
        <v>0</v>
      </c>
      <c r="Z102" s="181">
        <v>0</v>
      </c>
      <c r="AA102" s="181"/>
      <c r="AB102" s="181"/>
      <c r="AC102" s="181">
        <v>0</v>
      </c>
      <c r="AD102" s="181">
        <v>1</v>
      </c>
      <c r="AE102" s="181">
        <v>0</v>
      </c>
      <c r="AF102" s="181">
        <v>0</v>
      </c>
      <c r="AG102" s="181">
        <v>1</v>
      </c>
      <c r="AH102" s="181"/>
      <c r="AI102" s="146">
        <f>SUM(D102:AH102)</f>
        <v>8</v>
      </c>
    </row>
    <row r="103" spans="1:40" customHeight="1" ht="15.75">
      <c r="A103" s="277"/>
      <c r="B103" s="281"/>
      <c r="C103" s="99" t="s">
        <v>129</v>
      </c>
      <c r="D103" s="181"/>
      <c r="E103" s="181">
        <v>85</v>
      </c>
      <c r="F103" s="181"/>
      <c r="G103" s="181"/>
      <c r="H103" s="181">
        <v>77</v>
      </c>
      <c r="I103" s="181">
        <v>82</v>
      </c>
      <c r="J103" s="181">
        <v>65</v>
      </c>
      <c r="K103" s="181">
        <v>61</v>
      </c>
      <c r="L103" s="181">
        <v>74</v>
      </c>
      <c r="M103" s="181"/>
      <c r="N103" s="181"/>
      <c r="O103" s="181">
        <v>48</v>
      </c>
      <c r="P103" s="181">
        <v>42</v>
      </c>
      <c r="Q103" s="181">
        <v>44</v>
      </c>
      <c r="R103" s="181">
        <v>36</v>
      </c>
      <c r="S103" s="181">
        <v>37</v>
      </c>
      <c r="T103" s="181"/>
      <c r="U103" s="181"/>
      <c r="V103" s="181">
        <v>38</v>
      </c>
      <c r="W103" s="181">
        <v>29</v>
      </c>
      <c r="X103" s="181">
        <v>30</v>
      </c>
      <c r="Y103" s="181">
        <v>46</v>
      </c>
      <c r="Z103" s="181">
        <v>43</v>
      </c>
      <c r="AA103" s="181"/>
      <c r="AB103" s="181"/>
      <c r="AC103" s="181">
        <v>40</v>
      </c>
      <c r="AD103" s="181">
        <v>42</v>
      </c>
      <c r="AE103" s="181">
        <v>45</v>
      </c>
      <c r="AF103" s="181">
        <v>44</v>
      </c>
      <c r="AG103" s="181">
        <v>54</v>
      </c>
      <c r="AH103" s="181"/>
      <c r="AI103" s="146">
        <f>SUM(D103:AH103)</f>
        <v>1062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/>
      <c r="G104" s="181"/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/>
      <c r="N104" s="181"/>
      <c r="O104" s="181">
        <v>0</v>
      </c>
      <c r="P104" s="181">
        <v>0</v>
      </c>
      <c r="Q104" s="181">
        <v>0</v>
      </c>
      <c r="R104" s="181">
        <v>0</v>
      </c>
      <c r="S104" s="181">
        <v>0</v>
      </c>
      <c r="T104" s="181"/>
      <c r="U104" s="181"/>
      <c r="V104" s="181">
        <v>0</v>
      </c>
      <c r="W104" s="181">
        <v>0</v>
      </c>
      <c r="X104" s="181">
        <v>0</v>
      </c>
      <c r="Y104" s="181">
        <v>0</v>
      </c>
      <c r="Z104" s="181">
        <v>0</v>
      </c>
      <c r="AA104" s="181"/>
      <c r="AB104" s="181"/>
      <c r="AC104" s="181">
        <v>0</v>
      </c>
      <c r="AD104" s="181">
        <v>0</v>
      </c>
      <c r="AE104" s="181">
        <v>0</v>
      </c>
      <c r="AF104" s="181">
        <v>0</v>
      </c>
      <c r="AG104" s="181">
        <v>0</v>
      </c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74</v>
      </c>
      <c r="F105" s="181"/>
      <c r="G105" s="181"/>
      <c r="H105" s="181">
        <v>82</v>
      </c>
      <c r="I105" s="181">
        <v>86</v>
      </c>
      <c r="J105" s="181">
        <v>90</v>
      </c>
      <c r="K105" s="181">
        <v>99</v>
      </c>
      <c r="L105" s="181">
        <v>99</v>
      </c>
      <c r="M105" s="181"/>
      <c r="N105" s="181"/>
      <c r="O105" s="181">
        <v>94</v>
      </c>
      <c r="P105" s="181">
        <v>122</v>
      </c>
      <c r="Q105" s="181">
        <v>96</v>
      </c>
      <c r="R105" s="181">
        <v>101</v>
      </c>
      <c r="S105" s="181">
        <v>99</v>
      </c>
      <c r="T105" s="181"/>
      <c r="U105" s="181"/>
      <c r="V105" s="181">
        <v>107</v>
      </c>
      <c r="W105" s="181">
        <v>91</v>
      </c>
      <c r="X105" s="181">
        <v>77</v>
      </c>
      <c r="Y105" s="181">
        <v>103</v>
      </c>
      <c r="Z105" s="181">
        <v>101</v>
      </c>
      <c r="AA105" s="181"/>
      <c r="AB105" s="181"/>
      <c r="AC105" s="181">
        <v>100</v>
      </c>
      <c r="AD105" s="181">
        <v>102</v>
      </c>
      <c r="AE105" s="181">
        <v>111</v>
      </c>
      <c r="AF105" s="181">
        <v>110</v>
      </c>
      <c r="AG105" s="181">
        <v>108</v>
      </c>
      <c r="AH105" s="181"/>
      <c r="AI105" s="146">
        <f>SUM(D105:AH105)</f>
        <v>2052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/>
      <c r="G106" s="181"/>
      <c r="H106" s="181">
        <v>0</v>
      </c>
      <c r="I106" s="181">
        <v>1</v>
      </c>
      <c r="J106" s="181">
        <v>0</v>
      </c>
      <c r="K106" s="181">
        <v>0</v>
      </c>
      <c r="L106" s="181">
        <v>0</v>
      </c>
      <c r="M106" s="181"/>
      <c r="N106" s="181"/>
      <c r="O106" s="181">
        <v>0</v>
      </c>
      <c r="P106" s="181">
        <v>1</v>
      </c>
      <c r="Q106" s="181">
        <v>0</v>
      </c>
      <c r="R106" s="181">
        <v>0</v>
      </c>
      <c r="S106" s="181">
        <v>0</v>
      </c>
      <c r="T106" s="181"/>
      <c r="U106" s="181"/>
      <c r="V106" s="181">
        <v>0</v>
      </c>
      <c r="W106" s="181">
        <v>0</v>
      </c>
      <c r="X106" s="181">
        <v>1</v>
      </c>
      <c r="Y106" s="181">
        <v>0</v>
      </c>
      <c r="Z106" s="181">
        <v>0</v>
      </c>
      <c r="AA106" s="181"/>
      <c r="AB106" s="181"/>
      <c r="AC106" s="181">
        <v>0</v>
      </c>
      <c r="AD106" s="181">
        <v>0</v>
      </c>
      <c r="AE106" s="181">
        <v>0</v>
      </c>
      <c r="AF106" s="181">
        <v>1</v>
      </c>
      <c r="AG106" s="181">
        <v>0</v>
      </c>
      <c r="AH106" s="181"/>
      <c r="AI106" s="146">
        <f>SUM(D106:AH106)</f>
        <v>5</v>
      </c>
    </row>
    <row r="107" spans="1:40" customHeight="1" ht="15.75">
      <c r="A107" s="277"/>
      <c r="B107" s="281"/>
      <c r="C107" s="99" t="s">
        <v>133</v>
      </c>
      <c r="D107" s="181"/>
      <c r="E107" s="181">
        <v>25</v>
      </c>
      <c r="F107" s="181"/>
      <c r="G107" s="181"/>
      <c r="H107" s="181">
        <v>26</v>
      </c>
      <c r="I107" s="181">
        <v>33</v>
      </c>
      <c r="J107" s="181">
        <v>35</v>
      </c>
      <c r="K107" s="181">
        <v>31</v>
      </c>
      <c r="L107" s="181">
        <v>32</v>
      </c>
      <c r="M107" s="181"/>
      <c r="N107" s="181"/>
      <c r="O107" s="181">
        <v>21</v>
      </c>
      <c r="P107" s="181">
        <v>26</v>
      </c>
      <c r="Q107" s="181">
        <v>27</v>
      </c>
      <c r="R107" s="181">
        <v>28</v>
      </c>
      <c r="S107" s="181">
        <v>31</v>
      </c>
      <c r="T107" s="181"/>
      <c r="U107" s="181"/>
      <c r="V107" s="181">
        <v>26</v>
      </c>
      <c r="W107" s="181">
        <v>23</v>
      </c>
      <c r="X107" s="181">
        <v>23</v>
      </c>
      <c r="Y107" s="181">
        <v>26</v>
      </c>
      <c r="Z107" s="181">
        <v>27</v>
      </c>
      <c r="AA107" s="181"/>
      <c r="AB107" s="181"/>
      <c r="AC107" s="181">
        <v>24</v>
      </c>
      <c r="AD107" s="181">
        <v>29</v>
      </c>
      <c r="AE107" s="181">
        <v>30</v>
      </c>
      <c r="AF107" s="181">
        <v>32</v>
      </c>
      <c r="AG107" s="181">
        <v>32</v>
      </c>
      <c r="AH107" s="181"/>
      <c r="AI107" s="146">
        <f>SUM(D107:AH107)</f>
        <v>587</v>
      </c>
    </row>
    <row r="108" spans="1:40" customHeight="1" ht="15.75">
      <c r="A108" s="277"/>
      <c r="B108" s="281"/>
      <c r="C108" s="99" t="s">
        <v>134</v>
      </c>
      <c r="D108" s="181"/>
      <c r="E108" s="181">
        <v>0</v>
      </c>
      <c r="F108" s="181"/>
      <c r="G108" s="181"/>
      <c r="H108" s="181">
        <v>1</v>
      </c>
      <c r="I108" s="181">
        <v>0</v>
      </c>
      <c r="J108" s="181">
        <v>0</v>
      </c>
      <c r="K108" s="181">
        <v>0</v>
      </c>
      <c r="L108" s="181">
        <v>1</v>
      </c>
      <c r="M108" s="181"/>
      <c r="N108" s="181"/>
      <c r="O108" s="181">
        <v>1</v>
      </c>
      <c r="P108" s="181">
        <v>1</v>
      </c>
      <c r="Q108" s="181">
        <v>1</v>
      </c>
      <c r="R108" s="181">
        <v>1</v>
      </c>
      <c r="S108" s="181">
        <v>1</v>
      </c>
      <c r="T108" s="181"/>
      <c r="U108" s="181"/>
      <c r="V108" s="181">
        <v>1</v>
      </c>
      <c r="W108" s="181">
        <v>1</v>
      </c>
      <c r="X108" s="181">
        <v>1</v>
      </c>
      <c r="Y108" s="181">
        <v>1</v>
      </c>
      <c r="Z108" s="181">
        <v>1</v>
      </c>
      <c r="AA108" s="181"/>
      <c r="AB108" s="181"/>
      <c r="AC108" s="181">
        <v>1</v>
      </c>
      <c r="AD108" s="181">
        <v>0</v>
      </c>
      <c r="AE108" s="181">
        <v>1</v>
      </c>
      <c r="AF108" s="181">
        <v>0</v>
      </c>
      <c r="AG108" s="181">
        <v>1</v>
      </c>
      <c r="AH108" s="181"/>
      <c r="AI108" s="146">
        <f>SUM(D108:AH108)</f>
        <v>15</v>
      </c>
    </row>
    <row r="109" spans="1:40" customHeight="1" ht="15.75">
      <c r="A109" s="277"/>
      <c r="B109" s="281"/>
      <c r="C109" s="99" t="s">
        <v>135</v>
      </c>
      <c r="D109" s="181"/>
      <c r="E109" s="181">
        <v>3</v>
      </c>
      <c r="F109" s="181"/>
      <c r="G109" s="181"/>
      <c r="H109" s="181">
        <v>8</v>
      </c>
      <c r="I109" s="181">
        <v>1</v>
      </c>
      <c r="J109" s="181">
        <v>17</v>
      </c>
      <c r="K109" s="181">
        <v>9</v>
      </c>
      <c r="L109" s="181">
        <v>5</v>
      </c>
      <c r="M109" s="181"/>
      <c r="N109" s="181"/>
      <c r="O109" s="181">
        <v>15</v>
      </c>
      <c r="P109" s="181">
        <v>10</v>
      </c>
      <c r="Q109" s="181">
        <v>7</v>
      </c>
      <c r="R109" s="181">
        <v>21</v>
      </c>
      <c r="S109" s="181">
        <v>17</v>
      </c>
      <c r="T109" s="181"/>
      <c r="U109" s="181"/>
      <c r="V109" s="181">
        <v>13</v>
      </c>
      <c r="W109" s="181">
        <v>25</v>
      </c>
      <c r="X109" s="181">
        <v>14</v>
      </c>
      <c r="Y109" s="181">
        <v>27</v>
      </c>
      <c r="Z109" s="181">
        <v>27</v>
      </c>
      <c r="AA109" s="181"/>
      <c r="AB109" s="181"/>
      <c r="AC109" s="181">
        <v>19</v>
      </c>
      <c r="AD109" s="181">
        <v>21</v>
      </c>
      <c r="AE109" s="181">
        <v>15</v>
      </c>
      <c r="AF109" s="181">
        <v>17</v>
      </c>
      <c r="AG109" s="181">
        <v>22</v>
      </c>
      <c r="AH109" s="181"/>
      <c r="AI109" s="147">
        <f>SUM(D109:AH109)</f>
        <v>313</v>
      </c>
    </row>
    <row r="110" spans="1:40" customHeight="1" ht="15.75">
      <c r="A110" s="277"/>
      <c r="B110" s="281"/>
      <c r="C110" s="99" t="s">
        <v>136</v>
      </c>
      <c r="D110" s="181"/>
      <c r="E110" s="181">
        <v>0</v>
      </c>
      <c r="F110" s="181"/>
      <c r="G110" s="181"/>
      <c r="H110" s="181">
        <v>3</v>
      </c>
      <c r="I110" s="181">
        <v>0</v>
      </c>
      <c r="J110" s="181">
        <v>2</v>
      </c>
      <c r="K110" s="181">
        <v>0</v>
      </c>
      <c r="L110" s="181">
        <v>2</v>
      </c>
      <c r="M110" s="181"/>
      <c r="N110" s="181"/>
      <c r="O110" s="181">
        <v>1</v>
      </c>
      <c r="P110" s="181">
        <v>1</v>
      </c>
      <c r="Q110" s="181">
        <v>0</v>
      </c>
      <c r="R110" s="181">
        <v>3</v>
      </c>
      <c r="S110" s="181">
        <v>0</v>
      </c>
      <c r="T110" s="181"/>
      <c r="U110" s="181"/>
      <c r="V110" s="181">
        <v>2</v>
      </c>
      <c r="W110" s="181">
        <v>0</v>
      </c>
      <c r="X110" s="181">
        <v>1</v>
      </c>
      <c r="Y110" s="181">
        <v>1</v>
      </c>
      <c r="Z110" s="181">
        <v>1</v>
      </c>
      <c r="AA110" s="181"/>
      <c r="AB110" s="181"/>
      <c r="AC110" s="181">
        <v>2</v>
      </c>
      <c r="AD110" s="181">
        <v>1</v>
      </c>
      <c r="AE110" s="181">
        <v>1</v>
      </c>
      <c r="AF110" s="181">
        <v>1</v>
      </c>
      <c r="AG110" s="181">
        <v>1</v>
      </c>
      <c r="AH110" s="181"/>
      <c r="AI110" s="147">
        <f>SUM(D110:AH110)</f>
        <v>23</v>
      </c>
    </row>
    <row r="111" spans="1:40" customHeight="1" ht="16.5">
      <c r="A111" s="277"/>
      <c r="B111" s="281"/>
      <c r="C111" s="100" t="s">
        <v>137</v>
      </c>
      <c r="D111" s="181"/>
      <c r="E111" s="181">
        <v>8</v>
      </c>
      <c r="F111" s="181"/>
      <c r="G111" s="181"/>
      <c r="H111" s="181">
        <v>17</v>
      </c>
      <c r="I111" s="181">
        <v>10</v>
      </c>
      <c r="J111" s="181">
        <v>6</v>
      </c>
      <c r="K111" s="181">
        <v>7</v>
      </c>
      <c r="L111" s="181">
        <v>7</v>
      </c>
      <c r="M111" s="181"/>
      <c r="N111" s="181"/>
      <c r="O111" s="181">
        <v>31</v>
      </c>
      <c r="P111" s="181">
        <v>20</v>
      </c>
      <c r="Q111" s="181">
        <v>15</v>
      </c>
      <c r="R111" s="181">
        <v>21</v>
      </c>
      <c r="S111" s="181">
        <v>29</v>
      </c>
      <c r="T111" s="181"/>
      <c r="U111" s="181"/>
      <c r="V111" s="181">
        <v>23</v>
      </c>
      <c r="W111" s="181">
        <v>25</v>
      </c>
      <c r="X111" s="181">
        <v>26</v>
      </c>
      <c r="Y111" s="181">
        <v>37</v>
      </c>
      <c r="Z111" s="181">
        <v>21</v>
      </c>
      <c r="AA111" s="181"/>
      <c r="AB111" s="181"/>
      <c r="AC111" s="181">
        <v>15</v>
      </c>
      <c r="AD111" s="181">
        <v>32</v>
      </c>
      <c r="AE111" s="181">
        <v>27</v>
      </c>
      <c r="AF111" s="181">
        <v>20</v>
      </c>
      <c r="AG111" s="181">
        <v>17</v>
      </c>
      <c r="AH111" s="181"/>
      <c r="AI111" s="151">
        <f>SUM(D111:AH111)</f>
        <v>414</v>
      </c>
    </row>
    <row r="112" spans="1:40" customHeight="1" ht="18.75">
      <c r="A112" s="277"/>
      <c r="B112" s="282" t="s">
        <v>138</v>
      </c>
      <c r="C112" s="283"/>
      <c r="D112" s="181"/>
      <c r="E112" s="182">
        <f>SUM(E97:E111)</f>
        <v>321</v>
      </c>
      <c r="F112" s="182"/>
      <c r="G112" s="182"/>
      <c r="H112" s="182">
        <f>SUM(H97:H111)</f>
        <v>339</v>
      </c>
      <c r="I112" s="182">
        <f>SUM(I97:I111)</f>
        <v>351</v>
      </c>
      <c r="J112" s="182">
        <f>SUM(J97:J111)</f>
        <v>343</v>
      </c>
      <c r="K112" s="182">
        <f>SUM(K97:K111)</f>
        <v>351</v>
      </c>
      <c r="L112" s="182">
        <f>SUM(L97:L111)</f>
        <v>372</v>
      </c>
      <c r="M112" s="182"/>
      <c r="N112" s="182"/>
      <c r="O112" s="182">
        <f>SUM(O97:O111)</f>
        <v>321</v>
      </c>
      <c r="P112" s="182">
        <f>SUM(P97:P111)</f>
        <v>346</v>
      </c>
      <c r="Q112" s="182">
        <f>SUM(Q97:Q111)</f>
        <v>291</v>
      </c>
      <c r="R112" s="182">
        <f>SUM(R97:R111)</f>
        <v>323</v>
      </c>
      <c r="S112" s="182">
        <f>SUM(S97:S111)</f>
        <v>356</v>
      </c>
      <c r="T112" s="182"/>
      <c r="U112" s="182"/>
      <c r="V112" s="182">
        <f>SUM(V97:V111)</f>
        <v>328</v>
      </c>
      <c r="W112" s="182">
        <f>SUM(W97:W111)</f>
        <v>280</v>
      </c>
      <c r="X112" s="182">
        <f>SUM(X97:X111)</f>
        <v>245</v>
      </c>
      <c r="Y112" s="182">
        <f>SUM(Y97:Y111)</f>
        <v>357</v>
      </c>
      <c r="Z112" s="182">
        <f>SUM(Z97:Z111)</f>
        <v>355</v>
      </c>
      <c r="AA112" s="182"/>
      <c r="AB112" s="182"/>
      <c r="AC112" s="182">
        <f>SUM(AC97:AC111)</f>
        <v>302</v>
      </c>
      <c r="AD112" s="182">
        <f>SUM(AD97:AD111)</f>
        <v>353</v>
      </c>
      <c r="AE112" s="182">
        <f>SUM(AE97:AE111)</f>
        <v>335</v>
      </c>
      <c r="AF112" s="182">
        <f>SUM(AF97:AF111)</f>
        <v>364</v>
      </c>
      <c r="AG112" s="182">
        <f>SUM(AG97:AG111)</f>
        <v>400</v>
      </c>
      <c r="AH112" s="182"/>
      <c r="AI112" s="150">
        <f>SUM(D112:AH112)</f>
        <v>7033</v>
      </c>
    </row>
    <row r="113" spans="1:40" customHeight="1" ht="18.75">
      <c r="A113" s="277"/>
      <c r="B113" s="284" t="s">
        <v>55</v>
      </c>
      <c r="C113" s="285"/>
      <c r="D113" s="181"/>
      <c r="E113" s="104">
        <v>321</v>
      </c>
      <c r="F113" s="104"/>
      <c r="G113" s="104"/>
      <c r="H113" s="104">
        <v>333</v>
      </c>
      <c r="I113" s="104">
        <v>349</v>
      </c>
      <c r="J113" s="104">
        <v>343</v>
      </c>
      <c r="K113" s="104">
        <v>351</v>
      </c>
      <c r="L113" s="104">
        <v>372</v>
      </c>
      <c r="M113" s="104"/>
      <c r="N113" s="104"/>
      <c r="O113" s="104">
        <v>315</v>
      </c>
      <c r="P113" s="104">
        <v>346</v>
      </c>
      <c r="Q113" s="104">
        <v>291</v>
      </c>
      <c r="R113" s="104">
        <v>323</v>
      </c>
      <c r="S113" s="104">
        <v>356</v>
      </c>
      <c r="T113" s="104"/>
      <c r="U113" s="104"/>
      <c r="V113" s="104">
        <v>328</v>
      </c>
      <c r="W113" s="104">
        <v>277</v>
      </c>
      <c r="X113" s="104">
        <v>245</v>
      </c>
      <c r="Y113" s="104">
        <v>355</v>
      </c>
      <c r="Z113" s="104">
        <v>350</v>
      </c>
      <c r="AA113" s="104"/>
      <c r="AB113" s="104"/>
      <c r="AC113" s="104">
        <v>300</v>
      </c>
      <c r="AD113" s="104">
        <v>350</v>
      </c>
      <c r="AE113" s="104">
        <v>335</v>
      </c>
      <c r="AF113" s="104">
        <v>364</v>
      </c>
      <c r="AG113" s="104">
        <v>400</v>
      </c>
      <c r="AH113" s="104"/>
      <c r="AI113" s="145">
        <f>SUM(D113:AH113)</f>
        <v>7004</v>
      </c>
    </row>
    <row r="114" spans="1:40" customHeight="1" ht="18.75">
      <c r="A114" s="277"/>
      <c r="B114" s="286" t="s">
        <v>139</v>
      </c>
      <c r="C114" s="287"/>
      <c r="D114" s="181"/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81"/>
      <c r="E115" s="104">
        <f>E114-E113</f>
        <v>79</v>
      </c>
      <c r="F115" s="104"/>
      <c r="G115" s="104"/>
      <c r="H115" s="104">
        <f>H114-H113</f>
        <v>67</v>
      </c>
      <c r="I115" s="104">
        <f>I114-I113</f>
        <v>51</v>
      </c>
      <c r="J115" s="104">
        <f>J114-J113</f>
        <v>57</v>
      </c>
      <c r="K115" s="104">
        <f>K114-K113</f>
        <v>49</v>
      </c>
      <c r="L115" s="104">
        <f>L114-L113</f>
        <v>28</v>
      </c>
      <c r="M115" s="104"/>
      <c r="N115" s="104"/>
      <c r="O115" s="104">
        <f>O114-O113</f>
        <v>85</v>
      </c>
      <c r="P115" s="104">
        <f>P114-P113</f>
        <v>54</v>
      </c>
      <c r="Q115" s="104">
        <f>Q114-Q113</f>
        <v>109</v>
      </c>
      <c r="R115" s="104">
        <f>R114-R113</f>
        <v>77</v>
      </c>
      <c r="S115" s="104">
        <f>S114-S113</f>
        <v>44</v>
      </c>
      <c r="T115" s="104"/>
      <c r="U115" s="104"/>
      <c r="V115" s="104">
        <f>V114-V113</f>
        <v>72</v>
      </c>
      <c r="W115" s="104">
        <f>W114-W113</f>
        <v>123</v>
      </c>
      <c r="X115" s="104">
        <f>X114-X113</f>
        <v>155</v>
      </c>
      <c r="Y115" s="104">
        <f>Y114-Y113</f>
        <v>45</v>
      </c>
      <c r="Z115" s="104">
        <f>Z114-Z113</f>
        <v>50</v>
      </c>
      <c r="AA115" s="104"/>
      <c r="AB115" s="104"/>
      <c r="AC115" s="104">
        <f>AC114-AC113</f>
        <v>100</v>
      </c>
      <c r="AD115" s="104">
        <f>AD114-AD113</f>
        <v>50</v>
      </c>
      <c r="AE115" s="104">
        <f>AE114-AE113</f>
        <v>65</v>
      </c>
      <c r="AF115" s="104">
        <f>AF114-AF113</f>
        <v>36</v>
      </c>
      <c r="AG115" s="104">
        <f>AG114-AG113</f>
        <v>0</v>
      </c>
      <c r="AH115" s="104"/>
      <c r="AI115" s="153">
        <f>SUM(D115:AH115)</f>
        <v>1396</v>
      </c>
    </row>
    <row r="116" spans="1:40" customHeight="1" ht="18.75">
      <c r="A116" s="277"/>
      <c r="B116" s="286" t="s">
        <v>141</v>
      </c>
      <c r="C116" s="287"/>
      <c r="D116" s="181"/>
      <c r="E116" s="104">
        <f>E114-E112</f>
        <v>79</v>
      </c>
      <c r="F116" s="104"/>
      <c r="G116" s="104"/>
      <c r="H116" s="104">
        <f>H114-H112</f>
        <v>61</v>
      </c>
      <c r="I116" s="104">
        <f>I114-I112</f>
        <v>49</v>
      </c>
      <c r="J116" s="104">
        <f>J114-J112</f>
        <v>57</v>
      </c>
      <c r="K116" s="104">
        <f>K114-K112</f>
        <v>49</v>
      </c>
      <c r="L116" s="104">
        <f>L114-L112</f>
        <v>28</v>
      </c>
      <c r="M116" s="104"/>
      <c r="N116" s="104"/>
      <c r="O116" s="104">
        <f>O114-O112</f>
        <v>79</v>
      </c>
      <c r="P116" s="104">
        <f>P114-P112</f>
        <v>54</v>
      </c>
      <c r="Q116" s="104">
        <f>Q114-Q112</f>
        <v>109</v>
      </c>
      <c r="R116" s="104">
        <f>R114-R112</f>
        <v>77</v>
      </c>
      <c r="S116" s="104">
        <f>S114-S112</f>
        <v>44</v>
      </c>
      <c r="T116" s="104"/>
      <c r="U116" s="104"/>
      <c r="V116" s="104">
        <f>V114-V112</f>
        <v>72</v>
      </c>
      <c r="W116" s="104">
        <f>W114-W112</f>
        <v>120</v>
      </c>
      <c r="X116" s="104">
        <f>X114-X112</f>
        <v>155</v>
      </c>
      <c r="Y116" s="104">
        <f>Y114-Y112</f>
        <v>43</v>
      </c>
      <c r="Z116" s="104">
        <f>Z114-Z112</f>
        <v>45</v>
      </c>
      <c r="AA116" s="104"/>
      <c r="AB116" s="104"/>
      <c r="AC116" s="104">
        <f>AC114-AC112</f>
        <v>98</v>
      </c>
      <c r="AD116" s="104">
        <f>AD114-AD112</f>
        <v>47</v>
      </c>
      <c r="AE116" s="104">
        <f>AE114-AE112</f>
        <v>65</v>
      </c>
      <c r="AF116" s="104">
        <f>AF114-AF112</f>
        <v>36</v>
      </c>
      <c r="AG116" s="104">
        <f>AG114-AG112</f>
        <v>0</v>
      </c>
      <c r="AH116" s="104"/>
      <c r="AI116" s="153">
        <f>SUM(D116:AH116)</f>
        <v>1367</v>
      </c>
    </row>
    <row r="117" spans="1:40" customHeight="1" ht="16.5">
      <c r="A117" s="277"/>
      <c r="B117" s="288" t="s">
        <v>142</v>
      </c>
      <c r="C117" s="289"/>
      <c r="D117" s="181"/>
      <c r="E117" s="104">
        <f>E98+E100+E102+E104+E106+E108</f>
        <v>2</v>
      </c>
      <c r="F117" s="104"/>
      <c r="G117" s="104"/>
      <c r="H117" s="104">
        <f>H98+H100+H102+H104+H106+H108</f>
        <v>2</v>
      </c>
      <c r="I117" s="104">
        <f>I98+I100+I102+I104+I106+I108</f>
        <v>1</v>
      </c>
      <c r="J117" s="104">
        <f>J98+J100+J102+J104+J106+J108</f>
        <v>0</v>
      </c>
      <c r="K117" s="104">
        <f>K98+K100+K102+K104+K106+K108</f>
        <v>2</v>
      </c>
      <c r="L117" s="104">
        <f>L98+L100+L102+L104+L106+L108</f>
        <v>2</v>
      </c>
      <c r="M117" s="104"/>
      <c r="N117" s="104"/>
      <c r="O117" s="104">
        <f>O98+O100+O102+O104+O106+O108</f>
        <v>1</v>
      </c>
      <c r="P117" s="104">
        <f>P98+P100+P102+P104+P106+P108</f>
        <v>3</v>
      </c>
      <c r="Q117" s="104">
        <f>Q98+Q100+Q102+Q104+Q106+Q108</f>
        <v>3</v>
      </c>
      <c r="R117" s="104">
        <f>R98+R100+R102+R104+R106+R108</f>
        <v>1</v>
      </c>
      <c r="S117" s="104">
        <f>S98+S100+S102+S104+S106+S108</f>
        <v>1</v>
      </c>
      <c r="T117" s="104"/>
      <c r="U117" s="104"/>
      <c r="V117" s="104">
        <f>V98+V100+V102+V104+V106+V108</f>
        <v>1</v>
      </c>
      <c r="W117" s="104">
        <f>W98+W100+W102+W104+W106+W108</f>
        <v>1</v>
      </c>
      <c r="X117" s="104">
        <f>X98+X100+X102+X104+X106+X108</f>
        <v>2</v>
      </c>
      <c r="Y117" s="104">
        <f>Y98+Y100+Y102+Y104+Y106+Y108</f>
        <v>1</v>
      </c>
      <c r="Z117" s="104">
        <f>Z98+Z100+Z102+Z104+Z106+Z108</f>
        <v>1</v>
      </c>
      <c r="AA117" s="104"/>
      <c r="AB117" s="104"/>
      <c r="AC117" s="104">
        <f>AC98+AC100+AC102+AC104+AC106+AC108</f>
        <v>1</v>
      </c>
      <c r="AD117" s="104">
        <f>AD98+AD100+AD102+AD104+AD106+AD108</f>
        <v>1</v>
      </c>
      <c r="AE117" s="104">
        <f>AE98+AE100+AE102+AE104+AE106+AE108</f>
        <v>1</v>
      </c>
      <c r="AF117" s="104">
        <f>SUM(AF98,AF100,AF102,AF104,AF106,AF108)</f>
        <v>1</v>
      </c>
      <c r="AG117" s="104">
        <f>SUM(AG98,AG100,AG102,AG104,AG106,AG108)</f>
        <v>3</v>
      </c>
      <c r="AH117" s="104"/>
      <c r="AI117" s="149">
        <f>SUM(D117:AH117)</f>
        <v>31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/>
      <c r="G119" s="109"/>
      <c r="H119" s="109">
        <v>0</v>
      </c>
      <c r="I119" s="109">
        <v>0</v>
      </c>
      <c r="J119" s="109">
        <v>0</v>
      </c>
      <c r="K119" s="109">
        <v>0</v>
      </c>
      <c r="L119" s="109">
        <v>0</v>
      </c>
      <c r="M119" s="109"/>
      <c r="N119" s="109"/>
      <c r="O119" s="109">
        <v>0</v>
      </c>
      <c r="P119" s="109">
        <v>0</v>
      </c>
      <c r="Q119" s="109">
        <v>0</v>
      </c>
      <c r="R119" s="109">
        <v>0</v>
      </c>
      <c r="S119" s="109">
        <v>0</v>
      </c>
      <c r="T119" s="109"/>
      <c r="U119" s="109"/>
      <c r="V119" s="109">
        <v>0</v>
      </c>
      <c r="W119" s="109">
        <v>0</v>
      </c>
      <c r="X119" s="109">
        <v>0</v>
      </c>
      <c r="Y119" s="109">
        <v>11</v>
      </c>
      <c r="Z119" s="109">
        <v>24</v>
      </c>
      <c r="AA119" s="109"/>
      <c r="AB119" s="109"/>
      <c r="AC119" s="109">
        <v>0</v>
      </c>
      <c r="AD119" s="109">
        <v>0</v>
      </c>
      <c r="AE119" s="109">
        <v>0</v>
      </c>
      <c r="AF119" s="109">
        <v>0</v>
      </c>
      <c r="AG119" s="109">
        <v>0</v>
      </c>
      <c r="AH119" s="109"/>
      <c r="AI119" s="110">
        <f>SUM(D119:AH119)</f>
        <v>35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65</v>
      </c>
      <c r="F120" s="181"/>
      <c r="G120" s="181"/>
      <c r="H120" s="181">
        <v>61</v>
      </c>
      <c r="I120" s="181">
        <v>58</v>
      </c>
      <c r="J120" s="181">
        <v>62</v>
      </c>
      <c r="K120" s="181">
        <v>39</v>
      </c>
      <c r="L120" s="181">
        <v>41</v>
      </c>
      <c r="M120" s="181"/>
      <c r="N120" s="181"/>
      <c r="O120" s="181">
        <v>57</v>
      </c>
      <c r="P120" s="181">
        <v>60</v>
      </c>
      <c r="Q120" s="181">
        <v>40</v>
      </c>
      <c r="R120" s="181">
        <v>60</v>
      </c>
      <c r="S120" s="181">
        <v>64</v>
      </c>
      <c r="T120" s="181"/>
      <c r="U120" s="181"/>
      <c r="V120" s="181">
        <v>60</v>
      </c>
      <c r="W120" s="181">
        <v>36</v>
      </c>
      <c r="X120" s="181">
        <v>66</v>
      </c>
      <c r="Y120" s="181">
        <v>57</v>
      </c>
      <c r="Z120" s="181">
        <v>66</v>
      </c>
      <c r="AA120" s="181"/>
      <c r="AB120" s="181"/>
      <c r="AC120" s="181">
        <v>45</v>
      </c>
      <c r="AD120" s="181">
        <v>57</v>
      </c>
      <c r="AE120" s="181">
        <v>63</v>
      </c>
      <c r="AF120" s="181">
        <v>52</v>
      </c>
      <c r="AG120" s="181">
        <v>62</v>
      </c>
      <c r="AH120" s="181"/>
      <c r="AI120" s="146">
        <f>SUM(D120:AH120)</f>
        <v>1171</v>
      </c>
    </row>
    <row r="121" spans="1:40" customHeight="1" ht="15.75">
      <c r="A121" s="291"/>
      <c r="B121" s="281"/>
      <c r="C121" s="99" t="s">
        <v>124</v>
      </c>
      <c r="D121" s="181"/>
      <c r="E121" s="181">
        <v>9</v>
      </c>
      <c r="F121" s="181"/>
      <c r="G121" s="181"/>
      <c r="H121" s="181">
        <v>0</v>
      </c>
      <c r="I121" s="181">
        <v>4</v>
      </c>
      <c r="J121" s="181">
        <v>0</v>
      </c>
      <c r="K121" s="181">
        <v>2</v>
      </c>
      <c r="L121" s="181">
        <v>6</v>
      </c>
      <c r="M121" s="181"/>
      <c r="N121" s="181"/>
      <c r="O121" s="181">
        <v>1</v>
      </c>
      <c r="P121" s="181">
        <v>0</v>
      </c>
      <c r="Q121" s="181">
        <v>2</v>
      </c>
      <c r="R121" s="181">
        <v>1</v>
      </c>
      <c r="S121" s="181">
        <v>5</v>
      </c>
      <c r="T121" s="181"/>
      <c r="U121" s="181"/>
      <c r="V121" s="181">
        <v>0</v>
      </c>
      <c r="W121" s="181">
        <v>4</v>
      </c>
      <c r="X121" s="181">
        <v>0</v>
      </c>
      <c r="Y121" s="181">
        <v>5</v>
      </c>
      <c r="Z121" s="181">
        <v>0</v>
      </c>
      <c r="AA121" s="181"/>
      <c r="AB121" s="181"/>
      <c r="AC121" s="181">
        <v>0</v>
      </c>
      <c r="AD121" s="181">
        <v>0</v>
      </c>
      <c r="AE121" s="181">
        <v>0</v>
      </c>
      <c r="AF121" s="181">
        <v>1</v>
      </c>
      <c r="AG121" s="181">
        <v>0</v>
      </c>
      <c r="AH121" s="181"/>
      <c r="AI121" s="146">
        <f>SUM(D121:AH121)</f>
        <v>40</v>
      </c>
    </row>
    <row r="122" spans="1:40" customHeight="1" ht="15.75">
      <c r="A122" s="291"/>
      <c r="B122" s="281"/>
      <c r="C122" s="99" t="s">
        <v>125</v>
      </c>
      <c r="D122" s="181"/>
      <c r="E122" s="181">
        <v>39</v>
      </c>
      <c r="F122" s="181"/>
      <c r="G122" s="181"/>
      <c r="H122" s="181">
        <v>60</v>
      </c>
      <c r="I122" s="181">
        <v>58</v>
      </c>
      <c r="J122" s="181">
        <v>39</v>
      </c>
      <c r="K122" s="181">
        <v>36</v>
      </c>
      <c r="L122" s="181">
        <v>45</v>
      </c>
      <c r="M122" s="181"/>
      <c r="N122" s="181"/>
      <c r="O122" s="181">
        <v>43</v>
      </c>
      <c r="P122" s="181">
        <v>41</v>
      </c>
      <c r="Q122" s="181">
        <v>38</v>
      </c>
      <c r="R122" s="181">
        <v>55</v>
      </c>
      <c r="S122" s="181">
        <v>46</v>
      </c>
      <c r="T122" s="181"/>
      <c r="U122" s="181"/>
      <c r="V122" s="181">
        <v>43</v>
      </c>
      <c r="W122" s="181">
        <v>43</v>
      </c>
      <c r="X122" s="181">
        <v>43</v>
      </c>
      <c r="Y122" s="181">
        <v>35</v>
      </c>
      <c r="Z122" s="181">
        <v>49</v>
      </c>
      <c r="AA122" s="181"/>
      <c r="AB122" s="181"/>
      <c r="AC122" s="181">
        <v>31</v>
      </c>
      <c r="AD122" s="181">
        <v>50</v>
      </c>
      <c r="AE122" s="181">
        <v>46</v>
      </c>
      <c r="AF122" s="181">
        <v>42</v>
      </c>
      <c r="AG122" s="181">
        <v>31</v>
      </c>
      <c r="AH122" s="181"/>
      <c r="AI122" s="146">
        <f>SUM(D122:AH122)</f>
        <v>913</v>
      </c>
    </row>
    <row r="123" spans="1:40" customHeight="1" ht="15.75">
      <c r="A123" s="291"/>
      <c r="B123" s="281"/>
      <c r="C123" s="99" t="s">
        <v>126</v>
      </c>
      <c r="D123" s="181"/>
      <c r="E123" s="181">
        <v>1</v>
      </c>
      <c r="F123" s="181"/>
      <c r="G123" s="181"/>
      <c r="H123" s="181">
        <v>3</v>
      </c>
      <c r="I123" s="181">
        <v>10</v>
      </c>
      <c r="J123" s="181">
        <v>3</v>
      </c>
      <c r="K123" s="181">
        <v>10</v>
      </c>
      <c r="L123" s="181">
        <v>2</v>
      </c>
      <c r="M123" s="181"/>
      <c r="N123" s="181"/>
      <c r="O123" s="181">
        <v>9</v>
      </c>
      <c r="P123" s="181">
        <v>1</v>
      </c>
      <c r="Q123" s="181">
        <v>8</v>
      </c>
      <c r="R123" s="181">
        <v>3</v>
      </c>
      <c r="S123" s="181">
        <v>4</v>
      </c>
      <c r="T123" s="181"/>
      <c r="U123" s="181"/>
      <c r="V123" s="181">
        <v>2</v>
      </c>
      <c r="W123" s="181">
        <v>4</v>
      </c>
      <c r="X123" s="181">
        <v>5</v>
      </c>
      <c r="Y123" s="181">
        <v>6</v>
      </c>
      <c r="Z123" s="181">
        <v>5</v>
      </c>
      <c r="AA123" s="181"/>
      <c r="AB123" s="181"/>
      <c r="AC123" s="181">
        <v>0</v>
      </c>
      <c r="AD123" s="181">
        <v>0</v>
      </c>
      <c r="AE123" s="181">
        <v>7</v>
      </c>
      <c r="AF123" s="181">
        <v>6</v>
      </c>
      <c r="AG123" s="181">
        <v>2</v>
      </c>
      <c r="AH123" s="181"/>
      <c r="AI123" s="146">
        <f>SUM(D123:AH123)</f>
        <v>91</v>
      </c>
    </row>
    <row r="124" spans="1:40" customHeight="1" ht="15.75">
      <c r="A124" s="291"/>
      <c r="B124" s="281"/>
      <c r="C124" s="99" t="s">
        <v>127</v>
      </c>
      <c r="D124" s="181"/>
      <c r="E124" s="181">
        <v>136</v>
      </c>
      <c r="F124" s="181"/>
      <c r="G124" s="181"/>
      <c r="H124" s="181">
        <v>142</v>
      </c>
      <c r="I124" s="181">
        <v>145</v>
      </c>
      <c r="J124" s="181">
        <v>141</v>
      </c>
      <c r="K124" s="181">
        <v>170</v>
      </c>
      <c r="L124" s="181">
        <v>162</v>
      </c>
      <c r="M124" s="181"/>
      <c r="N124" s="181"/>
      <c r="O124" s="181">
        <v>150</v>
      </c>
      <c r="P124" s="181">
        <v>149</v>
      </c>
      <c r="Q124" s="181">
        <v>178</v>
      </c>
      <c r="R124" s="181">
        <v>146</v>
      </c>
      <c r="S124" s="181">
        <v>145</v>
      </c>
      <c r="T124" s="181"/>
      <c r="U124" s="181"/>
      <c r="V124" s="181">
        <v>152</v>
      </c>
      <c r="W124" s="181">
        <v>124</v>
      </c>
      <c r="X124" s="181">
        <v>166</v>
      </c>
      <c r="Y124" s="181">
        <v>150</v>
      </c>
      <c r="Z124" s="181">
        <v>136</v>
      </c>
      <c r="AA124" s="181"/>
      <c r="AB124" s="181"/>
      <c r="AC124" s="181">
        <v>167</v>
      </c>
      <c r="AD124" s="181">
        <v>150</v>
      </c>
      <c r="AE124" s="181">
        <v>149</v>
      </c>
      <c r="AF124" s="181">
        <v>155</v>
      </c>
      <c r="AG124" s="181">
        <v>161</v>
      </c>
      <c r="AH124" s="181"/>
      <c r="AI124" s="146">
        <f>SUM(D124:AH124)</f>
        <v>3174</v>
      </c>
    </row>
    <row r="125" spans="1:40" customHeight="1" ht="15.75">
      <c r="A125" s="291"/>
      <c r="B125" s="281"/>
      <c r="C125" s="99" t="s">
        <v>128</v>
      </c>
      <c r="D125" s="181"/>
      <c r="E125" s="181">
        <v>4</v>
      </c>
      <c r="F125" s="181"/>
      <c r="G125" s="181"/>
      <c r="H125" s="181">
        <v>6</v>
      </c>
      <c r="I125" s="181">
        <v>3</v>
      </c>
      <c r="J125" s="181">
        <v>6</v>
      </c>
      <c r="K125" s="181">
        <v>6</v>
      </c>
      <c r="L125" s="181">
        <v>9</v>
      </c>
      <c r="M125" s="181"/>
      <c r="N125" s="181"/>
      <c r="O125" s="181">
        <v>8</v>
      </c>
      <c r="P125" s="181">
        <v>8</v>
      </c>
      <c r="Q125" s="181">
        <v>6</v>
      </c>
      <c r="R125" s="181">
        <v>4</v>
      </c>
      <c r="S125" s="181">
        <v>6</v>
      </c>
      <c r="T125" s="181"/>
      <c r="U125" s="181"/>
      <c r="V125" s="181">
        <v>5</v>
      </c>
      <c r="W125" s="181">
        <v>4</v>
      </c>
      <c r="X125" s="181">
        <v>6</v>
      </c>
      <c r="Y125" s="181">
        <v>6</v>
      </c>
      <c r="Z125" s="181">
        <v>3</v>
      </c>
      <c r="AA125" s="181"/>
      <c r="AB125" s="181"/>
      <c r="AC125" s="181">
        <v>8</v>
      </c>
      <c r="AD125" s="181">
        <v>5</v>
      </c>
      <c r="AE125" s="181">
        <v>3</v>
      </c>
      <c r="AF125" s="181">
        <v>6</v>
      </c>
      <c r="AG125" s="181">
        <v>7</v>
      </c>
      <c r="AH125" s="181"/>
      <c r="AI125" s="146">
        <f>SUM(D125:AH125)</f>
        <v>119</v>
      </c>
    </row>
    <row r="126" spans="1:40" customHeight="1" ht="15.75">
      <c r="A126" s="291"/>
      <c r="B126" s="281"/>
      <c r="C126" s="99" t="s">
        <v>129</v>
      </c>
      <c r="D126" s="181"/>
      <c r="E126" s="181">
        <v>84</v>
      </c>
      <c r="F126" s="181"/>
      <c r="G126" s="181"/>
      <c r="H126" s="181">
        <v>81</v>
      </c>
      <c r="I126" s="181">
        <v>75</v>
      </c>
      <c r="J126" s="181">
        <v>91</v>
      </c>
      <c r="K126" s="181">
        <v>80</v>
      </c>
      <c r="L126" s="181">
        <v>78</v>
      </c>
      <c r="M126" s="181"/>
      <c r="N126" s="181"/>
      <c r="O126" s="181">
        <v>75</v>
      </c>
      <c r="P126" s="181">
        <v>89</v>
      </c>
      <c r="Q126" s="181">
        <v>76</v>
      </c>
      <c r="R126" s="181">
        <v>73</v>
      </c>
      <c r="S126" s="181">
        <v>82</v>
      </c>
      <c r="T126" s="181"/>
      <c r="U126" s="181"/>
      <c r="V126" s="181">
        <v>79</v>
      </c>
      <c r="W126" s="181">
        <v>95</v>
      </c>
      <c r="X126" s="181">
        <v>63</v>
      </c>
      <c r="Y126" s="181">
        <v>85</v>
      </c>
      <c r="Z126" s="181">
        <v>81</v>
      </c>
      <c r="AA126" s="181"/>
      <c r="AB126" s="181"/>
      <c r="AC126" s="181">
        <v>90</v>
      </c>
      <c r="AD126" s="181">
        <v>88</v>
      </c>
      <c r="AE126" s="181">
        <v>82</v>
      </c>
      <c r="AF126" s="181">
        <v>84</v>
      </c>
      <c r="AG126" s="181">
        <v>85</v>
      </c>
      <c r="AH126" s="181"/>
      <c r="AI126" s="146">
        <f>SUM(D126:AH126)</f>
        <v>1716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/>
      <c r="G127" s="181"/>
      <c r="H127" s="181">
        <v>3</v>
      </c>
      <c r="I127" s="181">
        <v>5</v>
      </c>
      <c r="J127" s="181">
        <v>7</v>
      </c>
      <c r="K127" s="181">
        <v>5</v>
      </c>
      <c r="L127" s="181">
        <v>6</v>
      </c>
      <c r="M127" s="181"/>
      <c r="N127" s="181"/>
      <c r="O127" s="181">
        <v>4</v>
      </c>
      <c r="P127" s="181">
        <v>2</v>
      </c>
      <c r="Q127" s="181">
        <v>4</v>
      </c>
      <c r="R127" s="181">
        <v>2</v>
      </c>
      <c r="S127" s="181">
        <v>4</v>
      </c>
      <c r="T127" s="181"/>
      <c r="U127" s="181"/>
      <c r="V127" s="181">
        <v>6</v>
      </c>
      <c r="W127" s="181">
        <v>6</v>
      </c>
      <c r="X127" s="181">
        <v>3</v>
      </c>
      <c r="Y127" s="181">
        <v>4</v>
      </c>
      <c r="Z127" s="181">
        <v>6</v>
      </c>
      <c r="AA127" s="181"/>
      <c r="AB127" s="181"/>
      <c r="AC127" s="181">
        <v>4</v>
      </c>
      <c r="AD127" s="181">
        <v>4</v>
      </c>
      <c r="AE127" s="181">
        <v>4</v>
      </c>
      <c r="AF127" s="181">
        <v>4</v>
      </c>
      <c r="AG127" s="181">
        <v>3</v>
      </c>
      <c r="AH127" s="181"/>
      <c r="AI127" s="146">
        <f>SUM(D127:AH127)</f>
        <v>90</v>
      </c>
    </row>
    <row r="128" spans="1:40" customHeight="1" ht="15.75">
      <c r="A128" s="291"/>
      <c r="B128" s="281"/>
      <c r="C128" s="99" t="s">
        <v>131</v>
      </c>
      <c r="D128" s="181"/>
      <c r="E128" s="181">
        <v>18</v>
      </c>
      <c r="F128" s="181"/>
      <c r="G128" s="181"/>
      <c r="H128" s="181">
        <v>10</v>
      </c>
      <c r="I128" s="181">
        <v>11</v>
      </c>
      <c r="J128" s="181">
        <v>17</v>
      </c>
      <c r="K128" s="181">
        <v>17</v>
      </c>
      <c r="L128" s="181">
        <v>15</v>
      </c>
      <c r="M128" s="181"/>
      <c r="N128" s="181"/>
      <c r="O128" s="181">
        <v>11</v>
      </c>
      <c r="P128" s="181">
        <v>18</v>
      </c>
      <c r="Q128" s="181">
        <v>12</v>
      </c>
      <c r="R128" s="181">
        <v>19</v>
      </c>
      <c r="S128" s="181">
        <v>11</v>
      </c>
      <c r="T128" s="181"/>
      <c r="U128" s="181"/>
      <c r="V128" s="181">
        <v>17</v>
      </c>
      <c r="W128" s="181">
        <v>6</v>
      </c>
      <c r="X128" s="181">
        <v>12</v>
      </c>
      <c r="Y128" s="181">
        <v>14</v>
      </c>
      <c r="Z128" s="181">
        <v>17</v>
      </c>
      <c r="AA128" s="181"/>
      <c r="AB128" s="181"/>
      <c r="AC128" s="181">
        <v>14</v>
      </c>
      <c r="AD128" s="181">
        <v>19</v>
      </c>
      <c r="AE128" s="181">
        <v>11</v>
      </c>
      <c r="AF128" s="181">
        <v>13</v>
      </c>
      <c r="AG128" s="181">
        <v>14</v>
      </c>
      <c r="AH128" s="181"/>
      <c r="AI128" s="146">
        <f>SUM(D128:AH128)</f>
        <v>296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/>
      <c r="G129" s="181"/>
      <c r="H129" s="181">
        <v>2</v>
      </c>
      <c r="I129" s="181">
        <v>1</v>
      </c>
      <c r="J129" s="181">
        <v>0</v>
      </c>
      <c r="K129" s="181">
        <v>2</v>
      </c>
      <c r="L129" s="181">
        <v>1</v>
      </c>
      <c r="M129" s="181"/>
      <c r="N129" s="181"/>
      <c r="O129" s="181">
        <v>2</v>
      </c>
      <c r="P129" s="181">
        <v>1</v>
      </c>
      <c r="Q129" s="181">
        <v>1</v>
      </c>
      <c r="R129" s="181">
        <v>4</v>
      </c>
      <c r="S129" s="181">
        <v>1</v>
      </c>
      <c r="T129" s="181"/>
      <c r="U129" s="181"/>
      <c r="V129" s="181">
        <v>0</v>
      </c>
      <c r="W129" s="181">
        <v>1</v>
      </c>
      <c r="X129" s="181">
        <v>2</v>
      </c>
      <c r="Y129" s="181">
        <v>0</v>
      </c>
      <c r="Z129" s="181">
        <v>1</v>
      </c>
      <c r="AA129" s="181"/>
      <c r="AB129" s="181"/>
      <c r="AC129" s="181">
        <v>0</v>
      </c>
      <c r="AD129" s="181">
        <v>0</v>
      </c>
      <c r="AE129" s="181">
        <v>1</v>
      </c>
      <c r="AF129" s="181">
        <v>3</v>
      </c>
      <c r="AG129" s="181">
        <v>0</v>
      </c>
      <c r="AH129" s="181"/>
      <c r="AI129" s="146">
        <f>SUM(D129:AH129)</f>
        <v>24</v>
      </c>
    </row>
    <row r="130" spans="1:40" customHeight="1" ht="15.75">
      <c r="A130" s="291"/>
      <c r="B130" s="281"/>
      <c r="C130" s="99" t="s">
        <v>133</v>
      </c>
      <c r="D130" s="181"/>
      <c r="E130" s="181">
        <v>15</v>
      </c>
      <c r="F130" s="181"/>
      <c r="G130" s="181"/>
      <c r="H130" s="181">
        <v>8</v>
      </c>
      <c r="I130" s="181">
        <v>9</v>
      </c>
      <c r="J130" s="181">
        <v>12</v>
      </c>
      <c r="K130" s="181">
        <v>11</v>
      </c>
      <c r="L130" s="181">
        <v>8</v>
      </c>
      <c r="M130" s="181"/>
      <c r="N130" s="181"/>
      <c r="O130" s="181">
        <v>8</v>
      </c>
      <c r="P130" s="181">
        <v>12</v>
      </c>
      <c r="Q130" s="181">
        <v>14</v>
      </c>
      <c r="R130" s="181">
        <v>8</v>
      </c>
      <c r="S130" s="181">
        <v>8</v>
      </c>
      <c r="T130" s="181"/>
      <c r="U130" s="181"/>
      <c r="V130" s="181">
        <v>13</v>
      </c>
      <c r="W130" s="181">
        <v>7</v>
      </c>
      <c r="X130" s="181">
        <v>7</v>
      </c>
      <c r="Y130" s="181">
        <v>11</v>
      </c>
      <c r="Z130" s="181">
        <v>14</v>
      </c>
      <c r="AA130" s="181"/>
      <c r="AB130" s="181"/>
      <c r="AC130" s="181">
        <v>13</v>
      </c>
      <c r="AD130" s="181">
        <v>10</v>
      </c>
      <c r="AE130" s="181">
        <v>9</v>
      </c>
      <c r="AF130" s="181">
        <v>11</v>
      </c>
      <c r="AG130" s="181">
        <v>12</v>
      </c>
      <c r="AH130" s="181"/>
      <c r="AI130" s="146">
        <f>SUM(D130:AH130)</f>
        <v>220</v>
      </c>
    </row>
    <row r="131" spans="1:40" customHeight="1" ht="15.75">
      <c r="A131" s="291"/>
      <c r="B131" s="281"/>
      <c r="C131" s="99" t="s">
        <v>134</v>
      </c>
      <c r="D131" s="181"/>
      <c r="E131" s="181">
        <v>1</v>
      </c>
      <c r="F131" s="181"/>
      <c r="G131" s="181"/>
      <c r="H131" s="181">
        <v>0</v>
      </c>
      <c r="I131" s="181">
        <v>0</v>
      </c>
      <c r="J131" s="181">
        <v>0</v>
      </c>
      <c r="K131" s="181">
        <v>0</v>
      </c>
      <c r="L131" s="181">
        <v>0</v>
      </c>
      <c r="M131" s="181"/>
      <c r="N131" s="181"/>
      <c r="O131" s="181">
        <v>0</v>
      </c>
      <c r="P131" s="181">
        <v>1</v>
      </c>
      <c r="Q131" s="181">
        <v>0</v>
      </c>
      <c r="R131" s="181">
        <v>0</v>
      </c>
      <c r="S131" s="181">
        <v>0</v>
      </c>
      <c r="T131" s="181"/>
      <c r="U131" s="181"/>
      <c r="V131" s="181">
        <v>0</v>
      </c>
      <c r="W131" s="181">
        <v>0</v>
      </c>
      <c r="X131" s="181">
        <v>0</v>
      </c>
      <c r="Y131" s="181">
        <v>0</v>
      </c>
      <c r="Z131" s="181">
        <v>1</v>
      </c>
      <c r="AA131" s="181"/>
      <c r="AB131" s="181"/>
      <c r="AC131" s="181">
        <v>2</v>
      </c>
      <c r="AD131" s="181">
        <v>0</v>
      </c>
      <c r="AE131" s="181">
        <v>1</v>
      </c>
      <c r="AF131" s="181">
        <v>0</v>
      </c>
      <c r="AG131" s="181">
        <v>1</v>
      </c>
      <c r="AH131" s="181"/>
      <c r="AI131" s="146">
        <f>SUM(D131:AH131)</f>
        <v>7</v>
      </c>
    </row>
    <row r="132" spans="1:40" customHeight="1" ht="15.75">
      <c r="A132" s="291"/>
      <c r="B132" s="281"/>
      <c r="C132" s="99" t="s">
        <v>135</v>
      </c>
      <c r="D132" s="181"/>
      <c r="E132" s="181">
        <v>11</v>
      </c>
      <c r="F132" s="181"/>
      <c r="G132" s="181"/>
      <c r="H132" s="181">
        <v>17</v>
      </c>
      <c r="I132" s="181">
        <v>14</v>
      </c>
      <c r="J132" s="181">
        <v>15</v>
      </c>
      <c r="K132" s="181">
        <v>14</v>
      </c>
      <c r="L132" s="181">
        <v>20</v>
      </c>
      <c r="M132" s="181"/>
      <c r="N132" s="181"/>
      <c r="O132" s="181">
        <v>25</v>
      </c>
      <c r="P132" s="181">
        <v>14</v>
      </c>
      <c r="Q132" s="181">
        <v>18</v>
      </c>
      <c r="R132" s="181">
        <v>19</v>
      </c>
      <c r="S132" s="181">
        <v>16</v>
      </c>
      <c r="T132" s="181"/>
      <c r="U132" s="181"/>
      <c r="V132" s="181">
        <v>13</v>
      </c>
      <c r="W132" s="181">
        <v>25</v>
      </c>
      <c r="X132" s="181">
        <v>19</v>
      </c>
      <c r="Y132" s="181">
        <v>18</v>
      </c>
      <c r="Z132" s="181">
        <v>14</v>
      </c>
      <c r="AA132" s="181"/>
      <c r="AB132" s="181"/>
      <c r="AC132" s="181">
        <v>18</v>
      </c>
      <c r="AD132" s="181">
        <v>6</v>
      </c>
      <c r="AE132" s="181">
        <v>18</v>
      </c>
      <c r="AF132" s="181">
        <v>18</v>
      </c>
      <c r="AG132" s="181">
        <v>15</v>
      </c>
      <c r="AH132" s="181"/>
      <c r="AI132" s="147">
        <f>SUM(D132:AH132)</f>
        <v>347</v>
      </c>
    </row>
    <row r="133" spans="1:40" customHeight="1" ht="15.75">
      <c r="A133" s="291"/>
      <c r="B133" s="281"/>
      <c r="C133" s="99" t="s">
        <v>136</v>
      </c>
      <c r="D133" s="181"/>
      <c r="E133" s="181">
        <v>1</v>
      </c>
      <c r="F133" s="181"/>
      <c r="G133" s="181"/>
      <c r="H133" s="181">
        <v>0</v>
      </c>
      <c r="I133" s="181">
        <v>0</v>
      </c>
      <c r="J133" s="181">
        <v>0</v>
      </c>
      <c r="K133" s="181">
        <v>0</v>
      </c>
      <c r="L133" s="181">
        <v>0</v>
      </c>
      <c r="M133" s="181"/>
      <c r="N133" s="181"/>
      <c r="O133" s="181">
        <v>0</v>
      </c>
      <c r="P133" s="181">
        <v>0</v>
      </c>
      <c r="Q133" s="181">
        <v>0</v>
      </c>
      <c r="R133" s="181">
        <v>0</v>
      </c>
      <c r="S133" s="181">
        <v>0</v>
      </c>
      <c r="T133" s="181"/>
      <c r="U133" s="181"/>
      <c r="V133" s="181">
        <v>0</v>
      </c>
      <c r="W133" s="181">
        <v>0</v>
      </c>
      <c r="X133" s="181">
        <v>0</v>
      </c>
      <c r="Y133" s="181">
        <v>1</v>
      </c>
      <c r="Z133" s="181">
        <v>0</v>
      </c>
      <c r="AA133" s="181"/>
      <c r="AB133" s="181"/>
      <c r="AC133" s="181">
        <v>1</v>
      </c>
      <c r="AD133" s="181">
        <v>0</v>
      </c>
      <c r="AE133" s="181">
        <v>0</v>
      </c>
      <c r="AF133" s="181">
        <v>0</v>
      </c>
      <c r="AG133" s="181">
        <v>0</v>
      </c>
      <c r="AH133" s="181"/>
      <c r="AI133" s="147">
        <f>SUM(D133:AH133)</f>
        <v>3</v>
      </c>
    </row>
    <row r="134" spans="1:40" customHeight="1" ht="16.5">
      <c r="A134" s="291"/>
      <c r="B134" s="281"/>
      <c r="C134" s="100" t="s">
        <v>137</v>
      </c>
      <c r="D134" s="181"/>
      <c r="E134" s="181">
        <v>11</v>
      </c>
      <c r="F134" s="181"/>
      <c r="G134" s="181"/>
      <c r="H134" s="181">
        <v>7</v>
      </c>
      <c r="I134" s="181">
        <v>7</v>
      </c>
      <c r="J134" s="181">
        <v>7</v>
      </c>
      <c r="K134" s="181">
        <v>8</v>
      </c>
      <c r="L134" s="181">
        <v>7</v>
      </c>
      <c r="M134" s="181"/>
      <c r="N134" s="181"/>
      <c r="O134" s="181">
        <v>7</v>
      </c>
      <c r="P134" s="181">
        <v>4</v>
      </c>
      <c r="Q134" s="181">
        <v>3</v>
      </c>
      <c r="R134" s="181">
        <v>6</v>
      </c>
      <c r="S134" s="181">
        <v>8</v>
      </c>
      <c r="T134" s="181"/>
      <c r="U134" s="181"/>
      <c r="V134" s="181">
        <v>10</v>
      </c>
      <c r="W134" s="181">
        <v>4</v>
      </c>
      <c r="X134" s="181">
        <v>8</v>
      </c>
      <c r="Y134" s="181">
        <v>8</v>
      </c>
      <c r="Z134" s="181">
        <v>7</v>
      </c>
      <c r="AA134" s="181"/>
      <c r="AB134" s="181"/>
      <c r="AC134" s="181">
        <v>7</v>
      </c>
      <c r="AD134" s="181">
        <v>11</v>
      </c>
      <c r="AE134" s="181">
        <v>6</v>
      </c>
      <c r="AF134" s="181">
        <v>5</v>
      </c>
      <c r="AG134" s="181">
        <v>7</v>
      </c>
      <c r="AH134" s="181"/>
      <c r="AI134" s="151">
        <f>SUM(D134:AH134)</f>
        <v>148</v>
      </c>
    </row>
    <row r="135" spans="1:40" customHeight="1" ht="18.75">
      <c r="A135" s="291"/>
      <c r="B135" s="282" t="s">
        <v>138</v>
      </c>
      <c r="C135" s="283"/>
      <c r="D135" s="181"/>
      <c r="E135" s="182">
        <f>SUM(E120:E134)</f>
        <v>400</v>
      </c>
      <c r="F135" s="182"/>
      <c r="G135" s="182"/>
      <c r="H135" s="182">
        <f>SUM(H120:H134)</f>
        <v>400</v>
      </c>
      <c r="I135" s="182">
        <f>SUM(I120:I134)</f>
        <v>400</v>
      </c>
      <c r="J135" s="182">
        <f>SUM(J120:J134)</f>
        <v>400</v>
      </c>
      <c r="K135" s="182">
        <f>SUM(K120:K134)</f>
        <v>400</v>
      </c>
      <c r="L135" s="182">
        <f>SUM(L120:L134)</f>
        <v>400</v>
      </c>
      <c r="M135" s="182"/>
      <c r="N135" s="182"/>
      <c r="O135" s="182">
        <v>400</v>
      </c>
      <c r="P135" s="182">
        <f>SUM(P120:P134)</f>
        <v>400</v>
      </c>
      <c r="Q135" s="182">
        <f>SUM(Q120:Q134)</f>
        <v>400</v>
      </c>
      <c r="R135" s="182">
        <f>SUM(R120:R134)</f>
        <v>400</v>
      </c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359</v>
      </c>
      <c r="X135" s="182">
        <f>SUM(X120:X134)</f>
        <v>400</v>
      </c>
      <c r="Y135" s="182">
        <f>SUM(Y120:Y134)</f>
        <v>400</v>
      </c>
      <c r="Z135" s="182">
        <f>SUM(Z120:Z134)</f>
        <v>400</v>
      </c>
      <c r="AA135" s="181"/>
      <c r="AB135" s="181"/>
      <c r="AC135" s="182">
        <f>SUM(AC120:AC134)</f>
        <v>400</v>
      </c>
      <c r="AD135" s="182">
        <f>SUM(AD120:AD134)</f>
        <v>400</v>
      </c>
      <c r="AE135" s="182">
        <f>SUM(AE120:AE134)</f>
        <v>400</v>
      </c>
      <c r="AF135" s="182">
        <f>SUM(AF120:AF134)</f>
        <v>400</v>
      </c>
      <c r="AG135" s="182">
        <f>SUM(AG120:AG134)</f>
        <v>400</v>
      </c>
      <c r="AH135" s="181"/>
      <c r="AI135" s="150">
        <f>SUM(D135:AH135)</f>
        <v>8359</v>
      </c>
    </row>
    <row r="136" spans="1:40" customHeight="1" ht="18.75">
      <c r="A136" s="291"/>
      <c r="B136" s="284" t="s">
        <v>55</v>
      </c>
      <c r="C136" s="285"/>
      <c r="D136" s="181"/>
      <c r="E136" s="104">
        <v>400</v>
      </c>
      <c r="F136" s="104"/>
      <c r="G136" s="104"/>
      <c r="H136" s="104">
        <v>387</v>
      </c>
      <c r="I136" s="104">
        <v>398</v>
      </c>
      <c r="J136" s="104">
        <v>388</v>
      </c>
      <c r="K136" s="104">
        <v>386</v>
      </c>
      <c r="L136" s="104">
        <v>399</v>
      </c>
      <c r="M136" s="104"/>
      <c r="N136" s="104"/>
      <c r="O136" s="104">
        <v>394</v>
      </c>
      <c r="P136" s="104">
        <v>390</v>
      </c>
      <c r="Q136" s="104">
        <v>393</v>
      </c>
      <c r="R136" s="104">
        <v>390</v>
      </c>
      <c r="S136" s="104">
        <v>399</v>
      </c>
      <c r="T136" s="181"/>
      <c r="U136" s="181"/>
      <c r="V136" s="104">
        <v>388</v>
      </c>
      <c r="W136" s="104">
        <v>335</v>
      </c>
      <c r="X136" s="104">
        <v>388</v>
      </c>
      <c r="Y136" s="104">
        <v>389</v>
      </c>
      <c r="Z136" s="104">
        <v>395</v>
      </c>
      <c r="AA136" s="181"/>
      <c r="AB136" s="181"/>
      <c r="AC136" s="104">
        <v>395</v>
      </c>
      <c r="AD136" s="104">
        <v>398</v>
      </c>
      <c r="AE136" s="104">
        <v>388</v>
      </c>
      <c r="AF136" s="104">
        <v>380</v>
      </c>
      <c r="AG136" s="104">
        <v>394</v>
      </c>
      <c r="AH136" s="181"/>
      <c r="AI136" s="145">
        <f>SUM(D136:AH136)</f>
        <v>8174</v>
      </c>
    </row>
    <row r="137" spans="1:40" customHeight="1" ht="18.75">
      <c r="A137" s="291"/>
      <c r="B137" s="286" t="s">
        <v>139</v>
      </c>
      <c r="C137" s="287"/>
      <c r="D137" s="181"/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81"/>
      <c r="U137" s="181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81"/>
      <c r="AB137" s="181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81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81"/>
      <c r="E138" s="104">
        <f>E137-E136</f>
        <v>0</v>
      </c>
      <c r="F138" s="104"/>
      <c r="G138" s="104"/>
      <c r="H138" s="104">
        <f>H137-H136</f>
        <v>13</v>
      </c>
      <c r="I138" s="104">
        <f>I137-I136</f>
        <v>2</v>
      </c>
      <c r="J138" s="104">
        <f>J137-J136</f>
        <v>12</v>
      </c>
      <c r="K138" s="104">
        <f>K137-K136</f>
        <v>14</v>
      </c>
      <c r="L138" s="104">
        <f>L137-L136</f>
        <v>1</v>
      </c>
      <c r="M138" s="104"/>
      <c r="N138" s="104"/>
      <c r="O138" s="104">
        <f>O137-O136</f>
        <v>6</v>
      </c>
      <c r="P138" s="104">
        <f>P137-P136</f>
        <v>10</v>
      </c>
      <c r="Q138" s="104">
        <f>Q137-Q136</f>
        <v>7</v>
      </c>
      <c r="R138" s="104">
        <f>R137-R136</f>
        <v>10</v>
      </c>
      <c r="S138" s="104">
        <f>S137-S136</f>
        <v>1</v>
      </c>
      <c r="T138" s="181"/>
      <c r="U138" s="181"/>
      <c r="V138" s="104">
        <f>V137-V136</f>
        <v>12</v>
      </c>
      <c r="W138" s="104">
        <f>W137-W136</f>
        <v>65</v>
      </c>
      <c r="X138" s="104">
        <f>X137-X136</f>
        <v>12</v>
      </c>
      <c r="Y138" s="104">
        <f>Y137-Y136</f>
        <v>11</v>
      </c>
      <c r="Z138" s="104">
        <f>Z137-Z136</f>
        <v>5</v>
      </c>
      <c r="AA138" s="181"/>
      <c r="AB138" s="181"/>
      <c r="AC138" s="104">
        <f>AC137-AC136</f>
        <v>5</v>
      </c>
      <c r="AD138" s="104">
        <f>AD137-AD136</f>
        <v>2</v>
      </c>
      <c r="AE138" s="104">
        <f>AE137-AE136</f>
        <v>12</v>
      </c>
      <c r="AF138" s="104">
        <f>AF137-AF136</f>
        <v>20</v>
      </c>
      <c r="AG138" s="104">
        <f>AG137-AG136</f>
        <v>6</v>
      </c>
      <c r="AH138" s="181"/>
      <c r="AI138" s="153">
        <f>SUM(D138:AH138)</f>
        <v>226</v>
      </c>
    </row>
    <row r="139" spans="1:40" customHeight="1" ht="18.75">
      <c r="A139" s="291"/>
      <c r="B139" s="286" t="s">
        <v>141</v>
      </c>
      <c r="C139" s="287"/>
      <c r="D139" s="181"/>
      <c r="E139" s="104">
        <f>E137-E135</f>
        <v>0</v>
      </c>
      <c r="F139" s="104"/>
      <c r="G139" s="104"/>
      <c r="H139" s="104">
        <f>H137-H135</f>
        <v>0</v>
      </c>
      <c r="I139" s="104">
        <f>I137-I135</f>
        <v>0</v>
      </c>
      <c r="J139" s="104">
        <f>J137-J135</f>
        <v>0</v>
      </c>
      <c r="K139" s="104">
        <f>K137-K135</f>
        <v>0</v>
      </c>
      <c r="L139" s="104">
        <f>L137-L135</f>
        <v>0</v>
      </c>
      <c r="M139" s="104"/>
      <c r="N139" s="104"/>
      <c r="O139" s="104">
        <f>O137-O135</f>
        <v>0</v>
      </c>
      <c r="P139" s="104">
        <f>P137-P135</f>
        <v>0</v>
      </c>
      <c r="Q139" s="104">
        <f>Q137-Q135</f>
        <v>0</v>
      </c>
      <c r="R139" s="104">
        <f>R137-R135</f>
        <v>0</v>
      </c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41</v>
      </c>
      <c r="X139" s="104">
        <f>X137-X135</f>
        <v>0</v>
      </c>
      <c r="Y139" s="104">
        <f>Y137-Y135</f>
        <v>0</v>
      </c>
      <c r="Z139" s="104">
        <f>Z137-Z135</f>
        <v>0</v>
      </c>
      <c r="AA139" s="181"/>
      <c r="AB139" s="181"/>
      <c r="AC139" s="104">
        <f>AC137-AC135</f>
        <v>0</v>
      </c>
      <c r="AD139" s="104">
        <f>AD137-AD135</f>
        <v>0</v>
      </c>
      <c r="AE139" s="104">
        <f>AE137-AE135</f>
        <v>0</v>
      </c>
      <c r="AF139" s="104">
        <f>AF137-AF135</f>
        <v>0</v>
      </c>
      <c r="AG139" s="104">
        <f>AG137-AG135</f>
        <v>0</v>
      </c>
      <c r="AH139" s="181"/>
      <c r="AI139" s="153">
        <f>SUM(D139:AH139)</f>
        <v>41</v>
      </c>
    </row>
    <row r="140" spans="1:40" customHeight="1" ht="16.5">
      <c r="A140" s="291"/>
      <c r="B140" s="288" t="s">
        <v>142</v>
      </c>
      <c r="C140" s="289"/>
      <c r="D140" s="181"/>
      <c r="E140" s="104">
        <f>E121+E123+E125+E127+E129+E131</f>
        <v>20</v>
      </c>
      <c r="F140" s="104"/>
      <c r="G140" s="104"/>
      <c r="H140" s="104">
        <f>H121+H123+H125+H127+H129+H131</f>
        <v>14</v>
      </c>
      <c r="I140" s="104">
        <f>I121+I123+I125+I127+I129+I131</f>
        <v>23</v>
      </c>
      <c r="J140" s="104">
        <f>J121+J123+J125+J127+J129+J131</f>
        <v>16</v>
      </c>
      <c r="K140" s="104">
        <f>K121+K123+K125+K127+K129+K131</f>
        <v>25</v>
      </c>
      <c r="L140" s="104">
        <f>L121+L123+L125+L127+L129+L131</f>
        <v>24</v>
      </c>
      <c r="M140" s="104"/>
      <c r="N140" s="104"/>
      <c r="O140" s="104">
        <f>O121+O123+O125+O127+O129+O131</f>
        <v>24</v>
      </c>
      <c r="P140" s="104">
        <f>P121+P123+P125+P127+P129+P131</f>
        <v>13</v>
      </c>
      <c r="Q140" s="104">
        <f>Q121+Q123+Q125+Q127+Q129+Q131</f>
        <v>21</v>
      </c>
      <c r="R140" s="104">
        <f>R121+R123+R125+R127+R129+R131</f>
        <v>14</v>
      </c>
      <c r="S140" s="104">
        <f>S121+S123+S125+S127+S129+S131</f>
        <v>20</v>
      </c>
      <c r="T140" s="181"/>
      <c r="U140" s="181"/>
      <c r="V140" s="104">
        <f>V121+V123+V125+V127+V129+V131</f>
        <v>13</v>
      </c>
      <c r="W140" s="104">
        <f>W121+W123+W125+W127+W129+W131</f>
        <v>19</v>
      </c>
      <c r="X140" s="104">
        <f>X121+X123+X125+X127+X129+X131</f>
        <v>16</v>
      </c>
      <c r="Y140" s="104">
        <f>Y121+Y123+Y125+Y127+Y129+Y131</f>
        <v>21</v>
      </c>
      <c r="Z140" s="104">
        <f>Z121+Z123+Z125+Z127+Z129+Z131</f>
        <v>16</v>
      </c>
      <c r="AA140" s="181"/>
      <c r="AB140" s="181"/>
      <c r="AC140" s="104">
        <f>AC121+AC123+AC125+AC127+AC129+AC131</f>
        <v>14</v>
      </c>
      <c r="AD140" s="104">
        <f>AD121+AD123+AD125+AD127+AD129+AD131</f>
        <v>9</v>
      </c>
      <c r="AE140" s="104">
        <f>AE121+AE123+AE125+AE127+AE129+AE131</f>
        <v>16</v>
      </c>
      <c r="AF140" s="104">
        <f>SUM(AF121,AF123,AF125,AF127,AF129,AF131)</f>
        <v>20</v>
      </c>
      <c r="AG140" s="104">
        <f>SUM(AG121,AG123,AG125,AG127,AG129,AG131)</f>
        <v>13</v>
      </c>
      <c r="AH140" s="181"/>
      <c r="AI140" s="149">
        <f>SUM(D140:AH140)</f>
        <v>371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/>
      <c r="G142" s="109"/>
      <c r="H142" s="109">
        <v>0</v>
      </c>
      <c r="I142" s="109">
        <v>0</v>
      </c>
      <c r="J142" s="109">
        <v>0</v>
      </c>
      <c r="K142" s="109">
        <v>0</v>
      </c>
      <c r="L142" s="109">
        <v>2</v>
      </c>
      <c r="M142" s="109"/>
      <c r="N142" s="109"/>
      <c r="O142" s="109">
        <v>0</v>
      </c>
      <c r="P142" s="109">
        <v>0</v>
      </c>
      <c r="Q142" s="109">
        <v>0</v>
      </c>
      <c r="R142" s="109">
        <v>5</v>
      </c>
      <c r="S142" s="109">
        <v>0</v>
      </c>
      <c r="T142" s="109"/>
      <c r="U142" s="109"/>
      <c r="V142" s="109">
        <v>1</v>
      </c>
      <c r="W142" s="109">
        <v>1</v>
      </c>
      <c r="X142" s="109">
        <v>2</v>
      </c>
      <c r="Y142" s="109">
        <v>1</v>
      </c>
      <c r="Z142" s="109"/>
      <c r="AA142" s="109"/>
      <c r="AB142" s="109"/>
      <c r="AC142" s="109">
        <v>0</v>
      </c>
      <c r="AD142" s="109">
        <v>5</v>
      </c>
      <c r="AE142" s="109">
        <v>0</v>
      </c>
      <c r="AF142" s="109">
        <v>0</v>
      </c>
      <c r="AG142" s="109">
        <v>0</v>
      </c>
      <c r="AH142" s="109"/>
      <c r="AI142" s="110">
        <f>SUM(D142:AH142)</f>
        <v>17</v>
      </c>
      <c r="AJ142" t="s">
        <v>150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37</v>
      </c>
      <c r="F143" s="181"/>
      <c r="G143" s="181"/>
      <c r="H143" s="181">
        <v>31</v>
      </c>
      <c r="I143" s="181">
        <v>41</v>
      </c>
      <c r="J143" s="181">
        <v>44</v>
      </c>
      <c r="K143" s="181">
        <v>33</v>
      </c>
      <c r="L143" s="181">
        <v>37</v>
      </c>
      <c r="M143" s="181"/>
      <c r="N143" s="181"/>
      <c r="O143" s="181">
        <v>31</v>
      </c>
      <c r="P143" s="181">
        <v>45</v>
      </c>
      <c r="Q143" s="181">
        <v>44</v>
      </c>
      <c r="R143" s="181">
        <v>33</v>
      </c>
      <c r="S143" s="181">
        <v>42</v>
      </c>
      <c r="T143" s="181"/>
      <c r="U143" s="181"/>
      <c r="V143" s="181">
        <v>35</v>
      </c>
      <c r="W143" s="181">
        <v>20</v>
      </c>
      <c r="X143" s="181">
        <v>16</v>
      </c>
      <c r="Y143" s="181">
        <v>37</v>
      </c>
      <c r="Z143" s="181"/>
      <c r="AA143" s="181"/>
      <c r="AB143" s="181"/>
      <c r="AC143" s="181">
        <v>0</v>
      </c>
      <c r="AD143" s="181">
        <v>45</v>
      </c>
      <c r="AE143" s="181">
        <v>38</v>
      </c>
      <c r="AF143" s="181">
        <v>44</v>
      </c>
      <c r="AG143" s="181">
        <v>41</v>
      </c>
      <c r="AH143" s="181"/>
      <c r="AI143" s="146">
        <f>SUM(D143:AH143)</f>
        <v>694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/>
      <c r="G144" s="181"/>
      <c r="H144" s="181">
        <v>0</v>
      </c>
      <c r="I144" s="181">
        <v>0</v>
      </c>
      <c r="J144" s="181">
        <v>0</v>
      </c>
      <c r="K144" s="181">
        <v>0</v>
      </c>
      <c r="L144" s="181">
        <v>0</v>
      </c>
      <c r="M144" s="181"/>
      <c r="N144" s="181"/>
      <c r="O144" s="181">
        <v>0</v>
      </c>
      <c r="P144" s="181">
        <v>0</v>
      </c>
      <c r="Q144" s="181">
        <v>0</v>
      </c>
      <c r="R144" s="181">
        <v>0</v>
      </c>
      <c r="S144" s="181">
        <v>0</v>
      </c>
      <c r="T144" s="181"/>
      <c r="U144" s="181"/>
      <c r="V144" s="181">
        <v>0</v>
      </c>
      <c r="W144" s="181">
        <v>0</v>
      </c>
      <c r="X144" s="181">
        <v>0</v>
      </c>
      <c r="Y144" s="181">
        <v>0</v>
      </c>
      <c r="Z144" s="181"/>
      <c r="AA144" s="181"/>
      <c r="AB144" s="181"/>
      <c r="AC144" s="181">
        <v>0</v>
      </c>
      <c r="AD144" s="181">
        <v>0</v>
      </c>
      <c r="AE144" s="181">
        <v>0</v>
      </c>
      <c r="AF144" s="181">
        <v>0</v>
      </c>
      <c r="AG144" s="181">
        <v>0</v>
      </c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11</v>
      </c>
      <c r="F145" s="181"/>
      <c r="G145" s="181"/>
      <c r="H145" s="181">
        <v>8</v>
      </c>
      <c r="I145" s="181">
        <v>11</v>
      </c>
      <c r="J145" s="181">
        <v>7</v>
      </c>
      <c r="K145" s="181">
        <v>10</v>
      </c>
      <c r="L145" s="181">
        <v>8</v>
      </c>
      <c r="M145" s="181"/>
      <c r="N145" s="181"/>
      <c r="O145" s="181">
        <v>9</v>
      </c>
      <c r="P145" s="181">
        <v>9</v>
      </c>
      <c r="Q145" s="181">
        <v>12</v>
      </c>
      <c r="R145" s="181">
        <v>10</v>
      </c>
      <c r="S145" s="181">
        <v>8</v>
      </c>
      <c r="T145" s="181"/>
      <c r="U145" s="181"/>
      <c r="V145" s="181">
        <v>9</v>
      </c>
      <c r="W145" s="181">
        <v>3</v>
      </c>
      <c r="X145" s="181">
        <v>2</v>
      </c>
      <c r="Y145" s="181">
        <v>7</v>
      </c>
      <c r="Z145" s="181"/>
      <c r="AA145" s="181"/>
      <c r="AB145" s="181"/>
      <c r="AC145" s="181">
        <v>0</v>
      </c>
      <c r="AD145" s="181">
        <v>9</v>
      </c>
      <c r="AE145" s="181">
        <v>9</v>
      </c>
      <c r="AF145" s="181">
        <v>14</v>
      </c>
      <c r="AG145" s="181">
        <v>3</v>
      </c>
      <c r="AH145" s="181"/>
      <c r="AI145" s="146">
        <f>SUM(D145:AH145)</f>
        <v>159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/>
      <c r="G146" s="181"/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/>
      <c r="N146" s="181"/>
      <c r="O146" s="181">
        <v>0</v>
      </c>
      <c r="P146" s="181">
        <v>0</v>
      </c>
      <c r="Q146" s="181">
        <v>0</v>
      </c>
      <c r="R146" s="181">
        <v>0</v>
      </c>
      <c r="S146" s="181">
        <v>0</v>
      </c>
      <c r="T146" s="181"/>
      <c r="U146" s="181"/>
      <c r="V146" s="181">
        <v>0</v>
      </c>
      <c r="W146" s="181">
        <v>0</v>
      </c>
      <c r="X146" s="181">
        <v>0</v>
      </c>
      <c r="Y146" s="181">
        <v>0</v>
      </c>
      <c r="Z146" s="181"/>
      <c r="AA146" s="181"/>
      <c r="AB146" s="181"/>
      <c r="AC146" s="181">
        <v>0</v>
      </c>
      <c r="AD146" s="181">
        <v>0</v>
      </c>
      <c r="AE146" s="181">
        <v>0</v>
      </c>
      <c r="AF146" s="181">
        <v>0</v>
      </c>
      <c r="AG146" s="181">
        <v>0</v>
      </c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97</v>
      </c>
      <c r="F147" s="181"/>
      <c r="G147" s="181"/>
      <c r="H147" s="181">
        <v>104</v>
      </c>
      <c r="I147" s="181">
        <v>101</v>
      </c>
      <c r="J147" s="181">
        <v>97</v>
      </c>
      <c r="K147" s="181">
        <v>101</v>
      </c>
      <c r="L147" s="181">
        <v>121</v>
      </c>
      <c r="M147" s="181"/>
      <c r="N147" s="181"/>
      <c r="O147" s="181">
        <v>100</v>
      </c>
      <c r="P147" s="181">
        <v>103</v>
      </c>
      <c r="Q147" s="181">
        <v>75</v>
      </c>
      <c r="R147" s="181">
        <v>109</v>
      </c>
      <c r="S147" s="181">
        <v>122</v>
      </c>
      <c r="T147" s="181"/>
      <c r="U147" s="181"/>
      <c r="V147" s="181">
        <v>106</v>
      </c>
      <c r="W147" s="181">
        <v>95</v>
      </c>
      <c r="X147" s="181">
        <v>79</v>
      </c>
      <c r="Y147" s="181">
        <v>124</v>
      </c>
      <c r="Z147" s="181"/>
      <c r="AA147" s="181"/>
      <c r="AB147" s="181"/>
      <c r="AC147" s="181">
        <v>0</v>
      </c>
      <c r="AD147" s="181">
        <v>125</v>
      </c>
      <c r="AE147" s="181">
        <v>97</v>
      </c>
      <c r="AF147" s="181">
        <v>119</v>
      </c>
      <c r="AG147" s="181">
        <v>129</v>
      </c>
      <c r="AH147" s="181"/>
      <c r="AI147" s="146">
        <f>SUM(D147:AH147)</f>
        <v>2004</v>
      </c>
    </row>
    <row r="148" spans="1:40" customHeight="1" ht="15.75">
      <c r="A148" s="277"/>
      <c r="B148" s="281"/>
      <c r="C148" s="99" t="s">
        <v>128</v>
      </c>
      <c r="D148" s="181"/>
      <c r="E148" s="181">
        <v>1</v>
      </c>
      <c r="F148" s="181"/>
      <c r="G148" s="181"/>
      <c r="H148" s="181">
        <v>1</v>
      </c>
      <c r="I148" s="181">
        <v>1</v>
      </c>
      <c r="J148" s="181">
        <v>1</v>
      </c>
      <c r="K148" s="181">
        <v>1</v>
      </c>
      <c r="L148" s="181">
        <v>1</v>
      </c>
      <c r="M148" s="181"/>
      <c r="N148" s="181"/>
      <c r="O148" s="181">
        <v>1</v>
      </c>
      <c r="P148" s="181">
        <v>2</v>
      </c>
      <c r="Q148" s="181">
        <v>1</v>
      </c>
      <c r="R148" s="181">
        <v>2</v>
      </c>
      <c r="S148" s="181">
        <v>0</v>
      </c>
      <c r="T148" s="181"/>
      <c r="U148" s="181"/>
      <c r="V148" s="181">
        <v>1</v>
      </c>
      <c r="W148" s="181">
        <v>1</v>
      </c>
      <c r="X148" s="181">
        <v>0</v>
      </c>
      <c r="Y148" s="181">
        <v>2</v>
      </c>
      <c r="Z148" s="181"/>
      <c r="AA148" s="181"/>
      <c r="AB148" s="181"/>
      <c r="AC148" s="181">
        <v>0</v>
      </c>
      <c r="AD148" s="181">
        <v>1</v>
      </c>
      <c r="AE148" s="181">
        <v>1</v>
      </c>
      <c r="AF148" s="181">
        <v>1</v>
      </c>
      <c r="AG148" s="181">
        <v>1</v>
      </c>
      <c r="AH148" s="181"/>
      <c r="AI148" s="146">
        <f>SUM(D148:AH148)</f>
        <v>20</v>
      </c>
    </row>
    <row r="149" spans="1:40" customHeight="1" ht="15.75">
      <c r="A149" s="277"/>
      <c r="B149" s="281"/>
      <c r="C149" s="99" t="s">
        <v>129</v>
      </c>
      <c r="D149" s="181"/>
      <c r="E149" s="181">
        <v>76</v>
      </c>
      <c r="F149" s="181"/>
      <c r="G149" s="181"/>
      <c r="H149" s="181">
        <v>62</v>
      </c>
      <c r="I149" s="181">
        <v>99</v>
      </c>
      <c r="J149" s="181">
        <v>86</v>
      </c>
      <c r="K149" s="181">
        <v>64</v>
      </c>
      <c r="L149" s="181">
        <v>70</v>
      </c>
      <c r="M149" s="181"/>
      <c r="N149" s="181"/>
      <c r="O149" s="181">
        <v>85</v>
      </c>
      <c r="P149" s="181">
        <v>97</v>
      </c>
      <c r="Q149" s="181">
        <v>93</v>
      </c>
      <c r="R149" s="181">
        <v>77</v>
      </c>
      <c r="S149" s="181">
        <v>84</v>
      </c>
      <c r="T149" s="181"/>
      <c r="U149" s="181"/>
      <c r="V149" s="181">
        <v>89</v>
      </c>
      <c r="W149" s="181">
        <v>62</v>
      </c>
      <c r="X149" s="181">
        <v>50</v>
      </c>
      <c r="Y149" s="181">
        <v>86</v>
      </c>
      <c r="Z149" s="181"/>
      <c r="AA149" s="181"/>
      <c r="AB149" s="181"/>
      <c r="AC149" s="181">
        <v>0</v>
      </c>
      <c r="AD149" s="181">
        <v>88</v>
      </c>
      <c r="AE149" s="181">
        <v>82</v>
      </c>
      <c r="AF149" s="181">
        <v>101</v>
      </c>
      <c r="AG149" s="181">
        <v>87</v>
      </c>
      <c r="AH149" s="181"/>
      <c r="AI149" s="146">
        <f>SUM(D149:AH149)</f>
        <v>1538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/>
      <c r="G150" s="181"/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/>
      <c r="N150" s="181"/>
      <c r="O150" s="181">
        <v>0</v>
      </c>
      <c r="P150" s="181">
        <v>0</v>
      </c>
      <c r="Q150" s="181">
        <v>0</v>
      </c>
      <c r="R150" s="181">
        <v>0</v>
      </c>
      <c r="S150" s="181">
        <v>0</v>
      </c>
      <c r="T150" s="181"/>
      <c r="U150" s="181"/>
      <c r="V150" s="181">
        <v>0</v>
      </c>
      <c r="W150" s="181">
        <v>0</v>
      </c>
      <c r="X150" s="181">
        <v>0</v>
      </c>
      <c r="Y150" s="181">
        <v>0</v>
      </c>
      <c r="Z150" s="181"/>
      <c r="AA150" s="181"/>
      <c r="AB150" s="181"/>
      <c r="AC150" s="181">
        <v>0</v>
      </c>
      <c r="AD150" s="181">
        <v>0</v>
      </c>
      <c r="AE150" s="181">
        <v>0</v>
      </c>
      <c r="AF150" s="181">
        <v>0</v>
      </c>
      <c r="AG150" s="181">
        <v>0</v>
      </c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>
        <v>57</v>
      </c>
      <c r="F151" s="181"/>
      <c r="G151" s="181"/>
      <c r="H151" s="181">
        <v>54</v>
      </c>
      <c r="I151" s="181">
        <v>55</v>
      </c>
      <c r="J151" s="181">
        <v>50</v>
      </c>
      <c r="K151" s="181">
        <v>38</v>
      </c>
      <c r="L151" s="181">
        <v>58</v>
      </c>
      <c r="M151" s="181"/>
      <c r="N151" s="181"/>
      <c r="O151" s="181">
        <v>50</v>
      </c>
      <c r="P151" s="181">
        <v>56</v>
      </c>
      <c r="Q151" s="181">
        <v>41</v>
      </c>
      <c r="R151" s="181">
        <v>53</v>
      </c>
      <c r="S151" s="181">
        <v>58</v>
      </c>
      <c r="T151" s="181"/>
      <c r="U151" s="181"/>
      <c r="V151" s="181">
        <v>55</v>
      </c>
      <c r="W151" s="181">
        <v>37</v>
      </c>
      <c r="X151" s="181">
        <v>42</v>
      </c>
      <c r="Y151" s="181">
        <v>60</v>
      </c>
      <c r="Z151" s="181"/>
      <c r="AA151" s="181"/>
      <c r="AB151" s="181"/>
      <c r="AC151" s="181">
        <v>0</v>
      </c>
      <c r="AD151" s="181">
        <v>51</v>
      </c>
      <c r="AE151" s="181">
        <v>47</v>
      </c>
      <c r="AF151" s="181">
        <v>61</v>
      </c>
      <c r="AG151" s="181">
        <v>57</v>
      </c>
      <c r="AH151" s="181"/>
      <c r="AI151" s="146">
        <f>SUM(D151:AH151)</f>
        <v>980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/>
      <c r="G152" s="181"/>
      <c r="H152" s="181">
        <v>0</v>
      </c>
      <c r="I152" s="181">
        <v>0</v>
      </c>
      <c r="J152" s="181">
        <v>0</v>
      </c>
      <c r="K152" s="181">
        <v>0</v>
      </c>
      <c r="L152" s="181">
        <v>0</v>
      </c>
      <c r="M152" s="181"/>
      <c r="N152" s="181"/>
      <c r="O152" s="181">
        <v>0</v>
      </c>
      <c r="P152" s="181">
        <v>0</v>
      </c>
      <c r="Q152" s="181">
        <v>0</v>
      </c>
      <c r="R152" s="181">
        <v>0</v>
      </c>
      <c r="S152" s="181">
        <v>0</v>
      </c>
      <c r="T152" s="181"/>
      <c r="U152" s="181"/>
      <c r="V152" s="181">
        <v>0</v>
      </c>
      <c r="W152" s="181">
        <v>0</v>
      </c>
      <c r="X152" s="181">
        <v>0</v>
      </c>
      <c r="Y152" s="181">
        <v>0</v>
      </c>
      <c r="Z152" s="181"/>
      <c r="AA152" s="181"/>
      <c r="AB152" s="181"/>
      <c r="AC152" s="181">
        <v>0</v>
      </c>
      <c r="AD152" s="181">
        <v>0</v>
      </c>
      <c r="AE152" s="181">
        <v>0</v>
      </c>
      <c r="AF152" s="181">
        <v>0</v>
      </c>
      <c r="AG152" s="181">
        <v>0</v>
      </c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24</v>
      </c>
      <c r="F153" s="181"/>
      <c r="G153" s="181"/>
      <c r="H153" s="181">
        <v>18</v>
      </c>
      <c r="I153" s="181">
        <v>33</v>
      </c>
      <c r="J153" s="181">
        <v>16</v>
      </c>
      <c r="K153" s="181">
        <v>19</v>
      </c>
      <c r="L153" s="181">
        <v>16</v>
      </c>
      <c r="M153" s="181"/>
      <c r="N153" s="181"/>
      <c r="O153" s="181">
        <v>20</v>
      </c>
      <c r="P153" s="181">
        <v>27</v>
      </c>
      <c r="Q153" s="181">
        <v>33</v>
      </c>
      <c r="R153" s="181">
        <v>28</v>
      </c>
      <c r="S153" s="181">
        <v>35</v>
      </c>
      <c r="T153" s="181"/>
      <c r="U153" s="181"/>
      <c r="V153" s="181">
        <v>38</v>
      </c>
      <c r="W153" s="181">
        <v>19</v>
      </c>
      <c r="X153" s="181">
        <v>18</v>
      </c>
      <c r="Y153" s="181">
        <v>24</v>
      </c>
      <c r="Z153" s="181"/>
      <c r="AA153" s="181"/>
      <c r="AB153" s="181"/>
      <c r="AC153" s="181">
        <v>0</v>
      </c>
      <c r="AD153" s="181">
        <v>38</v>
      </c>
      <c r="AE153" s="181">
        <v>41</v>
      </c>
      <c r="AF153" s="181">
        <v>41</v>
      </c>
      <c r="AG153" s="181">
        <v>39</v>
      </c>
      <c r="AH153" s="181"/>
      <c r="AI153" s="146">
        <f>SUM(D153:AH153)</f>
        <v>527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/>
      <c r="G154" s="181"/>
      <c r="H154" s="181">
        <v>0</v>
      </c>
      <c r="I154" s="181">
        <v>0</v>
      </c>
      <c r="J154" s="181">
        <v>0</v>
      </c>
      <c r="K154" s="181">
        <v>0</v>
      </c>
      <c r="L154" s="181">
        <v>0</v>
      </c>
      <c r="M154" s="181"/>
      <c r="N154" s="181"/>
      <c r="O154" s="181">
        <v>0</v>
      </c>
      <c r="P154" s="181">
        <v>0</v>
      </c>
      <c r="Q154" s="181">
        <v>0</v>
      </c>
      <c r="R154" s="181">
        <v>0</v>
      </c>
      <c r="S154" s="181">
        <v>0</v>
      </c>
      <c r="T154" s="181"/>
      <c r="U154" s="181"/>
      <c r="V154" s="181">
        <v>0</v>
      </c>
      <c r="W154" s="181">
        <v>0</v>
      </c>
      <c r="X154" s="181">
        <v>0</v>
      </c>
      <c r="Y154" s="181">
        <v>0</v>
      </c>
      <c r="Z154" s="181"/>
      <c r="AA154" s="181"/>
      <c r="AB154" s="181"/>
      <c r="AC154" s="181">
        <v>0</v>
      </c>
      <c r="AD154" s="181">
        <v>0</v>
      </c>
      <c r="AE154" s="181">
        <v>0</v>
      </c>
      <c r="AF154" s="181">
        <v>0</v>
      </c>
      <c r="AG154" s="181">
        <v>0</v>
      </c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7</v>
      </c>
      <c r="F155" s="181"/>
      <c r="G155" s="181"/>
      <c r="H155" s="181">
        <v>10</v>
      </c>
      <c r="I155" s="181">
        <v>13</v>
      </c>
      <c r="J155" s="181">
        <v>15</v>
      </c>
      <c r="K155" s="181">
        <v>6</v>
      </c>
      <c r="L155" s="181">
        <v>11</v>
      </c>
      <c r="M155" s="181"/>
      <c r="N155" s="181"/>
      <c r="O155" s="181">
        <v>9</v>
      </c>
      <c r="P155" s="181">
        <v>7</v>
      </c>
      <c r="Q155" s="181">
        <v>16</v>
      </c>
      <c r="R155" s="181">
        <v>21</v>
      </c>
      <c r="S155" s="181">
        <v>23</v>
      </c>
      <c r="T155" s="181"/>
      <c r="U155" s="181"/>
      <c r="V155" s="181">
        <v>17</v>
      </c>
      <c r="W155" s="181">
        <v>24</v>
      </c>
      <c r="X155" s="181">
        <v>14</v>
      </c>
      <c r="Y155" s="181">
        <v>16</v>
      </c>
      <c r="Z155" s="181"/>
      <c r="AA155" s="181"/>
      <c r="AB155" s="181"/>
      <c r="AC155" s="181">
        <v>0</v>
      </c>
      <c r="AD155" s="181">
        <v>9</v>
      </c>
      <c r="AE155" s="181">
        <v>12</v>
      </c>
      <c r="AF155" s="181">
        <v>10</v>
      </c>
      <c r="AG155" s="181">
        <v>10</v>
      </c>
      <c r="AH155" s="181"/>
      <c r="AI155" s="147">
        <f>SUM(D155:AH155)</f>
        <v>250</v>
      </c>
    </row>
    <row r="156" spans="1:40" customHeight="1" ht="15.75">
      <c r="A156" s="277"/>
      <c r="B156" s="281"/>
      <c r="C156" s="99" t="s">
        <v>136</v>
      </c>
      <c r="D156" s="181"/>
      <c r="E156" s="181">
        <v>2</v>
      </c>
      <c r="F156" s="181"/>
      <c r="G156" s="181"/>
      <c r="H156" s="181">
        <v>1</v>
      </c>
      <c r="I156" s="181">
        <v>0</v>
      </c>
      <c r="J156" s="181">
        <v>1</v>
      </c>
      <c r="K156" s="181">
        <v>1</v>
      </c>
      <c r="L156" s="181">
        <v>0</v>
      </c>
      <c r="M156" s="181"/>
      <c r="N156" s="181"/>
      <c r="O156" s="181">
        <v>0</v>
      </c>
      <c r="P156" s="181">
        <v>1</v>
      </c>
      <c r="Q156" s="181">
        <v>0</v>
      </c>
      <c r="R156" s="181">
        <v>1</v>
      </c>
      <c r="S156" s="181">
        <v>0</v>
      </c>
      <c r="T156" s="181"/>
      <c r="U156" s="181"/>
      <c r="V156" s="181">
        <v>0</v>
      </c>
      <c r="W156" s="181">
        <v>6</v>
      </c>
      <c r="X156" s="181">
        <v>3</v>
      </c>
      <c r="Y156" s="181">
        <v>0</v>
      </c>
      <c r="Z156" s="181"/>
      <c r="AA156" s="181"/>
      <c r="AB156" s="181"/>
      <c r="AC156" s="181">
        <v>0</v>
      </c>
      <c r="AD156" s="181">
        <v>1</v>
      </c>
      <c r="AE156" s="181">
        <v>0</v>
      </c>
      <c r="AF156" s="181">
        <v>0</v>
      </c>
      <c r="AG156" s="181">
        <v>0</v>
      </c>
      <c r="AH156" s="181"/>
      <c r="AI156" s="147">
        <f>SUM(D156:AH156)</f>
        <v>17</v>
      </c>
    </row>
    <row r="157" spans="1:40" customHeight="1" ht="16.5">
      <c r="A157" s="277"/>
      <c r="B157" s="281"/>
      <c r="C157" s="100" t="s">
        <v>137</v>
      </c>
      <c r="D157" s="181"/>
      <c r="E157" s="181">
        <v>10</v>
      </c>
      <c r="F157" s="181"/>
      <c r="G157" s="181"/>
      <c r="H157" s="181">
        <v>8</v>
      </c>
      <c r="I157" s="181">
        <v>9</v>
      </c>
      <c r="J157" s="181">
        <v>7</v>
      </c>
      <c r="K157" s="181">
        <v>7</v>
      </c>
      <c r="L157" s="181">
        <v>10</v>
      </c>
      <c r="M157" s="181"/>
      <c r="N157" s="181"/>
      <c r="O157" s="181">
        <v>2</v>
      </c>
      <c r="P157" s="181">
        <v>8</v>
      </c>
      <c r="Q157" s="181">
        <v>8</v>
      </c>
      <c r="R157" s="181">
        <v>8</v>
      </c>
      <c r="S157" s="181">
        <v>14</v>
      </c>
      <c r="T157" s="181"/>
      <c r="U157" s="181"/>
      <c r="V157" s="181">
        <v>11</v>
      </c>
      <c r="W157" s="181">
        <v>9</v>
      </c>
      <c r="X157" s="181">
        <v>5</v>
      </c>
      <c r="Y157" s="181">
        <v>10</v>
      </c>
      <c r="Z157" s="181"/>
      <c r="AA157" s="181"/>
      <c r="AB157" s="181"/>
      <c r="AC157" s="181">
        <v>0</v>
      </c>
      <c r="AD157" s="181">
        <v>11</v>
      </c>
      <c r="AE157" s="181">
        <v>7</v>
      </c>
      <c r="AF157" s="181">
        <v>9</v>
      </c>
      <c r="AG157" s="181">
        <v>9</v>
      </c>
      <c r="AH157" s="181"/>
      <c r="AI157" s="151">
        <f>SUM(D157:AH157)</f>
        <v>162</v>
      </c>
    </row>
    <row r="158" spans="1:40" customHeight="1" ht="18.75">
      <c r="A158" s="277"/>
      <c r="B158" s="282" t="s">
        <v>138</v>
      </c>
      <c r="C158" s="283"/>
      <c r="D158" s="181"/>
      <c r="E158" s="182">
        <f>SUM(E143:E157)</f>
        <v>322</v>
      </c>
      <c r="F158" s="181"/>
      <c r="G158" s="181"/>
      <c r="H158" s="182">
        <f>SUM(H143:H157)</f>
        <v>297</v>
      </c>
      <c r="I158" s="182">
        <f>SUM(I143:I157)</f>
        <v>363</v>
      </c>
      <c r="J158" s="182">
        <f>SUM(J143:J157)</f>
        <v>324</v>
      </c>
      <c r="K158" s="182">
        <f>SUM(K143:K157)</f>
        <v>280</v>
      </c>
      <c r="L158" s="182">
        <f>SUM(L143:L157)</f>
        <v>332</v>
      </c>
      <c r="M158" s="181"/>
      <c r="N158" s="181"/>
      <c r="O158" s="182">
        <f>SUM(O143:O157)</f>
        <v>307</v>
      </c>
      <c r="P158" s="182">
        <f>SUM(P143:P157)</f>
        <v>355</v>
      </c>
      <c r="Q158" s="182">
        <f>SUM(Q143:Q157)</f>
        <v>323</v>
      </c>
      <c r="R158" s="182">
        <f>SUM(R143:R157)</f>
        <v>342</v>
      </c>
      <c r="S158" s="182">
        <f>SUM(S143:S157)</f>
        <v>386</v>
      </c>
      <c r="T158" s="181"/>
      <c r="U158" s="181"/>
      <c r="V158" s="182">
        <f>SUM(V143:V157)</f>
        <v>361</v>
      </c>
      <c r="W158" s="182">
        <f>SUM(W143:W157)</f>
        <v>276</v>
      </c>
      <c r="X158" s="182">
        <f>SUM(X143:X157)</f>
        <v>229</v>
      </c>
      <c r="Y158" s="182">
        <f>SUM(Y143:Y157)</f>
        <v>366</v>
      </c>
      <c r="Z158" s="181"/>
      <c r="AA158" s="182"/>
      <c r="AB158" s="182"/>
      <c r="AC158" s="182">
        <v>348</v>
      </c>
      <c r="AD158" s="182">
        <f>SUM(AD143:AD157)</f>
        <v>378</v>
      </c>
      <c r="AE158" s="182">
        <f>SUM(AE143:AE157)</f>
        <v>334</v>
      </c>
      <c r="AF158" s="182">
        <f>SUM(AF143:AF157)</f>
        <v>400</v>
      </c>
      <c r="AG158" s="182">
        <f>SUM(AG143:AG157)</f>
        <v>376</v>
      </c>
      <c r="AH158" s="182"/>
      <c r="AI158" s="150">
        <f>SUM(D158:AH158)</f>
        <v>6699</v>
      </c>
    </row>
    <row r="159" spans="1:40" customHeight="1" ht="18.75">
      <c r="A159" s="277"/>
      <c r="B159" s="284" t="s">
        <v>55</v>
      </c>
      <c r="C159" s="285"/>
      <c r="D159" s="181"/>
      <c r="E159" s="104">
        <v>312</v>
      </c>
      <c r="F159" s="181"/>
      <c r="G159" s="181"/>
      <c r="H159" s="104">
        <v>292</v>
      </c>
      <c r="I159" s="104">
        <v>356</v>
      </c>
      <c r="J159" s="104">
        <v>318</v>
      </c>
      <c r="K159" s="104">
        <v>280</v>
      </c>
      <c r="L159" s="104">
        <v>328</v>
      </c>
      <c r="M159" s="181"/>
      <c r="N159" s="181"/>
      <c r="O159" s="104">
        <v>303</v>
      </c>
      <c r="P159" s="104">
        <v>348</v>
      </c>
      <c r="Q159" s="104">
        <v>322</v>
      </c>
      <c r="R159" s="104">
        <v>337</v>
      </c>
      <c r="S159" s="104">
        <v>381</v>
      </c>
      <c r="T159" s="181"/>
      <c r="U159" s="181"/>
      <c r="V159" s="104">
        <v>358</v>
      </c>
      <c r="W159" s="104">
        <v>273</v>
      </c>
      <c r="X159" s="104">
        <v>222</v>
      </c>
      <c r="Y159" s="104">
        <v>361</v>
      </c>
      <c r="Z159" s="181"/>
      <c r="AA159" s="104"/>
      <c r="AB159" s="104"/>
      <c r="AC159" s="104">
        <v>346</v>
      </c>
      <c r="AD159" s="104">
        <v>370</v>
      </c>
      <c r="AE159" s="104">
        <v>333</v>
      </c>
      <c r="AF159" s="104">
        <v>397</v>
      </c>
      <c r="AG159" s="104">
        <v>376</v>
      </c>
      <c r="AH159" s="104"/>
      <c r="AI159" s="145">
        <f>SUM(D159:AH159)</f>
        <v>6613</v>
      </c>
    </row>
    <row r="160" spans="1:40" customHeight="1" ht="18.75">
      <c r="A160" s="277"/>
      <c r="B160" s="286" t="s">
        <v>139</v>
      </c>
      <c r="C160" s="287"/>
      <c r="D160" s="181"/>
      <c r="E160" s="104">
        <v>400</v>
      </c>
      <c r="F160" s="181"/>
      <c r="G160" s="181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81"/>
      <c r="N160" s="181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81"/>
      <c r="U160" s="181"/>
      <c r="V160" s="104">
        <v>400</v>
      </c>
      <c r="W160" s="104">
        <v>400</v>
      </c>
      <c r="X160" s="104">
        <v>400</v>
      </c>
      <c r="Y160" s="104">
        <v>400</v>
      </c>
      <c r="Z160" s="181"/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8000</v>
      </c>
    </row>
    <row r="161" spans="1:40" customHeight="1" ht="18.75">
      <c r="A161" s="277"/>
      <c r="B161" s="286" t="s">
        <v>140</v>
      </c>
      <c r="C161" s="287"/>
      <c r="D161" s="181"/>
      <c r="E161" s="104">
        <f>E160-E159</f>
        <v>88</v>
      </c>
      <c r="F161" s="181"/>
      <c r="G161" s="181"/>
      <c r="H161" s="104">
        <f>H160-H159</f>
        <v>108</v>
      </c>
      <c r="I161" s="104">
        <f>I160-I159</f>
        <v>44</v>
      </c>
      <c r="J161" s="104">
        <f>J160-J159</f>
        <v>82</v>
      </c>
      <c r="K161" s="104">
        <f>K160-K159</f>
        <v>120</v>
      </c>
      <c r="L161" s="104">
        <f>L160-L159</f>
        <v>72</v>
      </c>
      <c r="M161" s="181"/>
      <c r="N161" s="181"/>
      <c r="O161" s="104">
        <f>O160-O159</f>
        <v>97</v>
      </c>
      <c r="P161" s="104">
        <f>P160-P159</f>
        <v>52</v>
      </c>
      <c r="Q161" s="104">
        <f>Q160-Q159</f>
        <v>78</v>
      </c>
      <c r="R161" s="104">
        <f>R160-R159</f>
        <v>63</v>
      </c>
      <c r="S161" s="104">
        <f>S160-S159</f>
        <v>19</v>
      </c>
      <c r="T161" s="181"/>
      <c r="U161" s="181"/>
      <c r="V161" s="104">
        <f>V160-V159</f>
        <v>42</v>
      </c>
      <c r="W161" s="104">
        <f>W160-W159</f>
        <v>127</v>
      </c>
      <c r="X161" s="104">
        <f>X160-X159</f>
        <v>178</v>
      </c>
      <c r="Y161" s="104">
        <f>Y160-Y159</f>
        <v>39</v>
      </c>
      <c r="Z161" s="181"/>
      <c r="AA161" s="104"/>
      <c r="AB161" s="104"/>
      <c r="AC161" s="104">
        <f>AC160-AC159</f>
        <v>54</v>
      </c>
      <c r="AD161" s="104">
        <f>AD160-AD159</f>
        <v>30</v>
      </c>
      <c r="AE161" s="104">
        <f>AE160-AE159</f>
        <v>67</v>
      </c>
      <c r="AF161" s="104">
        <f>AF160-AF159</f>
        <v>3</v>
      </c>
      <c r="AG161" s="104">
        <f>AG160-AG159</f>
        <v>24</v>
      </c>
      <c r="AH161" s="104"/>
      <c r="AI161" s="153">
        <f>SUM(D161:AH161)</f>
        <v>1387</v>
      </c>
    </row>
    <row r="162" spans="1:40" customHeight="1" ht="18.75">
      <c r="A162" s="277"/>
      <c r="B162" s="286" t="s">
        <v>141</v>
      </c>
      <c r="C162" s="287"/>
      <c r="D162" s="181"/>
      <c r="E162" s="104">
        <f>E160-E158</f>
        <v>78</v>
      </c>
      <c r="F162" s="181"/>
      <c r="G162" s="181"/>
      <c r="H162" s="104">
        <f>H160-H158</f>
        <v>103</v>
      </c>
      <c r="I162" s="104">
        <f>I160-I158</f>
        <v>37</v>
      </c>
      <c r="J162" s="104">
        <f>J160-J158</f>
        <v>76</v>
      </c>
      <c r="K162" s="104">
        <f>K160-K158</f>
        <v>120</v>
      </c>
      <c r="L162" s="104">
        <f>L160-L158</f>
        <v>68</v>
      </c>
      <c r="M162" s="181"/>
      <c r="N162" s="181"/>
      <c r="O162" s="104">
        <f>O160-O158</f>
        <v>93</v>
      </c>
      <c r="P162" s="104">
        <f>P160-P158</f>
        <v>45</v>
      </c>
      <c r="Q162" s="104">
        <f>Q160-Q158</f>
        <v>77</v>
      </c>
      <c r="R162" s="104">
        <f>R160-R158</f>
        <v>58</v>
      </c>
      <c r="S162" s="104">
        <f>S160-S158</f>
        <v>14</v>
      </c>
      <c r="T162" s="263"/>
      <c r="U162" s="181"/>
      <c r="V162" s="104">
        <f>V160-V158</f>
        <v>39</v>
      </c>
      <c r="W162" s="104">
        <f>W160-W158</f>
        <v>124</v>
      </c>
      <c r="X162" s="104">
        <f>X160-X158</f>
        <v>171</v>
      </c>
      <c r="Y162" s="104">
        <f>Y160-Y158</f>
        <v>34</v>
      </c>
      <c r="Z162" s="181"/>
      <c r="AA162" s="104"/>
      <c r="AB162" s="104"/>
      <c r="AC162" s="104">
        <f>AC160-AC158</f>
        <v>52</v>
      </c>
      <c r="AD162" s="104">
        <f>AD160-AD158</f>
        <v>22</v>
      </c>
      <c r="AE162" s="104">
        <f>AE160-AE158</f>
        <v>66</v>
      </c>
      <c r="AF162" s="104">
        <f>AF160-AF158</f>
        <v>0</v>
      </c>
      <c r="AG162" s="104">
        <f>AG160-AG158</f>
        <v>24</v>
      </c>
      <c r="AH162" s="104"/>
      <c r="AI162" s="153">
        <f>SUM(D162:AH162)</f>
        <v>1301</v>
      </c>
    </row>
    <row r="163" spans="1:40" customHeight="1" ht="16.5">
      <c r="A163" s="277"/>
      <c r="B163" s="288" t="s">
        <v>142</v>
      </c>
      <c r="C163" s="289"/>
      <c r="D163" s="181"/>
      <c r="E163" s="104">
        <f>E144+E146+E148+E150+E152+E154</f>
        <v>1</v>
      </c>
      <c r="F163" s="181"/>
      <c r="G163" s="181"/>
      <c r="H163" s="104">
        <f>H144+H146+H148+H150+H152+H154</f>
        <v>1</v>
      </c>
      <c r="I163" s="104">
        <f>I144+I146+I148+I150+I152+I154</f>
        <v>1</v>
      </c>
      <c r="J163" s="104">
        <f>J144+J146+J148+J150+J152+J154</f>
        <v>1</v>
      </c>
      <c r="K163" s="104">
        <f>K144+K146+K148+K150+K152+K154</f>
        <v>1</v>
      </c>
      <c r="L163" s="104">
        <f>L144+L146+L148+L150+L152+L154</f>
        <v>1</v>
      </c>
      <c r="M163" s="181"/>
      <c r="N163" s="181"/>
      <c r="O163" s="104">
        <f>O144+O146+O148+O150+O152+O154</f>
        <v>1</v>
      </c>
      <c r="P163" s="104">
        <f>P144+P146+P148+P150+P152+P154</f>
        <v>2</v>
      </c>
      <c r="Q163" s="104">
        <f>Q144+Q146+Q148+Q150+Q152+Q154</f>
        <v>1</v>
      </c>
      <c r="R163" s="104">
        <f>R144+R146+R148+R150+R152+R154</f>
        <v>2</v>
      </c>
      <c r="S163" s="104">
        <f>S144+S146+S148+S150+S152+S154</f>
        <v>0</v>
      </c>
      <c r="T163" s="181"/>
      <c r="U163" s="181"/>
      <c r="V163" s="104">
        <f>SUM(V144,V146,V148,V150,V152,V154)</f>
        <v>1</v>
      </c>
      <c r="W163" s="104">
        <f>SUM(W144,W146,W148,W150,W152,W154)</f>
        <v>1</v>
      </c>
      <c r="X163" s="104">
        <f>SUM(X144,X146,X148,X150,X152,X154)</f>
        <v>0</v>
      </c>
      <c r="Y163" s="104">
        <f>SUM(Y144,Y146,Y148,Y150,Y152,Y154)</f>
        <v>2</v>
      </c>
      <c r="Z163" s="181"/>
      <c r="AA163" s="104"/>
      <c r="AB163" s="104"/>
      <c r="AC163" s="104">
        <f>SUM(AC144,AC146,AC148,AC150,AC152,AC154)</f>
        <v>0</v>
      </c>
      <c r="AD163" s="104">
        <f>SUM(AD144,AD146,AD148,AD150,AD152,AD154)</f>
        <v>1</v>
      </c>
      <c r="AE163" s="104">
        <f>SUM(AE144,AE146,AE148,AE150,AE152,AE154)</f>
        <v>1</v>
      </c>
      <c r="AF163" s="104">
        <f>SUM(AF144,AF146,AF148,AF150,AF152,AF154)</f>
        <v>1</v>
      </c>
      <c r="AG163" s="104">
        <f>SUM(AG144,AG146,AG148,AG150,AG152,AG154)</f>
        <v>1</v>
      </c>
      <c r="AH163" s="104"/>
      <c r="AI163" s="149">
        <f>SUM(D163:AH163)</f>
        <v>20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/>
      <c r="G165" s="109"/>
      <c r="H165" s="109">
        <v>1</v>
      </c>
      <c r="I165" s="109">
        <v>0</v>
      </c>
      <c r="J165" s="109">
        <v>0</v>
      </c>
      <c r="K165" s="109">
        <v>13</v>
      </c>
      <c r="L165" s="109">
        <v>0</v>
      </c>
      <c r="M165" s="109"/>
      <c r="N165" s="109"/>
      <c r="O165" s="109">
        <v>0</v>
      </c>
      <c r="P165" s="109">
        <v>0</v>
      </c>
      <c r="Q165" s="109">
        <v>3</v>
      </c>
      <c r="R165" s="109">
        <v>0</v>
      </c>
      <c r="S165" s="109">
        <v>2</v>
      </c>
      <c r="T165" s="109"/>
      <c r="U165" s="109"/>
      <c r="V165" s="109">
        <v>2</v>
      </c>
      <c r="W165" s="109">
        <v>0</v>
      </c>
      <c r="X165" s="109">
        <v>0</v>
      </c>
      <c r="Y165" s="109">
        <v>1</v>
      </c>
      <c r="Z165" s="109">
        <v>0</v>
      </c>
      <c r="AA165" s="109"/>
      <c r="AB165" s="109"/>
      <c r="AC165" s="109">
        <v>0</v>
      </c>
      <c r="AD165" s="109">
        <v>0</v>
      </c>
      <c r="AE165" s="109">
        <v>0</v>
      </c>
      <c r="AF165" s="109">
        <v>2</v>
      </c>
      <c r="AG165" s="109">
        <v>4</v>
      </c>
      <c r="AH165" s="109"/>
      <c r="AI165" s="110">
        <f>SUM(D165:AH165)</f>
        <v>28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31</v>
      </c>
      <c r="F166" s="181"/>
      <c r="G166" s="181"/>
      <c r="H166" s="181">
        <v>28</v>
      </c>
      <c r="I166" s="181">
        <v>16</v>
      </c>
      <c r="J166" s="181">
        <v>4</v>
      </c>
      <c r="K166" s="181">
        <v>0</v>
      </c>
      <c r="L166" s="181">
        <v>16</v>
      </c>
      <c r="M166" s="181"/>
      <c r="N166" s="181"/>
      <c r="O166" s="181">
        <v>23</v>
      </c>
      <c r="P166" s="181">
        <v>23</v>
      </c>
      <c r="Q166" s="181">
        <v>10</v>
      </c>
      <c r="R166" s="181">
        <v>17</v>
      </c>
      <c r="S166" s="181">
        <v>24</v>
      </c>
      <c r="T166" s="181"/>
      <c r="U166" s="181"/>
      <c r="V166" s="181">
        <v>4</v>
      </c>
      <c r="W166" s="181">
        <v>1</v>
      </c>
      <c r="X166" s="181">
        <v>24</v>
      </c>
      <c r="Y166" s="181">
        <v>6</v>
      </c>
      <c r="Z166" s="181">
        <v>15</v>
      </c>
      <c r="AA166" s="181"/>
      <c r="AB166" s="181"/>
      <c r="AC166" s="181">
        <v>27</v>
      </c>
      <c r="AD166" s="181">
        <v>29</v>
      </c>
      <c r="AE166" s="181">
        <v>28</v>
      </c>
      <c r="AF166" s="181">
        <v>27</v>
      </c>
      <c r="AG166" s="181">
        <v>23</v>
      </c>
      <c r="AH166" s="181"/>
      <c r="AI166" s="146">
        <f>SUM(D166:AH166)</f>
        <v>376</v>
      </c>
    </row>
    <row r="167" spans="1:40" customHeight="1" ht="15.75">
      <c r="A167" s="298"/>
      <c r="B167" s="281"/>
      <c r="C167" s="99" t="s">
        <v>124</v>
      </c>
      <c r="D167" s="181"/>
      <c r="E167" s="181">
        <v>1</v>
      </c>
      <c r="F167" s="181"/>
      <c r="G167" s="181"/>
      <c r="H167" s="181">
        <v>0</v>
      </c>
      <c r="I167" s="181">
        <v>0</v>
      </c>
      <c r="J167" s="181">
        <v>0</v>
      </c>
      <c r="K167" s="181">
        <v>0</v>
      </c>
      <c r="L167" s="181">
        <v>1</v>
      </c>
      <c r="M167" s="181"/>
      <c r="N167" s="181"/>
      <c r="O167" s="181">
        <v>1</v>
      </c>
      <c r="P167" s="181">
        <v>1</v>
      </c>
      <c r="Q167" s="181">
        <v>0</v>
      </c>
      <c r="R167" s="181">
        <v>0</v>
      </c>
      <c r="S167" s="181">
        <v>0</v>
      </c>
      <c r="T167" s="181"/>
      <c r="U167" s="181"/>
      <c r="V167" s="181">
        <v>0</v>
      </c>
      <c r="W167" s="181">
        <v>0</v>
      </c>
      <c r="X167" s="181">
        <v>2</v>
      </c>
      <c r="Y167" s="181">
        <v>0</v>
      </c>
      <c r="Z167" s="181">
        <v>0</v>
      </c>
      <c r="AA167" s="181"/>
      <c r="AB167" s="181"/>
      <c r="AC167" s="181">
        <v>1</v>
      </c>
      <c r="AD167" s="181">
        <v>2</v>
      </c>
      <c r="AE167" s="181">
        <v>0</v>
      </c>
      <c r="AF167" s="181">
        <v>1</v>
      </c>
      <c r="AG167" s="181">
        <v>0</v>
      </c>
      <c r="AH167" s="181"/>
      <c r="AI167" s="146">
        <f>SUM(D167:AH167)</f>
        <v>10</v>
      </c>
    </row>
    <row r="168" spans="1:40" customHeight="1" ht="15.75">
      <c r="A168" s="298"/>
      <c r="B168" s="281"/>
      <c r="C168" s="99" t="s">
        <v>125</v>
      </c>
      <c r="D168" s="181"/>
      <c r="E168" s="181">
        <v>22</v>
      </c>
      <c r="F168" s="181"/>
      <c r="G168" s="181"/>
      <c r="H168" s="181">
        <v>18</v>
      </c>
      <c r="I168" s="181">
        <v>14</v>
      </c>
      <c r="J168" s="181">
        <v>10</v>
      </c>
      <c r="K168" s="181">
        <v>0</v>
      </c>
      <c r="L168" s="181">
        <v>23</v>
      </c>
      <c r="M168" s="181"/>
      <c r="N168" s="181"/>
      <c r="O168" s="181">
        <v>23</v>
      </c>
      <c r="P168" s="181">
        <v>21</v>
      </c>
      <c r="Q168" s="181">
        <v>8</v>
      </c>
      <c r="R168" s="181">
        <v>8</v>
      </c>
      <c r="S168" s="181">
        <v>15</v>
      </c>
      <c r="T168" s="181"/>
      <c r="U168" s="181"/>
      <c r="V168" s="181">
        <v>1</v>
      </c>
      <c r="W168" s="181">
        <v>2</v>
      </c>
      <c r="X168" s="181">
        <v>16</v>
      </c>
      <c r="Y168" s="181">
        <v>7</v>
      </c>
      <c r="Z168" s="181">
        <v>18</v>
      </c>
      <c r="AA168" s="181"/>
      <c r="AB168" s="181"/>
      <c r="AC168" s="181">
        <v>27</v>
      </c>
      <c r="AD168" s="181">
        <v>16</v>
      </c>
      <c r="AE168" s="181">
        <v>26</v>
      </c>
      <c r="AF168" s="181">
        <v>21</v>
      </c>
      <c r="AG168" s="181">
        <v>36</v>
      </c>
      <c r="AH168" s="181"/>
      <c r="AI168" s="146">
        <f>SUM(D168:AH168)</f>
        <v>332</v>
      </c>
    </row>
    <row r="169" spans="1:40" customHeight="1" ht="15.75">
      <c r="A169" s="298"/>
      <c r="B169" s="281"/>
      <c r="C169" s="99" t="s">
        <v>126</v>
      </c>
      <c r="D169" s="181"/>
      <c r="E169" s="181">
        <v>0</v>
      </c>
      <c r="F169" s="181"/>
      <c r="G169" s="181"/>
      <c r="H169" s="181">
        <v>0</v>
      </c>
      <c r="I169" s="181">
        <v>0</v>
      </c>
      <c r="J169" s="181">
        <v>0</v>
      </c>
      <c r="K169" s="181">
        <v>0</v>
      </c>
      <c r="L169" s="181">
        <v>1</v>
      </c>
      <c r="M169" s="181"/>
      <c r="N169" s="181"/>
      <c r="O169" s="181">
        <v>0</v>
      </c>
      <c r="P169" s="181">
        <v>1</v>
      </c>
      <c r="Q169" s="181">
        <v>0</v>
      </c>
      <c r="R169" s="181">
        <v>0</v>
      </c>
      <c r="S169" s="181">
        <v>0</v>
      </c>
      <c r="T169" s="181"/>
      <c r="U169" s="181"/>
      <c r="V169" s="181">
        <v>0</v>
      </c>
      <c r="W169" s="181">
        <v>0</v>
      </c>
      <c r="X169" s="181">
        <v>2</v>
      </c>
      <c r="Y169" s="181">
        <v>0</v>
      </c>
      <c r="Z169" s="181">
        <v>0</v>
      </c>
      <c r="AA169" s="181"/>
      <c r="AB169" s="181"/>
      <c r="AC169" s="181">
        <v>0</v>
      </c>
      <c r="AD169" s="181">
        <v>2</v>
      </c>
      <c r="AE169" s="181">
        <v>0</v>
      </c>
      <c r="AF169" s="181">
        <v>1</v>
      </c>
      <c r="AG169" s="181">
        <v>0</v>
      </c>
      <c r="AH169" s="181"/>
      <c r="AI169" s="146">
        <f>SUM(D169:AH169)</f>
        <v>7</v>
      </c>
    </row>
    <row r="170" spans="1:40" customHeight="1" ht="15.75">
      <c r="A170" s="298"/>
      <c r="B170" s="281"/>
      <c r="C170" s="99" t="s">
        <v>127</v>
      </c>
      <c r="D170" s="181"/>
      <c r="E170" s="181">
        <v>77</v>
      </c>
      <c r="F170" s="181"/>
      <c r="G170" s="181"/>
      <c r="H170" s="181">
        <v>116</v>
      </c>
      <c r="I170" s="181">
        <v>132</v>
      </c>
      <c r="J170" s="181">
        <v>120</v>
      </c>
      <c r="K170" s="181">
        <v>172</v>
      </c>
      <c r="L170" s="181">
        <v>135</v>
      </c>
      <c r="M170" s="181"/>
      <c r="N170" s="181"/>
      <c r="O170" s="181">
        <v>97</v>
      </c>
      <c r="P170" s="181">
        <v>114</v>
      </c>
      <c r="Q170" s="181">
        <v>139</v>
      </c>
      <c r="R170" s="181">
        <v>126</v>
      </c>
      <c r="S170" s="181">
        <v>152</v>
      </c>
      <c r="T170" s="181"/>
      <c r="U170" s="181"/>
      <c r="V170" s="181">
        <v>158</v>
      </c>
      <c r="W170" s="181">
        <v>95</v>
      </c>
      <c r="X170" s="181">
        <v>91</v>
      </c>
      <c r="Y170" s="181">
        <v>136</v>
      </c>
      <c r="Z170" s="181">
        <v>122</v>
      </c>
      <c r="AA170" s="181"/>
      <c r="AB170" s="181"/>
      <c r="AC170" s="181">
        <v>98</v>
      </c>
      <c r="AD170" s="181">
        <v>140</v>
      </c>
      <c r="AE170" s="181">
        <v>98</v>
      </c>
      <c r="AF170" s="181">
        <v>107</v>
      </c>
      <c r="AG170" s="181">
        <v>104</v>
      </c>
      <c r="AH170" s="181"/>
      <c r="AI170" s="146">
        <f>SUM(D170:AH170)</f>
        <v>2529</v>
      </c>
    </row>
    <row r="171" spans="1:40" customHeight="1" ht="15.75">
      <c r="A171" s="298"/>
      <c r="B171" s="281"/>
      <c r="C171" s="99" t="s">
        <v>128</v>
      </c>
      <c r="D171" s="181"/>
      <c r="E171" s="181">
        <v>2</v>
      </c>
      <c r="F171" s="181"/>
      <c r="G171" s="181"/>
      <c r="H171" s="181">
        <v>2</v>
      </c>
      <c r="I171" s="181">
        <v>7</v>
      </c>
      <c r="J171" s="181">
        <v>3</v>
      </c>
      <c r="K171" s="181">
        <v>4</v>
      </c>
      <c r="L171" s="181">
        <v>11</v>
      </c>
      <c r="M171" s="181"/>
      <c r="N171" s="181"/>
      <c r="O171" s="181">
        <v>8</v>
      </c>
      <c r="P171" s="181">
        <v>6</v>
      </c>
      <c r="Q171" s="181">
        <v>9</v>
      </c>
      <c r="R171" s="181">
        <v>2</v>
      </c>
      <c r="S171" s="181">
        <v>9</v>
      </c>
      <c r="T171" s="181"/>
      <c r="U171" s="181"/>
      <c r="V171" s="181">
        <v>7</v>
      </c>
      <c r="W171" s="181">
        <v>6</v>
      </c>
      <c r="X171" s="181">
        <v>7</v>
      </c>
      <c r="Y171" s="181">
        <v>6</v>
      </c>
      <c r="Z171" s="181">
        <v>5</v>
      </c>
      <c r="AA171" s="181"/>
      <c r="AB171" s="181"/>
      <c r="AC171" s="181">
        <v>3</v>
      </c>
      <c r="AD171" s="181">
        <v>6</v>
      </c>
      <c r="AE171" s="181">
        <v>3</v>
      </c>
      <c r="AF171" s="181">
        <v>10</v>
      </c>
      <c r="AG171" s="181">
        <v>7</v>
      </c>
      <c r="AH171" s="181"/>
      <c r="AI171" s="146">
        <f>SUM(D171:AH171)</f>
        <v>123</v>
      </c>
    </row>
    <row r="172" spans="1:40" customHeight="1" ht="15.75">
      <c r="A172" s="298"/>
      <c r="B172" s="281"/>
      <c r="C172" s="99" t="s">
        <v>129</v>
      </c>
      <c r="D172" s="181"/>
      <c r="E172" s="181">
        <v>69</v>
      </c>
      <c r="F172" s="181"/>
      <c r="G172" s="181"/>
      <c r="H172" s="181">
        <v>54</v>
      </c>
      <c r="I172" s="181">
        <v>87</v>
      </c>
      <c r="J172" s="181">
        <v>95</v>
      </c>
      <c r="K172" s="181">
        <v>101</v>
      </c>
      <c r="L172" s="181">
        <v>73</v>
      </c>
      <c r="M172" s="181"/>
      <c r="N172" s="181"/>
      <c r="O172" s="181">
        <v>48</v>
      </c>
      <c r="P172" s="181">
        <v>87</v>
      </c>
      <c r="Q172" s="181">
        <v>76</v>
      </c>
      <c r="R172" s="181">
        <v>83</v>
      </c>
      <c r="S172" s="181">
        <v>76</v>
      </c>
      <c r="T172" s="181"/>
      <c r="U172" s="181"/>
      <c r="V172" s="181">
        <v>91</v>
      </c>
      <c r="W172" s="181">
        <v>44</v>
      </c>
      <c r="X172" s="181">
        <v>40</v>
      </c>
      <c r="Y172" s="181">
        <v>92</v>
      </c>
      <c r="Z172" s="181">
        <v>97</v>
      </c>
      <c r="AA172" s="181"/>
      <c r="AB172" s="181"/>
      <c r="AC172" s="181">
        <v>82</v>
      </c>
      <c r="AD172" s="181">
        <v>79</v>
      </c>
      <c r="AE172" s="181">
        <v>59</v>
      </c>
      <c r="AF172" s="181">
        <v>57</v>
      </c>
      <c r="AG172" s="181">
        <v>75</v>
      </c>
      <c r="AH172" s="181"/>
      <c r="AI172" s="146">
        <f>SUM(D172:AH172)</f>
        <v>1565</v>
      </c>
    </row>
    <row r="173" spans="1:40" customHeight="1" ht="15.75">
      <c r="A173" s="298"/>
      <c r="B173" s="281"/>
      <c r="C173" s="99" t="s">
        <v>130</v>
      </c>
      <c r="D173" s="181"/>
      <c r="E173" s="181">
        <v>3</v>
      </c>
      <c r="F173" s="181"/>
      <c r="G173" s="181"/>
      <c r="H173" s="181">
        <v>0</v>
      </c>
      <c r="I173" s="181">
        <v>2</v>
      </c>
      <c r="J173" s="181">
        <v>3</v>
      </c>
      <c r="K173" s="181">
        <v>0</v>
      </c>
      <c r="L173" s="181">
        <v>0</v>
      </c>
      <c r="M173" s="181"/>
      <c r="N173" s="181"/>
      <c r="O173" s="181">
        <v>2</v>
      </c>
      <c r="P173" s="181">
        <v>3</v>
      </c>
      <c r="Q173" s="181">
        <v>2</v>
      </c>
      <c r="R173" s="181">
        <v>4</v>
      </c>
      <c r="S173" s="181">
        <v>1</v>
      </c>
      <c r="T173" s="181"/>
      <c r="U173" s="181"/>
      <c r="V173" s="181">
        <v>2</v>
      </c>
      <c r="W173" s="181">
        <v>1</v>
      </c>
      <c r="X173" s="181">
        <v>1</v>
      </c>
      <c r="Y173" s="181">
        <v>1</v>
      </c>
      <c r="Z173" s="181">
        <v>2</v>
      </c>
      <c r="AA173" s="181"/>
      <c r="AB173" s="181"/>
      <c r="AC173" s="181">
        <v>5</v>
      </c>
      <c r="AD173" s="181">
        <v>4</v>
      </c>
      <c r="AE173" s="181">
        <v>2</v>
      </c>
      <c r="AF173" s="181">
        <v>3</v>
      </c>
      <c r="AG173" s="181">
        <v>3</v>
      </c>
      <c r="AH173" s="181"/>
      <c r="AI173" s="146">
        <f>SUM(D173:AH173)</f>
        <v>44</v>
      </c>
    </row>
    <row r="174" spans="1:40" customHeight="1" ht="15.75">
      <c r="A174" s="298"/>
      <c r="B174" s="281"/>
      <c r="C174" s="99" t="s">
        <v>131</v>
      </c>
      <c r="D174" s="181"/>
      <c r="E174" s="181">
        <v>73</v>
      </c>
      <c r="F174" s="181"/>
      <c r="G174" s="181"/>
      <c r="H174" s="181">
        <v>73</v>
      </c>
      <c r="I174" s="181">
        <v>72</v>
      </c>
      <c r="J174" s="181">
        <v>80</v>
      </c>
      <c r="K174" s="181">
        <v>82</v>
      </c>
      <c r="L174" s="181">
        <v>86</v>
      </c>
      <c r="M174" s="181"/>
      <c r="N174" s="181"/>
      <c r="O174" s="181">
        <v>74</v>
      </c>
      <c r="P174" s="181">
        <v>73</v>
      </c>
      <c r="Q174" s="181">
        <v>81</v>
      </c>
      <c r="R174" s="181">
        <v>77</v>
      </c>
      <c r="S174" s="181">
        <v>76</v>
      </c>
      <c r="T174" s="181"/>
      <c r="U174" s="181"/>
      <c r="V174" s="181">
        <v>78</v>
      </c>
      <c r="W174" s="181">
        <v>47</v>
      </c>
      <c r="X174" s="181">
        <v>72</v>
      </c>
      <c r="Y174" s="181">
        <v>78</v>
      </c>
      <c r="Z174" s="181">
        <v>73</v>
      </c>
      <c r="AA174" s="181"/>
      <c r="AB174" s="181"/>
      <c r="AC174" s="181">
        <v>43</v>
      </c>
      <c r="AD174" s="181">
        <v>63</v>
      </c>
      <c r="AE174" s="181">
        <v>59</v>
      </c>
      <c r="AF174" s="181">
        <v>95</v>
      </c>
      <c r="AG174" s="181">
        <v>66</v>
      </c>
      <c r="AH174" s="181"/>
      <c r="AI174" s="146">
        <f>SUM(D174:AH174)</f>
        <v>1521</v>
      </c>
    </row>
    <row r="175" spans="1:40" customHeight="1" ht="15.75">
      <c r="A175" s="298"/>
      <c r="B175" s="281"/>
      <c r="C175" s="99" t="s">
        <v>132</v>
      </c>
      <c r="D175" s="181"/>
      <c r="E175" s="181">
        <v>2</v>
      </c>
      <c r="F175" s="181"/>
      <c r="G175" s="181"/>
      <c r="H175" s="181">
        <v>1</v>
      </c>
      <c r="I175" s="181">
        <v>2</v>
      </c>
      <c r="J175" s="181">
        <v>1</v>
      </c>
      <c r="K175" s="181">
        <v>1</v>
      </c>
      <c r="L175" s="181">
        <v>1</v>
      </c>
      <c r="M175" s="181"/>
      <c r="N175" s="181"/>
      <c r="O175" s="181">
        <v>2</v>
      </c>
      <c r="P175" s="181">
        <v>2</v>
      </c>
      <c r="Q175" s="181">
        <v>1</v>
      </c>
      <c r="R175" s="181">
        <v>1</v>
      </c>
      <c r="S175" s="181">
        <v>1</v>
      </c>
      <c r="T175" s="181"/>
      <c r="U175" s="181"/>
      <c r="V175" s="181">
        <v>4</v>
      </c>
      <c r="W175" s="181">
        <v>1</v>
      </c>
      <c r="X175" s="181">
        <v>3</v>
      </c>
      <c r="Y175" s="181">
        <v>2</v>
      </c>
      <c r="Z175" s="181">
        <v>2</v>
      </c>
      <c r="AA175" s="181"/>
      <c r="AB175" s="181"/>
      <c r="AC175" s="181">
        <v>1</v>
      </c>
      <c r="AD175" s="181">
        <v>4</v>
      </c>
      <c r="AE175" s="181">
        <v>4</v>
      </c>
      <c r="AF175" s="181">
        <v>4</v>
      </c>
      <c r="AG175" s="181">
        <v>2</v>
      </c>
      <c r="AH175" s="181"/>
      <c r="AI175" s="146">
        <f>SUM(D175:AH175)</f>
        <v>42</v>
      </c>
    </row>
    <row r="176" spans="1:40" customHeight="1" ht="15.75">
      <c r="A176" s="298"/>
      <c r="B176" s="281"/>
      <c r="C176" s="99" t="s">
        <v>133</v>
      </c>
      <c r="D176" s="181"/>
      <c r="E176" s="181">
        <v>80</v>
      </c>
      <c r="F176" s="181"/>
      <c r="G176" s="181"/>
      <c r="H176" s="181">
        <v>39</v>
      </c>
      <c r="I176" s="181">
        <v>51</v>
      </c>
      <c r="J176" s="181">
        <v>47</v>
      </c>
      <c r="K176" s="181">
        <v>30</v>
      </c>
      <c r="L176" s="181">
        <v>31</v>
      </c>
      <c r="M176" s="181"/>
      <c r="N176" s="181"/>
      <c r="O176" s="181">
        <v>38</v>
      </c>
      <c r="P176" s="181">
        <v>47</v>
      </c>
      <c r="Q176" s="181">
        <v>35</v>
      </c>
      <c r="R176" s="181">
        <v>55</v>
      </c>
      <c r="S176" s="181">
        <v>33</v>
      </c>
      <c r="T176" s="181"/>
      <c r="U176" s="181"/>
      <c r="V176" s="181">
        <v>36</v>
      </c>
      <c r="W176" s="181">
        <v>30</v>
      </c>
      <c r="X176" s="181">
        <v>35</v>
      </c>
      <c r="Y176" s="181">
        <v>48</v>
      </c>
      <c r="Z176" s="181">
        <v>44</v>
      </c>
      <c r="AA176" s="181"/>
      <c r="AB176" s="181"/>
      <c r="AC176" s="181">
        <v>49</v>
      </c>
      <c r="AD176" s="181">
        <v>33</v>
      </c>
      <c r="AE176" s="181">
        <v>48</v>
      </c>
      <c r="AF176" s="181">
        <v>51</v>
      </c>
      <c r="AG176" s="181">
        <v>61</v>
      </c>
      <c r="AH176" s="181"/>
      <c r="AI176" s="146">
        <f>SUM(D176:AH176)</f>
        <v>921</v>
      </c>
    </row>
    <row r="177" spans="1:40" customHeight="1" ht="15.75">
      <c r="A177" s="298"/>
      <c r="B177" s="281"/>
      <c r="C177" s="99" t="s">
        <v>134</v>
      </c>
      <c r="D177" s="181"/>
      <c r="E177" s="181">
        <v>3</v>
      </c>
      <c r="F177" s="181"/>
      <c r="G177" s="181"/>
      <c r="H177" s="181">
        <v>0</v>
      </c>
      <c r="I177" s="181">
        <v>2</v>
      </c>
      <c r="J177" s="181">
        <v>3</v>
      </c>
      <c r="K177" s="181">
        <v>1</v>
      </c>
      <c r="L177" s="181">
        <v>1</v>
      </c>
      <c r="M177" s="181"/>
      <c r="N177" s="181"/>
      <c r="O177" s="181">
        <v>2</v>
      </c>
      <c r="P177" s="181">
        <v>1</v>
      </c>
      <c r="Q177" s="181">
        <v>0</v>
      </c>
      <c r="R177" s="181">
        <v>5</v>
      </c>
      <c r="S177" s="181">
        <v>0</v>
      </c>
      <c r="T177" s="181"/>
      <c r="U177" s="181"/>
      <c r="V177" s="181">
        <v>4</v>
      </c>
      <c r="W177" s="181">
        <v>1</v>
      </c>
      <c r="X177" s="181">
        <v>2</v>
      </c>
      <c r="Y177" s="181">
        <v>3</v>
      </c>
      <c r="Z177" s="181">
        <v>4</v>
      </c>
      <c r="AA177" s="181"/>
      <c r="AB177" s="181"/>
      <c r="AC177" s="181">
        <v>1</v>
      </c>
      <c r="AD177" s="181">
        <v>1</v>
      </c>
      <c r="AE177" s="181">
        <v>0</v>
      </c>
      <c r="AF177" s="181">
        <v>1</v>
      </c>
      <c r="AG177" s="181">
        <v>2</v>
      </c>
      <c r="AH177" s="181"/>
      <c r="AI177" s="146">
        <f>SUM(D177:AH177)</f>
        <v>37</v>
      </c>
    </row>
    <row r="178" spans="1:40" customHeight="1" ht="15.75">
      <c r="A178" s="298"/>
      <c r="B178" s="281"/>
      <c r="C178" s="99" t="s">
        <v>135</v>
      </c>
      <c r="D178" s="181"/>
      <c r="E178" s="181">
        <v>0</v>
      </c>
      <c r="F178" s="181"/>
      <c r="G178" s="181"/>
      <c r="H178" s="181">
        <v>0</v>
      </c>
      <c r="I178" s="181">
        <v>0</v>
      </c>
      <c r="J178" s="181">
        <v>0</v>
      </c>
      <c r="K178" s="181">
        <v>0</v>
      </c>
      <c r="L178" s="181">
        <v>3</v>
      </c>
      <c r="M178" s="181"/>
      <c r="N178" s="181"/>
      <c r="O178" s="181">
        <v>9</v>
      </c>
      <c r="P178" s="181">
        <v>10</v>
      </c>
      <c r="Q178" s="181">
        <v>4</v>
      </c>
      <c r="R178" s="181">
        <v>5</v>
      </c>
      <c r="S178" s="181">
        <v>4</v>
      </c>
      <c r="T178" s="181"/>
      <c r="U178" s="181"/>
      <c r="V178" s="181">
        <v>7</v>
      </c>
      <c r="W178" s="181">
        <v>8</v>
      </c>
      <c r="X178" s="181">
        <v>7</v>
      </c>
      <c r="Y178" s="181">
        <v>13</v>
      </c>
      <c r="Z178" s="181">
        <v>8</v>
      </c>
      <c r="AA178" s="181"/>
      <c r="AB178" s="181"/>
      <c r="AC178" s="181">
        <v>1</v>
      </c>
      <c r="AD178" s="181">
        <v>8</v>
      </c>
      <c r="AE178" s="181">
        <v>3</v>
      </c>
      <c r="AF178" s="181">
        <v>2</v>
      </c>
      <c r="AG178" s="181">
        <v>4</v>
      </c>
      <c r="AH178" s="181"/>
      <c r="AI178" s="147">
        <f>SUM(D178:AH178)</f>
        <v>96</v>
      </c>
    </row>
    <row r="179" spans="1:40" customHeight="1" ht="15.75">
      <c r="A179" s="298"/>
      <c r="B179" s="281"/>
      <c r="C179" s="99" t="s">
        <v>136</v>
      </c>
      <c r="D179" s="181"/>
      <c r="E179" s="181">
        <v>0</v>
      </c>
      <c r="F179" s="181"/>
      <c r="G179" s="181"/>
      <c r="H179" s="181">
        <v>0</v>
      </c>
      <c r="I179" s="181">
        <v>0</v>
      </c>
      <c r="J179" s="181">
        <v>0</v>
      </c>
      <c r="K179" s="181">
        <v>0</v>
      </c>
      <c r="L179" s="181">
        <v>0</v>
      </c>
      <c r="M179" s="181"/>
      <c r="N179" s="181"/>
      <c r="O179" s="181">
        <v>0</v>
      </c>
      <c r="P179" s="181">
        <v>1</v>
      </c>
      <c r="Q179" s="181">
        <v>0</v>
      </c>
      <c r="R179" s="181">
        <v>0</v>
      </c>
      <c r="S179" s="181">
        <v>0</v>
      </c>
      <c r="T179" s="181"/>
      <c r="U179" s="181"/>
      <c r="V179" s="181">
        <v>1</v>
      </c>
      <c r="W179" s="181">
        <v>0</v>
      </c>
      <c r="X179" s="181">
        <v>0</v>
      </c>
      <c r="Y179" s="181">
        <v>1</v>
      </c>
      <c r="Z179" s="181">
        <v>0</v>
      </c>
      <c r="AA179" s="181"/>
      <c r="AB179" s="181"/>
      <c r="AC179" s="181">
        <v>0</v>
      </c>
      <c r="AD179" s="181">
        <v>0</v>
      </c>
      <c r="AE179" s="181">
        <v>1</v>
      </c>
      <c r="AF179" s="181">
        <v>1</v>
      </c>
      <c r="AG179" s="181">
        <v>0</v>
      </c>
      <c r="AH179" s="181"/>
      <c r="AI179" s="147">
        <f>SUM(D179:AH179)</f>
        <v>5</v>
      </c>
    </row>
    <row r="180" spans="1:40" customHeight="1" ht="16.5">
      <c r="A180" s="298"/>
      <c r="B180" s="281"/>
      <c r="C180" s="100" t="s">
        <v>137</v>
      </c>
      <c r="D180" s="181"/>
      <c r="E180" s="181">
        <v>13</v>
      </c>
      <c r="F180" s="181"/>
      <c r="G180" s="181"/>
      <c r="H180" s="181">
        <v>10</v>
      </c>
      <c r="I180" s="181">
        <v>15</v>
      </c>
      <c r="J180" s="181">
        <v>8</v>
      </c>
      <c r="K180" s="181">
        <v>9</v>
      </c>
      <c r="L180" s="181">
        <v>11</v>
      </c>
      <c r="M180" s="181"/>
      <c r="N180" s="181"/>
      <c r="O180" s="181">
        <v>15</v>
      </c>
      <c r="P180" s="181">
        <v>10</v>
      </c>
      <c r="Q180" s="181">
        <v>13</v>
      </c>
      <c r="R180" s="181">
        <v>11</v>
      </c>
      <c r="S180" s="181">
        <v>9</v>
      </c>
      <c r="T180" s="181"/>
      <c r="U180" s="181"/>
      <c r="V180" s="181">
        <v>7</v>
      </c>
      <c r="W180" s="181">
        <v>6</v>
      </c>
      <c r="X180" s="181">
        <v>10</v>
      </c>
      <c r="Y180" s="181">
        <v>7</v>
      </c>
      <c r="Z180" s="181">
        <v>10</v>
      </c>
      <c r="AA180" s="181"/>
      <c r="AB180" s="181"/>
      <c r="AC180" s="181">
        <v>19</v>
      </c>
      <c r="AD180" s="181">
        <v>13</v>
      </c>
      <c r="AE180" s="181">
        <v>9</v>
      </c>
      <c r="AF180" s="181">
        <v>15</v>
      </c>
      <c r="AG180" s="181">
        <v>17</v>
      </c>
      <c r="AH180" s="181"/>
      <c r="AI180" s="151">
        <f>SUM(D180:AH180)</f>
        <v>237</v>
      </c>
    </row>
    <row r="181" spans="1:40" customHeight="1" ht="18.75">
      <c r="A181" s="298"/>
      <c r="B181" s="282" t="s">
        <v>138</v>
      </c>
      <c r="C181" s="283"/>
      <c r="D181" s="181"/>
      <c r="E181" s="182">
        <f>SUM(E166:E180)</f>
        <v>376</v>
      </c>
      <c r="F181" s="182"/>
      <c r="G181" s="182"/>
      <c r="H181" s="182">
        <f>SUM(H166:H180)</f>
        <v>341</v>
      </c>
      <c r="I181" s="182">
        <f>SUM(I166:I180)</f>
        <v>400</v>
      </c>
      <c r="J181" s="182">
        <f>SUM(J166:J180)</f>
        <v>374</v>
      </c>
      <c r="K181" s="182">
        <f>SUM(K166:K180)</f>
        <v>400</v>
      </c>
      <c r="L181" s="182">
        <f>SUM(L166:L180)</f>
        <v>393</v>
      </c>
      <c r="M181" s="182"/>
      <c r="N181" s="182"/>
      <c r="O181" s="182">
        <f>SUM(O166:O180)</f>
        <v>342</v>
      </c>
      <c r="P181" s="182">
        <f>SUM(P166:P180)</f>
        <v>400</v>
      </c>
      <c r="Q181" s="182">
        <f>SUM(Q166:Q180)</f>
        <v>378</v>
      </c>
      <c r="R181" s="182">
        <f>SUM(R166:R180)</f>
        <v>394</v>
      </c>
      <c r="S181" s="182">
        <f>SUM(S166:S180)</f>
        <v>400</v>
      </c>
      <c r="T181" s="182"/>
      <c r="U181" s="182"/>
      <c r="V181" s="182">
        <f>SUM(V166:V180)</f>
        <v>400</v>
      </c>
      <c r="W181" s="182">
        <f>SUM(W166:W180)</f>
        <v>242</v>
      </c>
      <c r="X181" s="182">
        <f>SUM(X166:X180)</f>
        <v>312</v>
      </c>
      <c r="Y181" s="182">
        <f>SUM(Y166:Y180)</f>
        <v>400</v>
      </c>
      <c r="Z181" s="182">
        <f>SUM(Z166:Z180)</f>
        <v>400</v>
      </c>
      <c r="AA181" s="182"/>
      <c r="AB181" s="182"/>
      <c r="AC181" s="182">
        <f>SUM(AC166:AC180)</f>
        <v>357</v>
      </c>
      <c r="AD181" s="182">
        <f>SUM(AD166:AD180)</f>
        <v>400</v>
      </c>
      <c r="AE181" s="182">
        <f>SUM(AE166:AE180)</f>
        <v>340</v>
      </c>
      <c r="AF181" s="182">
        <f>SUM(AF166:AF180)</f>
        <v>396</v>
      </c>
      <c r="AG181" s="182">
        <f>SUM(AG166:AG180)</f>
        <v>400</v>
      </c>
      <c r="AH181" s="182"/>
      <c r="AI181" s="150">
        <f>SUM(D181:AH181)</f>
        <v>7845</v>
      </c>
    </row>
    <row r="182" spans="1:40" customHeight="1" ht="18.75">
      <c r="A182" s="298"/>
      <c r="B182" s="284" t="s">
        <v>55</v>
      </c>
      <c r="C182" s="285"/>
      <c r="D182" s="181"/>
      <c r="E182" s="104">
        <v>371</v>
      </c>
      <c r="F182" s="104"/>
      <c r="G182" s="104"/>
      <c r="H182" s="104">
        <v>334</v>
      </c>
      <c r="I182" s="104">
        <v>394</v>
      </c>
      <c r="J182" s="104">
        <v>366</v>
      </c>
      <c r="K182" s="104">
        <v>394</v>
      </c>
      <c r="L182" s="104">
        <v>390</v>
      </c>
      <c r="M182" s="104"/>
      <c r="N182" s="104"/>
      <c r="O182" s="104">
        <v>339</v>
      </c>
      <c r="P182" s="104">
        <v>395</v>
      </c>
      <c r="Q182" s="104">
        <v>372</v>
      </c>
      <c r="R182" s="104">
        <v>385</v>
      </c>
      <c r="S182" s="104">
        <v>397</v>
      </c>
      <c r="T182" s="104"/>
      <c r="U182" s="104"/>
      <c r="V182" s="104">
        <v>396</v>
      </c>
      <c r="W182" s="104">
        <v>237</v>
      </c>
      <c r="X182" s="104">
        <v>307</v>
      </c>
      <c r="Y182" s="104">
        <v>396</v>
      </c>
      <c r="Z182" s="104">
        <v>394</v>
      </c>
      <c r="AA182" s="104"/>
      <c r="AB182" s="104"/>
      <c r="AC182" s="104">
        <v>351</v>
      </c>
      <c r="AD182" s="104">
        <v>397</v>
      </c>
      <c r="AE182" s="104">
        <v>336</v>
      </c>
      <c r="AF182" s="104">
        <v>390</v>
      </c>
      <c r="AG182" s="104">
        <v>396</v>
      </c>
      <c r="AH182" s="104"/>
      <c r="AI182" s="145">
        <f>SUM(D182:AH182)</f>
        <v>7737</v>
      </c>
    </row>
    <row r="183" spans="1:40" customHeight="1" ht="18.75">
      <c r="A183" s="298"/>
      <c r="B183" s="286" t="s">
        <v>139</v>
      </c>
      <c r="C183" s="287"/>
      <c r="D183" s="181"/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81"/>
      <c r="E184" s="104">
        <f>E183-E182</f>
        <v>29</v>
      </c>
      <c r="F184" s="104"/>
      <c r="G184" s="104"/>
      <c r="H184" s="104">
        <f>H183-H182</f>
        <v>66</v>
      </c>
      <c r="I184" s="104">
        <f>I183-I182</f>
        <v>6</v>
      </c>
      <c r="J184" s="104">
        <f>J183-J182</f>
        <v>34</v>
      </c>
      <c r="K184" s="104">
        <f>K183-K182</f>
        <v>6</v>
      </c>
      <c r="L184" s="104">
        <f>L183-L182</f>
        <v>10</v>
      </c>
      <c r="M184" s="104"/>
      <c r="N184" s="104"/>
      <c r="O184" s="104">
        <f>O183-O182</f>
        <v>61</v>
      </c>
      <c r="P184" s="104">
        <f>P183-P182</f>
        <v>5</v>
      </c>
      <c r="Q184" s="104">
        <f>Q183-Q182</f>
        <v>28</v>
      </c>
      <c r="R184" s="104">
        <f>R183-R182</f>
        <v>15</v>
      </c>
      <c r="S184" s="104">
        <f>S183-S182</f>
        <v>3</v>
      </c>
      <c r="T184" s="104"/>
      <c r="U184" s="104"/>
      <c r="V184" s="104">
        <f>V183-V182</f>
        <v>4</v>
      </c>
      <c r="W184" s="104">
        <f>W183-W182</f>
        <v>163</v>
      </c>
      <c r="X184" s="104">
        <f>X183-X182</f>
        <v>93</v>
      </c>
      <c r="Y184" s="104">
        <f>Y183-Y182</f>
        <v>4</v>
      </c>
      <c r="Z184" s="104">
        <f>Z183-Z182</f>
        <v>6</v>
      </c>
      <c r="AA184" s="104"/>
      <c r="AB184" s="104"/>
      <c r="AC184" s="104">
        <f>AC183-AC182</f>
        <v>49</v>
      </c>
      <c r="AD184" s="104">
        <f>AD183-AD182</f>
        <v>3</v>
      </c>
      <c r="AE184" s="104">
        <f>AE183-AE182</f>
        <v>64</v>
      </c>
      <c r="AF184" s="104">
        <f>AF183-AF182</f>
        <v>10</v>
      </c>
      <c r="AG184" s="104">
        <f>AG183-AG182</f>
        <v>4</v>
      </c>
      <c r="AH184" s="104"/>
      <c r="AI184" s="153">
        <f>SUM(D184:AH184)</f>
        <v>663</v>
      </c>
    </row>
    <row r="185" spans="1:40" customHeight="1" ht="18.75">
      <c r="A185" s="298"/>
      <c r="B185" s="286" t="s">
        <v>141</v>
      </c>
      <c r="C185" s="287"/>
      <c r="D185" s="181"/>
      <c r="E185" s="104">
        <f>E183-E181</f>
        <v>24</v>
      </c>
      <c r="F185" s="104"/>
      <c r="G185" s="104"/>
      <c r="H185" s="104">
        <f>H183-H181</f>
        <v>59</v>
      </c>
      <c r="I185" s="104">
        <f>I183-I181</f>
        <v>0</v>
      </c>
      <c r="J185" s="104">
        <f>J183-J181</f>
        <v>26</v>
      </c>
      <c r="K185" s="104">
        <f>K183-K181</f>
        <v>0</v>
      </c>
      <c r="L185" s="104">
        <f>L183-L181</f>
        <v>7</v>
      </c>
      <c r="M185" s="104"/>
      <c r="N185" s="104"/>
      <c r="O185" s="104">
        <f>O183-O181</f>
        <v>58</v>
      </c>
      <c r="P185" s="104">
        <f>P183-P181</f>
        <v>0</v>
      </c>
      <c r="Q185" s="104">
        <f>Q183-Q181</f>
        <v>22</v>
      </c>
      <c r="R185" s="104">
        <f>R183-R181</f>
        <v>6</v>
      </c>
      <c r="S185" s="104">
        <f>S183-S181</f>
        <v>0</v>
      </c>
      <c r="T185" s="104"/>
      <c r="U185" s="104"/>
      <c r="V185" s="104">
        <f>V183-V181</f>
        <v>0</v>
      </c>
      <c r="W185" s="104">
        <f>W183-W181</f>
        <v>158</v>
      </c>
      <c r="X185" s="104">
        <f>X183-X181</f>
        <v>88</v>
      </c>
      <c r="Y185" s="104">
        <f>Y183-Y181</f>
        <v>0</v>
      </c>
      <c r="Z185" s="104">
        <f>Z183-Z181</f>
        <v>0</v>
      </c>
      <c r="AA185" s="104"/>
      <c r="AB185" s="104"/>
      <c r="AC185" s="104">
        <f>AC183-AC181</f>
        <v>43</v>
      </c>
      <c r="AD185" s="104">
        <f>AD183-AD181</f>
        <v>0</v>
      </c>
      <c r="AE185" s="104">
        <f>AE183-AE181</f>
        <v>60</v>
      </c>
      <c r="AF185" s="104">
        <f>AF183-AF181</f>
        <v>4</v>
      </c>
      <c r="AG185" s="104">
        <f>AG183-AG181</f>
        <v>0</v>
      </c>
      <c r="AH185" s="104"/>
      <c r="AI185" s="153">
        <f>SUM(D185:AH185)</f>
        <v>555</v>
      </c>
    </row>
    <row r="186" spans="1:40" customHeight="1" ht="16.5">
      <c r="A186" s="298"/>
      <c r="B186" s="288" t="s">
        <v>142</v>
      </c>
      <c r="C186" s="289"/>
      <c r="D186" s="181"/>
      <c r="E186" s="104">
        <f>E167+E169+E171+E173+E175+E177</f>
        <v>11</v>
      </c>
      <c r="F186" s="104"/>
      <c r="G186" s="104"/>
      <c r="H186" s="104">
        <f>H167+H169+H171+H173+H175+H177</f>
        <v>3</v>
      </c>
      <c r="I186" s="104">
        <f>I167+I169+I171+I173+I175+I177</f>
        <v>13</v>
      </c>
      <c r="J186" s="104">
        <f>J167+J169+J171+J173+J175+J177</f>
        <v>10</v>
      </c>
      <c r="K186" s="104">
        <f>K167+K169+K171+K173+K175+K177</f>
        <v>6</v>
      </c>
      <c r="L186" s="104">
        <f>L167+L169+L171+L173+L175+L177</f>
        <v>15</v>
      </c>
      <c r="M186" s="104"/>
      <c r="N186" s="104"/>
      <c r="O186" s="104">
        <f>O167+O169+O171+O173+O175+O177</f>
        <v>15</v>
      </c>
      <c r="P186" s="104">
        <f>P167+P169+P171+P173+P175+P177</f>
        <v>14</v>
      </c>
      <c r="Q186" s="104">
        <f>Q167+Q169+Q171+Q173+Q175+Q177</f>
        <v>12</v>
      </c>
      <c r="R186" s="104">
        <f>R167+R169+R171+R173+R175+R177</f>
        <v>12</v>
      </c>
      <c r="S186" s="104">
        <f>S167+S169+S171+S173+S175+S177</f>
        <v>11</v>
      </c>
      <c r="T186" s="104"/>
      <c r="U186" s="104"/>
      <c r="V186" s="104">
        <f>V167+V169+V171+V173+V175+V177</f>
        <v>17</v>
      </c>
      <c r="W186" s="104">
        <f>W167+W169+W171+W173+W175+W177</f>
        <v>9</v>
      </c>
      <c r="X186" s="104">
        <f>X167+X169+X171+X173+X175+X177</f>
        <v>17</v>
      </c>
      <c r="Y186" s="104">
        <f>Y167+Y169+Y171+Y173+Y175+Y177</f>
        <v>12</v>
      </c>
      <c r="Z186" s="104">
        <f>Z167+Z169+Z171+Z173+Z175+Z177</f>
        <v>13</v>
      </c>
      <c r="AA186" s="104"/>
      <c r="AB186" s="104"/>
      <c r="AC186" s="104">
        <f>AC167+AC169+AC171+AC173+AC175+AC177</f>
        <v>11</v>
      </c>
      <c r="AD186" s="104">
        <f>AD167+AD169+AD171+AD173+AD175+AD177</f>
        <v>19</v>
      </c>
      <c r="AE186" s="104">
        <f>AE167+AE169+AE171+AE173+AE175+AE177</f>
        <v>9</v>
      </c>
      <c r="AF186" s="104">
        <f>SUM(AF167,AF169,AF171,AF173,AF175,AF177)</f>
        <v>20</v>
      </c>
      <c r="AG186" s="104">
        <f>SUM(AG167,AG169,AG171,AG173,AG175,AG177)</f>
        <v>14</v>
      </c>
      <c r="AH186" s="104"/>
      <c r="AI186" s="149">
        <f>SUM(D186:AH186)</f>
        <v>263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/>
      <c r="G188" s="109"/>
      <c r="H188" s="109">
        <v>0</v>
      </c>
      <c r="I188" s="109">
        <v>0</v>
      </c>
      <c r="J188" s="109">
        <v>0</v>
      </c>
      <c r="K188" s="109">
        <v>0</v>
      </c>
      <c r="L188" s="109">
        <v>0</v>
      </c>
      <c r="M188" s="109"/>
      <c r="N188" s="109"/>
      <c r="O188" s="109">
        <v>0</v>
      </c>
      <c r="P188" s="109">
        <v>0</v>
      </c>
      <c r="Q188" s="109">
        <v>0</v>
      </c>
      <c r="R188" s="109">
        <v>0</v>
      </c>
      <c r="S188" s="109">
        <v>0</v>
      </c>
      <c r="T188" s="109"/>
      <c r="U188" s="109"/>
      <c r="V188" s="109">
        <v>0</v>
      </c>
      <c r="W188" s="109">
        <v>0</v>
      </c>
      <c r="X188" s="109">
        <v>0</v>
      </c>
      <c r="Y188" s="109">
        <v>5</v>
      </c>
      <c r="Z188" s="109">
        <v>1</v>
      </c>
      <c r="AA188" s="109"/>
      <c r="AB188" s="109"/>
      <c r="AC188" s="109">
        <v>0</v>
      </c>
      <c r="AD188" s="109">
        <v>2</v>
      </c>
      <c r="AE188" s="109">
        <v>0</v>
      </c>
      <c r="AF188" s="109">
        <v>0</v>
      </c>
      <c r="AG188" s="109">
        <v>9</v>
      </c>
      <c r="AH188" s="109"/>
      <c r="AI188" s="110">
        <f>SUM(D188:AH188)</f>
        <v>17</v>
      </c>
      <c r="AJ188" t="s">
        <v>153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0</v>
      </c>
      <c r="F189" s="181"/>
      <c r="G189" s="181"/>
      <c r="H189" s="181">
        <v>0</v>
      </c>
      <c r="I189" s="181">
        <v>0</v>
      </c>
      <c r="J189" s="181">
        <v>0</v>
      </c>
      <c r="K189" s="181">
        <v>0</v>
      </c>
      <c r="L189" s="181">
        <v>0</v>
      </c>
      <c r="M189" s="181"/>
      <c r="N189" s="181"/>
      <c r="O189" s="181">
        <v>0</v>
      </c>
      <c r="P189" s="181">
        <v>0</v>
      </c>
      <c r="Q189" s="181">
        <v>0</v>
      </c>
      <c r="R189" s="181">
        <v>0</v>
      </c>
      <c r="S189" s="181">
        <v>24</v>
      </c>
      <c r="T189" s="181"/>
      <c r="U189" s="181"/>
      <c r="V189" s="181">
        <v>36</v>
      </c>
      <c r="W189" s="181">
        <v>26</v>
      </c>
      <c r="X189" s="181">
        <v>5</v>
      </c>
      <c r="Y189" s="181">
        <v>14</v>
      </c>
      <c r="Z189" s="181">
        <v>19</v>
      </c>
      <c r="AA189" s="181"/>
      <c r="AB189" s="181"/>
      <c r="AC189" s="181">
        <v>14</v>
      </c>
      <c r="AD189" s="181">
        <v>15</v>
      </c>
      <c r="AE189" s="181">
        <v>29</v>
      </c>
      <c r="AF189" s="181">
        <v>28</v>
      </c>
      <c r="AG189" s="181">
        <v>43</v>
      </c>
      <c r="AH189" s="181"/>
      <c r="AI189" s="146">
        <f>SUM(D189:AH189)</f>
        <v>253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/>
      <c r="G190" s="181"/>
      <c r="H190" s="181">
        <v>0</v>
      </c>
      <c r="I190" s="181">
        <v>0</v>
      </c>
      <c r="J190" s="181">
        <v>0</v>
      </c>
      <c r="K190" s="181">
        <v>0</v>
      </c>
      <c r="L190" s="181">
        <v>0</v>
      </c>
      <c r="M190" s="181"/>
      <c r="N190" s="181"/>
      <c r="O190" s="181">
        <v>0</v>
      </c>
      <c r="P190" s="181">
        <v>0</v>
      </c>
      <c r="Q190" s="181">
        <v>0</v>
      </c>
      <c r="R190" s="181">
        <v>0</v>
      </c>
      <c r="S190" s="181">
        <v>0</v>
      </c>
      <c r="T190" s="181"/>
      <c r="U190" s="181"/>
      <c r="V190" s="181">
        <v>0</v>
      </c>
      <c r="W190" s="181">
        <v>0</v>
      </c>
      <c r="X190" s="181">
        <v>0</v>
      </c>
      <c r="Y190" s="181">
        <v>0</v>
      </c>
      <c r="Z190" s="181">
        <v>0</v>
      </c>
      <c r="AA190" s="181"/>
      <c r="AB190" s="181"/>
      <c r="AC190" s="181">
        <v>0</v>
      </c>
      <c r="AD190" s="181">
        <v>0</v>
      </c>
      <c r="AE190" s="181">
        <v>0</v>
      </c>
      <c r="AF190" s="181">
        <v>0</v>
      </c>
      <c r="AG190" s="181">
        <v>0</v>
      </c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0</v>
      </c>
      <c r="F191" s="181"/>
      <c r="G191" s="181"/>
      <c r="H191" s="181">
        <v>0</v>
      </c>
      <c r="I191" s="181">
        <v>0</v>
      </c>
      <c r="J191" s="181">
        <v>0</v>
      </c>
      <c r="K191" s="181">
        <v>0</v>
      </c>
      <c r="L191" s="181">
        <v>0</v>
      </c>
      <c r="M191" s="181"/>
      <c r="N191" s="181"/>
      <c r="O191" s="181">
        <v>0</v>
      </c>
      <c r="P191" s="181">
        <v>0</v>
      </c>
      <c r="Q191" s="181">
        <v>0</v>
      </c>
      <c r="R191" s="181">
        <v>0</v>
      </c>
      <c r="S191" s="181">
        <v>22</v>
      </c>
      <c r="T191" s="181"/>
      <c r="U191" s="181"/>
      <c r="V191" s="181">
        <v>30</v>
      </c>
      <c r="W191" s="181">
        <v>13</v>
      </c>
      <c r="X191" s="181">
        <v>1</v>
      </c>
      <c r="Y191" s="181">
        <v>17</v>
      </c>
      <c r="Z191" s="181">
        <v>15</v>
      </c>
      <c r="AA191" s="181"/>
      <c r="AB191" s="181"/>
      <c r="AC191" s="181">
        <v>10</v>
      </c>
      <c r="AD191" s="181">
        <v>13</v>
      </c>
      <c r="AE191" s="181">
        <v>21</v>
      </c>
      <c r="AF191" s="181">
        <v>24</v>
      </c>
      <c r="AG191" s="181">
        <v>39</v>
      </c>
      <c r="AH191" s="181"/>
      <c r="AI191" s="146">
        <f>SUM(D191:AH191)</f>
        <v>205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/>
      <c r="G192" s="181"/>
      <c r="H192" s="181">
        <v>0</v>
      </c>
      <c r="I192" s="181">
        <v>0</v>
      </c>
      <c r="J192" s="181">
        <v>0</v>
      </c>
      <c r="K192" s="181">
        <v>0</v>
      </c>
      <c r="L192" s="181">
        <v>0</v>
      </c>
      <c r="M192" s="181"/>
      <c r="N192" s="181"/>
      <c r="O192" s="181">
        <v>0</v>
      </c>
      <c r="P192" s="181">
        <v>0</v>
      </c>
      <c r="Q192" s="181">
        <v>0</v>
      </c>
      <c r="R192" s="181">
        <v>0</v>
      </c>
      <c r="S192" s="181">
        <v>0</v>
      </c>
      <c r="T192" s="181"/>
      <c r="U192" s="181"/>
      <c r="V192" s="181">
        <v>0</v>
      </c>
      <c r="W192" s="181">
        <v>0</v>
      </c>
      <c r="X192" s="181">
        <v>0</v>
      </c>
      <c r="Y192" s="181">
        <v>0</v>
      </c>
      <c r="Z192" s="181">
        <v>0</v>
      </c>
      <c r="AA192" s="181"/>
      <c r="AB192" s="181"/>
      <c r="AC192" s="181">
        <v>0</v>
      </c>
      <c r="AD192" s="181">
        <v>0</v>
      </c>
      <c r="AE192" s="181">
        <v>0</v>
      </c>
      <c r="AF192" s="181">
        <v>1</v>
      </c>
      <c r="AG192" s="181">
        <v>1</v>
      </c>
      <c r="AH192" s="181"/>
      <c r="AI192" s="146">
        <f>SUM(D192:AH192)</f>
        <v>2</v>
      </c>
    </row>
    <row r="193" spans="1:40" customHeight="1" ht="15.75">
      <c r="A193" s="300"/>
      <c r="B193" s="281"/>
      <c r="C193" s="99" t="s">
        <v>127</v>
      </c>
      <c r="D193" s="181"/>
      <c r="E193" s="181">
        <v>0</v>
      </c>
      <c r="F193" s="181"/>
      <c r="G193" s="181"/>
      <c r="H193" s="181">
        <v>0</v>
      </c>
      <c r="I193" s="181">
        <v>0</v>
      </c>
      <c r="J193" s="181">
        <v>0</v>
      </c>
      <c r="K193" s="181">
        <v>0</v>
      </c>
      <c r="L193" s="181">
        <v>0</v>
      </c>
      <c r="M193" s="181"/>
      <c r="N193" s="181"/>
      <c r="O193" s="181">
        <v>0</v>
      </c>
      <c r="P193" s="181">
        <v>0</v>
      </c>
      <c r="Q193" s="181">
        <v>0</v>
      </c>
      <c r="R193" s="181">
        <v>0</v>
      </c>
      <c r="S193" s="181">
        <v>75</v>
      </c>
      <c r="T193" s="181"/>
      <c r="U193" s="181"/>
      <c r="V193" s="181">
        <v>83</v>
      </c>
      <c r="W193" s="181">
        <v>47</v>
      </c>
      <c r="X193" s="181">
        <v>56</v>
      </c>
      <c r="Y193" s="181">
        <v>89</v>
      </c>
      <c r="Z193" s="181">
        <v>81</v>
      </c>
      <c r="AA193" s="181"/>
      <c r="AB193" s="181"/>
      <c r="AC193" s="181">
        <v>63</v>
      </c>
      <c r="AD193" s="181">
        <v>89</v>
      </c>
      <c r="AE193" s="181">
        <v>79</v>
      </c>
      <c r="AF193" s="181">
        <v>83</v>
      </c>
      <c r="AG193" s="181">
        <v>122</v>
      </c>
      <c r="AH193" s="181"/>
      <c r="AI193" s="146">
        <f>SUM(D193:AH193)</f>
        <v>867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/>
      <c r="G194" s="181"/>
      <c r="H194" s="181">
        <v>0</v>
      </c>
      <c r="I194" s="181">
        <v>0</v>
      </c>
      <c r="J194" s="181">
        <v>0</v>
      </c>
      <c r="K194" s="181">
        <v>0</v>
      </c>
      <c r="L194" s="181">
        <v>0</v>
      </c>
      <c r="M194" s="181"/>
      <c r="N194" s="181"/>
      <c r="O194" s="181">
        <v>0</v>
      </c>
      <c r="P194" s="181">
        <v>0</v>
      </c>
      <c r="Q194" s="181">
        <v>0</v>
      </c>
      <c r="R194" s="181">
        <v>0</v>
      </c>
      <c r="S194" s="181">
        <v>0</v>
      </c>
      <c r="T194" s="181"/>
      <c r="U194" s="181"/>
      <c r="V194" s="181">
        <v>0</v>
      </c>
      <c r="W194" s="181">
        <v>0</v>
      </c>
      <c r="X194" s="181">
        <v>1</v>
      </c>
      <c r="Y194" s="181">
        <v>0</v>
      </c>
      <c r="Z194" s="181">
        <v>1</v>
      </c>
      <c r="AA194" s="181"/>
      <c r="AB194" s="181"/>
      <c r="AC194" s="181">
        <v>0</v>
      </c>
      <c r="AD194" s="181">
        <v>0</v>
      </c>
      <c r="AE194" s="181">
        <v>0</v>
      </c>
      <c r="AF194" s="181">
        <v>0</v>
      </c>
      <c r="AG194" s="181">
        <v>0</v>
      </c>
      <c r="AH194" s="181"/>
      <c r="AI194" s="146">
        <f>SUM(D194:AH194)</f>
        <v>2</v>
      </c>
    </row>
    <row r="195" spans="1:40" customHeight="1" ht="15.75">
      <c r="A195" s="300"/>
      <c r="B195" s="281"/>
      <c r="C195" s="99" t="s">
        <v>129</v>
      </c>
      <c r="D195" s="181"/>
      <c r="E195" s="181">
        <v>0</v>
      </c>
      <c r="F195" s="181"/>
      <c r="G195" s="181"/>
      <c r="H195" s="181">
        <v>0</v>
      </c>
      <c r="I195" s="181">
        <v>0</v>
      </c>
      <c r="J195" s="181">
        <v>0</v>
      </c>
      <c r="K195" s="181">
        <v>0</v>
      </c>
      <c r="L195" s="181">
        <v>0</v>
      </c>
      <c r="M195" s="181"/>
      <c r="N195" s="181"/>
      <c r="O195" s="181">
        <v>0</v>
      </c>
      <c r="P195" s="181">
        <v>0</v>
      </c>
      <c r="Q195" s="181">
        <v>0</v>
      </c>
      <c r="R195" s="181">
        <v>0</v>
      </c>
      <c r="S195" s="181">
        <v>55</v>
      </c>
      <c r="T195" s="181"/>
      <c r="U195" s="181"/>
      <c r="V195" s="181">
        <v>99</v>
      </c>
      <c r="W195" s="181">
        <v>65</v>
      </c>
      <c r="X195" s="181">
        <v>67</v>
      </c>
      <c r="Y195" s="181">
        <v>99</v>
      </c>
      <c r="Z195" s="181">
        <v>73</v>
      </c>
      <c r="AA195" s="181"/>
      <c r="AB195" s="181"/>
      <c r="AC195" s="181">
        <v>103</v>
      </c>
      <c r="AD195" s="181">
        <v>99</v>
      </c>
      <c r="AE195" s="181">
        <v>99</v>
      </c>
      <c r="AF195" s="181">
        <v>86</v>
      </c>
      <c r="AG195" s="181">
        <v>113</v>
      </c>
      <c r="AH195" s="181"/>
      <c r="AI195" s="146">
        <f>SUM(D195:AH195)</f>
        <v>958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/>
      <c r="G196" s="181"/>
      <c r="H196" s="181">
        <v>0</v>
      </c>
      <c r="I196" s="181">
        <v>0</v>
      </c>
      <c r="J196" s="181">
        <v>0</v>
      </c>
      <c r="K196" s="181">
        <v>0</v>
      </c>
      <c r="L196" s="181">
        <v>0</v>
      </c>
      <c r="M196" s="181"/>
      <c r="N196" s="181"/>
      <c r="O196" s="181">
        <v>0</v>
      </c>
      <c r="P196" s="181">
        <v>0</v>
      </c>
      <c r="Q196" s="181">
        <v>0</v>
      </c>
      <c r="R196" s="181">
        <v>0</v>
      </c>
      <c r="S196" s="181">
        <v>0</v>
      </c>
      <c r="T196" s="181"/>
      <c r="U196" s="181"/>
      <c r="V196" s="181">
        <v>0</v>
      </c>
      <c r="W196" s="181">
        <v>0</v>
      </c>
      <c r="X196" s="181">
        <v>0</v>
      </c>
      <c r="Y196" s="181">
        <v>0</v>
      </c>
      <c r="Z196" s="181">
        <v>0</v>
      </c>
      <c r="AA196" s="181"/>
      <c r="AB196" s="181"/>
      <c r="AC196" s="181">
        <v>0</v>
      </c>
      <c r="AD196" s="181">
        <v>0</v>
      </c>
      <c r="AE196" s="181">
        <v>0</v>
      </c>
      <c r="AF196" s="181">
        <v>1</v>
      </c>
      <c r="AG196" s="181">
        <v>1</v>
      </c>
      <c r="AH196" s="181"/>
      <c r="AI196" s="146">
        <f>SUM(D196:AH196)</f>
        <v>2</v>
      </c>
    </row>
    <row r="197" spans="1:40" customHeight="1" ht="15.75">
      <c r="A197" s="300"/>
      <c r="B197" s="281"/>
      <c r="C197" s="99" t="s">
        <v>131</v>
      </c>
      <c r="D197" s="181"/>
      <c r="E197" s="181">
        <v>0</v>
      </c>
      <c r="F197" s="181"/>
      <c r="G197" s="181"/>
      <c r="H197" s="181">
        <v>0</v>
      </c>
      <c r="I197" s="181">
        <v>0</v>
      </c>
      <c r="J197" s="181">
        <v>0</v>
      </c>
      <c r="K197" s="181">
        <v>0</v>
      </c>
      <c r="L197" s="181">
        <v>0</v>
      </c>
      <c r="M197" s="181"/>
      <c r="N197" s="181"/>
      <c r="O197" s="181">
        <v>0</v>
      </c>
      <c r="P197" s="181">
        <v>0</v>
      </c>
      <c r="Q197" s="181">
        <v>0</v>
      </c>
      <c r="R197" s="181">
        <v>0</v>
      </c>
      <c r="S197" s="181">
        <v>18</v>
      </c>
      <c r="T197" s="181"/>
      <c r="U197" s="181"/>
      <c r="V197" s="181">
        <v>23</v>
      </c>
      <c r="W197" s="181">
        <v>11</v>
      </c>
      <c r="X197" s="181">
        <v>22</v>
      </c>
      <c r="Y197" s="181">
        <v>22</v>
      </c>
      <c r="Z197" s="181">
        <v>24</v>
      </c>
      <c r="AA197" s="181"/>
      <c r="AB197" s="181"/>
      <c r="AC197" s="181">
        <v>23</v>
      </c>
      <c r="AD197" s="181">
        <v>29</v>
      </c>
      <c r="AE197" s="181">
        <v>23</v>
      </c>
      <c r="AF197" s="181">
        <v>31</v>
      </c>
      <c r="AG197" s="181">
        <v>42</v>
      </c>
      <c r="AH197" s="181"/>
      <c r="AI197" s="146">
        <f>SUM(D197:AH197)</f>
        <v>268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/>
      <c r="G198" s="181"/>
      <c r="H198" s="181">
        <v>0</v>
      </c>
      <c r="I198" s="181">
        <v>0</v>
      </c>
      <c r="J198" s="181">
        <v>0</v>
      </c>
      <c r="K198" s="181">
        <v>0</v>
      </c>
      <c r="L198" s="181">
        <v>0</v>
      </c>
      <c r="M198" s="181"/>
      <c r="N198" s="181"/>
      <c r="O198" s="181">
        <v>0</v>
      </c>
      <c r="P198" s="181">
        <v>0</v>
      </c>
      <c r="Q198" s="181">
        <v>0</v>
      </c>
      <c r="R198" s="181">
        <v>0</v>
      </c>
      <c r="S198" s="181">
        <v>0</v>
      </c>
      <c r="T198" s="181"/>
      <c r="U198" s="181"/>
      <c r="V198" s="181">
        <v>0</v>
      </c>
      <c r="W198" s="181">
        <v>0</v>
      </c>
      <c r="X198" s="181">
        <v>0</v>
      </c>
      <c r="Y198" s="181">
        <v>0</v>
      </c>
      <c r="Z198" s="181">
        <v>0</v>
      </c>
      <c r="AA198" s="181"/>
      <c r="AB198" s="181"/>
      <c r="AC198" s="181">
        <v>0</v>
      </c>
      <c r="AD198" s="181">
        <v>0</v>
      </c>
      <c r="AE198" s="181">
        <v>0</v>
      </c>
      <c r="AF198" s="181">
        <v>0</v>
      </c>
      <c r="AG198" s="181">
        <v>0</v>
      </c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0</v>
      </c>
      <c r="F199" s="181"/>
      <c r="G199" s="181"/>
      <c r="H199" s="181">
        <v>0</v>
      </c>
      <c r="I199" s="181">
        <v>0</v>
      </c>
      <c r="J199" s="181">
        <v>0</v>
      </c>
      <c r="K199" s="181">
        <v>0</v>
      </c>
      <c r="L199" s="181">
        <v>0</v>
      </c>
      <c r="M199" s="181"/>
      <c r="N199" s="181"/>
      <c r="O199" s="181">
        <v>0</v>
      </c>
      <c r="P199" s="181">
        <v>0</v>
      </c>
      <c r="Q199" s="181">
        <v>0</v>
      </c>
      <c r="R199" s="181">
        <v>0</v>
      </c>
      <c r="S199" s="181">
        <v>10</v>
      </c>
      <c r="T199" s="181"/>
      <c r="U199" s="181"/>
      <c r="V199" s="181">
        <v>27</v>
      </c>
      <c r="W199" s="181">
        <v>15</v>
      </c>
      <c r="X199" s="181">
        <v>18</v>
      </c>
      <c r="Y199" s="181">
        <v>19</v>
      </c>
      <c r="Z199" s="181">
        <v>18</v>
      </c>
      <c r="AA199" s="181"/>
      <c r="AB199" s="181"/>
      <c r="AC199" s="181">
        <v>27</v>
      </c>
      <c r="AD199" s="181">
        <v>15</v>
      </c>
      <c r="AE199" s="181">
        <v>27</v>
      </c>
      <c r="AF199" s="181">
        <v>15</v>
      </c>
      <c r="AG199" s="181">
        <v>21</v>
      </c>
      <c r="AH199" s="181"/>
      <c r="AI199" s="146">
        <f>SUM(D199:AH199)</f>
        <v>212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/>
      <c r="G200" s="181"/>
      <c r="H200" s="181">
        <v>0</v>
      </c>
      <c r="I200" s="181">
        <v>0</v>
      </c>
      <c r="J200" s="181">
        <v>0</v>
      </c>
      <c r="K200" s="181">
        <v>0</v>
      </c>
      <c r="L200" s="181">
        <v>0</v>
      </c>
      <c r="M200" s="181"/>
      <c r="N200" s="181"/>
      <c r="O200" s="181">
        <v>0</v>
      </c>
      <c r="P200" s="181">
        <v>0</v>
      </c>
      <c r="Q200" s="181">
        <v>0</v>
      </c>
      <c r="R200" s="181">
        <v>0</v>
      </c>
      <c r="S200" s="181">
        <v>0</v>
      </c>
      <c r="T200" s="181"/>
      <c r="U200" s="181"/>
      <c r="V200" s="181">
        <v>0</v>
      </c>
      <c r="W200" s="181">
        <v>0</v>
      </c>
      <c r="X200" s="181">
        <v>0</v>
      </c>
      <c r="Y200" s="181">
        <v>0</v>
      </c>
      <c r="Z200" s="181">
        <v>0</v>
      </c>
      <c r="AA200" s="181"/>
      <c r="AB200" s="181"/>
      <c r="AC200" s="181">
        <v>0</v>
      </c>
      <c r="AD200" s="181">
        <v>0</v>
      </c>
      <c r="AE200" s="181">
        <v>0</v>
      </c>
      <c r="AF200" s="181">
        <v>0</v>
      </c>
      <c r="AG200" s="181">
        <v>0</v>
      </c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/>
      <c r="G201" s="181"/>
      <c r="H201" s="181">
        <v>0</v>
      </c>
      <c r="I201" s="181">
        <v>0</v>
      </c>
      <c r="J201" s="181">
        <v>0</v>
      </c>
      <c r="K201" s="181">
        <v>0</v>
      </c>
      <c r="L201" s="181">
        <v>0</v>
      </c>
      <c r="M201" s="181"/>
      <c r="N201" s="181"/>
      <c r="O201" s="181">
        <v>0</v>
      </c>
      <c r="P201" s="181">
        <v>0</v>
      </c>
      <c r="Q201" s="181">
        <v>0</v>
      </c>
      <c r="R201" s="181">
        <v>0</v>
      </c>
      <c r="S201" s="181">
        <v>0</v>
      </c>
      <c r="T201" s="181"/>
      <c r="U201" s="181"/>
      <c r="V201" s="181">
        <v>0</v>
      </c>
      <c r="W201" s="181">
        <v>3</v>
      </c>
      <c r="X201" s="181">
        <v>1</v>
      </c>
      <c r="Y201" s="181">
        <v>6</v>
      </c>
      <c r="Z201" s="181">
        <v>5</v>
      </c>
      <c r="AA201" s="181"/>
      <c r="AB201" s="181"/>
      <c r="AC201" s="181">
        <v>3</v>
      </c>
      <c r="AD201" s="181">
        <v>4</v>
      </c>
      <c r="AE201" s="181">
        <v>0</v>
      </c>
      <c r="AF201" s="181">
        <v>5</v>
      </c>
      <c r="AG201" s="181">
        <v>8</v>
      </c>
      <c r="AH201" s="181"/>
      <c r="AI201" s="147">
        <f>SUM(D201:AH201)</f>
        <v>35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/>
      <c r="G202" s="181"/>
      <c r="H202" s="181">
        <v>0</v>
      </c>
      <c r="I202" s="181">
        <v>0</v>
      </c>
      <c r="J202" s="181">
        <v>0</v>
      </c>
      <c r="K202" s="181">
        <v>0</v>
      </c>
      <c r="L202" s="181">
        <v>0</v>
      </c>
      <c r="M202" s="181"/>
      <c r="N202" s="181"/>
      <c r="O202" s="181">
        <v>0</v>
      </c>
      <c r="P202" s="181">
        <v>0</v>
      </c>
      <c r="Q202" s="181">
        <v>0</v>
      </c>
      <c r="R202" s="181">
        <v>0</v>
      </c>
      <c r="S202" s="181">
        <v>1</v>
      </c>
      <c r="T202" s="181"/>
      <c r="U202" s="181"/>
      <c r="V202" s="181">
        <v>0</v>
      </c>
      <c r="W202" s="181">
        <v>0</v>
      </c>
      <c r="X202" s="181">
        <v>0</v>
      </c>
      <c r="Y202" s="181">
        <v>1</v>
      </c>
      <c r="Z202" s="181">
        <v>0</v>
      </c>
      <c r="AA202" s="181"/>
      <c r="AB202" s="181"/>
      <c r="AC202" s="181">
        <v>0</v>
      </c>
      <c r="AD202" s="181">
        <v>0</v>
      </c>
      <c r="AE202" s="181">
        <v>0</v>
      </c>
      <c r="AF202" s="181">
        <v>0</v>
      </c>
      <c r="AG202" s="181">
        <v>0</v>
      </c>
      <c r="AH202" s="181"/>
      <c r="AI202" s="147">
        <f>SUM(D202:AH202)</f>
        <v>2</v>
      </c>
    </row>
    <row r="203" spans="1:40" customHeight="1" ht="16.5">
      <c r="A203" s="300"/>
      <c r="B203" s="281"/>
      <c r="C203" s="100" t="s">
        <v>137</v>
      </c>
      <c r="D203" s="181"/>
      <c r="E203" s="181">
        <v>0</v>
      </c>
      <c r="F203" s="181"/>
      <c r="G203" s="181"/>
      <c r="H203" s="181">
        <v>0</v>
      </c>
      <c r="I203" s="181">
        <v>0</v>
      </c>
      <c r="J203" s="181">
        <v>0</v>
      </c>
      <c r="K203" s="181">
        <v>0</v>
      </c>
      <c r="L203" s="181">
        <v>0</v>
      </c>
      <c r="M203" s="181"/>
      <c r="N203" s="181"/>
      <c r="O203" s="181">
        <v>0</v>
      </c>
      <c r="P203" s="181">
        <v>0</v>
      </c>
      <c r="Q203" s="181">
        <v>0</v>
      </c>
      <c r="R203" s="181">
        <v>0</v>
      </c>
      <c r="S203" s="181">
        <v>5</v>
      </c>
      <c r="T203" s="181"/>
      <c r="U203" s="181"/>
      <c r="V203" s="181">
        <v>9</v>
      </c>
      <c r="W203" s="181">
        <v>7</v>
      </c>
      <c r="X203" s="181">
        <v>3</v>
      </c>
      <c r="Y203" s="181">
        <v>3</v>
      </c>
      <c r="Z203" s="181">
        <v>7</v>
      </c>
      <c r="AA203" s="181"/>
      <c r="AB203" s="181"/>
      <c r="AC203" s="181">
        <v>7</v>
      </c>
      <c r="AD203" s="181">
        <v>4</v>
      </c>
      <c r="AE203" s="181">
        <v>7</v>
      </c>
      <c r="AF203" s="181">
        <v>9</v>
      </c>
      <c r="AG203" s="181">
        <v>10</v>
      </c>
      <c r="AH203" s="181"/>
      <c r="AI203" s="151">
        <f>SUM(D203:AH203)</f>
        <v>71</v>
      </c>
    </row>
    <row r="204" spans="1:40" customHeight="1" ht="18.75">
      <c r="A204" s="300"/>
      <c r="B204" s="282" t="s">
        <v>138</v>
      </c>
      <c r="C204" s="283"/>
      <c r="D204" s="181"/>
      <c r="E204" s="182">
        <v>236</v>
      </c>
      <c r="F204" s="182"/>
      <c r="G204" s="182"/>
      <c r="H204" s="182">
        <v>265</v>
      </c>
      <c r="I204" s="182">
        <v>362</v>
      </c>
      <c r="J204" s="182">
        <v>263</v>
      </c>
      <c r="K204" s="182">
        <v>295</v>
      </c>
      <c r="L204" s="182">
        <v>271</v>
      </c>
      <c r="M204" s="182"/>
      <c r="N204" s="182"/>
      <c r="O204" s="182">
        <v>274</v>
      </c>
      <c r="P204" s="182">
        <v>280</v>
      </c>
      <c r="Q204" s="182">
        <v>262</v>
      </c>
      <c r="R204" s="182">
        <v>317</v>
      </c>
      <c r="S204" s="182">
        <f>SUM(S189:S203)</f>
        <v>210</v>
      </c>
      <c r="T204" s="182"/>
      <c r="U204" s="182"/>
      <c r="V204" s="182">
        <f>SUM(V189:V203)</f>
        <v>307</v>
      </c>
      <c r="W204" s="182">
        <f>SUM(W189:W203)</f>
        <v>187</v>
      </c>
      <c r="X204" s="182">
        <f>SUM(X189:X203)</f>
        <v>174</v>
      </c>
      <c r="Y204" s="182">
        <f>SUM(Y189:Y203)</f>
        <v>270</v>
      </c>
      <c r="Z204" s="182">
        <f>SUM(Z189:Z203)</f>
        <v>243</v>
      </c>
      <c r="AA204" s="182"/>
      <c r="AB204" s="182"/>
      <c r="AC204" s="182">
        <f>SUM(AC189:AC203)</f>
        <v>250</v>
      </c>
      <c r="AD204" s="182">
        <f>SUM(AD189:AD203)</f>
        <v>268</v>
      </c>
      <c r="AE204" s="182">
        <f>SUM(AE189:AE203)</f>
        <v>285</v>
      </c>
      <c r="AF204" s="182">
        <f>SUM(AF189:AF203)</f>
        <v>283</v>
      </c>
      <c r="AG204" s="182">
        <f>SUM(AG189:AG203)</f>
        <v>400</v>
      </c>
      <c r="AH204" s="182"/>
      <c r="AI204" s="150">
        <f>SUM(D204:AH204)</f>
        <v>5702</v>
      </c>
    </row>
    <row r="205" spans="1:40" customHeight="1" ht="18.75">
      <c r="A205" s="300"/>
      <c r="B205" s="284" t="s">
        <v>55</v>
      </c>
      <c r="C205" s="285"/>
      <c r="D205" s="181"/>
      <c r="E205" s="104">
        <v>236</v>
      </c>
      <c r="F205" s="104"/>
      <c r="G205" s="104"/>
      <c r="H205" s="104">
        <v>265</v>
      </c>
      <c r="I205" s="104">
        <v>362</v>
      </c>
      <c r="J205" s="104">
        <v>263</v>
      </c>
      <c r="K205" s="104">
        <v>295</v>
      </c>
      <c r="L205" s="104">
        <v>271</v>
      </c>
      <c r="M205" s="104"/>
      <c r="N205" s="104"/>
      <c r="O205" s="104">
        <v>274</v>
      </c>
      <c r="P205" s="104">
        <v>280</v>
      </c>
      <c r="Q205" s="104">
        <v>262</v>
      </c>
      <c r="R205" s="104">
        <v>317</v>
      </c>
      <c r="S205" s="104">
        <v>210</v>
      </c>
      <c r="T205" s="104"/>
      <c r="U205" s="104"/>
      <c r="V205" s="104">
        <v>307</v>
      </c>
      <c r="W205" s="104">
        <v>187</v>
      </c>
      <c r="X205" s="104">
        <v>174</v>
      </c>
      <c r="Y205" s="104">
        <v>270</v>
      </c>
      <c r="Z205" s="104">
        <v>243</v>
      </c>
      <c r="AA205" s="104"/>
      <c r="AB205" s="104"/>
      <c r="AC205" s="104">
        <v>250</v>
      </c>
      <c r="AD205" s="104">
        <v>268</v>
      </c>
      <c r="AE205" s="104">
        <v>285</v>
      </c>
      <c r="AF205" s="104">
        <v>283</v>
      </c>
      <c r="AG205" s="104">
        <v>221</v>
      </c>
      <c r="AH205" s="104"/>
      <c r="AI205" s="145">
        <f>SUM(D205:AH205)</f>
        <v>5523</v>
      </c>
    </row>
    <row r="206" spans="1:40" customHeight="1" ht="18.75">
      <c r="A206" s="300"/>
      <c r="B206" s="286" t="s">
        <v>139</v>
      </c>
      <c r="C206" s="287"/>
      <c r="D206" s="181"/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81"/>
      <c r="E207" s="104">
        <f>E206-E205</f>
        <v>164</v>
      </c>
      <c r="F207" s="104"/>
      <c r="G207" s="104"/>
      <c r="H207" s="104">
        <f>H206-H205</f>
        <v>135</v>
      </c>
      <c r="I207" s="104">
        <f>I206-I205</f>
        <v>38</v>
      </c>
      <c r="J207" s="104">
        <f>J206-J205</f>
        <v>137</v>
      </c>
      <c r="K207" s="104">
        <f>K206-K205</f>
        <v>105</v>
      </c>
      <c r="L207" s="104">
        <f>L206-L205</f>
        <v>129</v>
      </c>
      <c r="M207" s="104"/>
      <c r="N207" s="104"/>
      <c r="O207" s="104">
        <f>O206-O205</f>
        <v>126</v>
      </c>
      <c r="P207" s="104">
        <f>P206-P205</f>
        <v>120</v>
      </c>
      <c r="Q207" s="104">
        <f>Q206-Q205</f>
        <v>138</v>
      </c>
      <c r="R207" s="104">
        <f>R206-R205</f>
        <v>83</v>
      </c>
      <c r="S207" s="104">
        <f>S206-S205</f>
        <v>190</v>
      </c>
      <c r="T207" s="104"/>
      <c r="U207" s="104"/>
      <c r="V207" s="104">
        <f>V206-V205</f>
        <v>93</v>
      </c>
      <c r="W207" s="104">
        <f>W206-W205</f>
        <v>213</v>
      </c>
      <c r="X207" s="104">
        <f>X206-X205</f>
        <v>226</v>
      </c>
      <c r="Y207" s="104">
        <f>Y206-Y205</f>
        <v>130</v>
      </c>
      <c r="Z207" s="104">
        <f>Z206-Z205</f>
        <v>157</v>
      </c>
      <c r="AA207" s="104"/>
      <c r="AB207" s="104"/>
      <c r="AC207" s="104">
        <f>AC206-AC205</f>
        <v>150</v>
      </c>
      <c r="AD207" s="104">
        <f>AD206-AD205</f>
        <v>132</v>
      </c>
      <c r="AE207" s="104">
        <f>AE206-AE205</f>
        <v>115</v>
      </c>
      <c r="AF207" s="104">
        <f>AF206-AF205</f>
        <v>117</v>
      </c>
      <c r="AG207" s="104">
        <f>AG206-AG205</f>
        <v>179</v>
      </c>
      <c r="AH207" s="104"/>
      <c r="AI207" s="153">
        <f>SUM(D207:AH207)</f>
        <v>2877</v>
      </c>
    </row>
    <row r="208" spans="1:40" customHeight="1" ht="18.75">
      <c r="A208" s="300"/>
      <c r="B208" s="286" t="s">
        <v>141</v>
      </c>
      <c r="C208" s="287"/>
      <c r="D208" s="181"/>
      <c r="E208" s="104">
        <f>E206-E204</f>
        <v>164</v>
      </c>
      <c r="F208" s="104"/>
      <c r="G208" s="104"/>
      <c r="H208" s="104">
        <f>H206-H204</f>
        <v>135</v>
      </c>
      <c r="I208" s="104">
        <f>I206-I204</f>
        <v>38</v>
      </c>
      <c r="J208" s="104">
        <f>J206-J204</f>
        <v>137</v>
      </c>
      <c r="K208" s="104">
        <f>K206-K204</f>
        <v>105</v>
      </c>
      <c r="L208" s="104">
        <f>L206-L204</f>
        <v>129</v>
      </c>
      <c r="M208" s="104"/>
      <c r="N208" s="104"/>
      <c r="O208" s="104">
        <f>O206-O204</f>
        <v>126</v>
      </c>
      <c r="P208" s="104">
        <f>P206-P204</f>
        <v>120</v>
      </c>
      <c r="Q208" s="104">
        <f>Q206-Q204</f>
        <v>138</v>
      </c>
      <c r="R208" s="104">
        <f>R206-R204</f>
        <v>83</v>
      </c>
      <c r="S208" s="104">
        <f>S206-S204</f>
        <v>190</v>
      </c>
      <c r="T208" s="104"/>
      <c r="U208" s="104"/>
      <c r="V208" s="104">
        <f>V206-V204</f>
        <v>93</v>
      </c>
      <c r="W208" s="104">
        <f>W206-W204</f>
        <v>213</v>
      </c>
      <c r="X208" s="104">
        <f>X206-X204</f>
        <v>226</v>
      </c>
      <c r="Y208" s="104">
        <f>Y206-Y204</f>
        <v>130</v>
      </c>
      <c r="Z208" s="104">
        <f>Z206-Z204</f>
        <v>157</v>
      </c>
      <c r="AA208" s="104"/>
      <c r="AB208" s="104"/>
      <c r="AC208" s="104">
        <f>AC206-AC204</f>
        <v>150</v>
      </c>
      <c r="AD208" s="104">
        <f>AD206-AD204</f>
        <v>132</v>
      </c>
      <c r="AE208" s="104">
        <f>AE206-AE204</f>
        <v>115</v>
      </c>
      <c r="AF208" s="104">
        <f>AF206-AF204</f>
        <v>117</v>
      </c>
      <c r="AG208" s="104">
        <f>AG206-AG204</f>
        <v>0</v>
      </c>
      <c r="AH208" s="104"/>
      <c r="AI208" s="153">
        <f>SUM(D208:AH208)</f>
        <v>2698</v>
      </c>
    </row>
    <row r="209" spans="1:40" customHeight="1" ht="16.5">
      <c r="A209" s="300"/>
      <c r="B209" s="288" t="s">
        <v>142</v>
      </c>
      <c r="C209" s="289"/>
      <c r="D209" s="181"/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1</v>
      </c>
      <c r="Y209" s="104">
        <f>Y190+Y192+Y194+Y196+Y198+Y200</f>
        <v>0</v>
      </c>
      <c r="Z209" s="104">
        <f>Z190+Z192+Z194+Z196+Z198+Z200</f>
        <v>1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SUM(AF190,AF192,AF194,AF196,AF198,AF200)</f>
        <v>2</v>
      </c>
      <c r="AG209" s="104">
        <f>SUM(AG190,AG192,AG194,AG196,AG198,AG200)</f>
        <v>2</v>
      </c>
      <c r="AH209" s="104"/>
      <c r="AI209" s="149">
        <f>SUM(D209:AH209)</f>
        <v>6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0</v>
      </c>
      <c r="F211" s="109"/>
      <c r="G211" s="109"/>
      <c r="H211" s="109">
        <v>0</v>
      </c>
      <c r="I211" s="109">
        <v>0</v>
      </c>
      <c r="J211" s="109">
        <v>0</v>
      </c>
      <c r="K211" s="109">
        <v>0</v>
      </c>
      <c r="L211" s="109">
        <v>0</v>
      </c>
      <c r="M211" s="109"/>
      <c r="N211" s="109"/>
      <c r="O211" s="109">
        <v>0</v>
      </c>
      <c r="P211" s="109">
        <v>0</v>
      </c>
      <c r="Q211" s="109">
        <v>0</v>
      </c>
      <c r="R211" s="109">
        <v>0</v>
      </c>
      <c r="S211" s="109">
        <v>0</v>
      </c>
      <c r="T211" s="109"/>
      <c r="U211" s="109"/>
      <c r="V211" s="109">
        <v>20</v>
      </c>
      <c r="W211" s="109">
        <v>0</v>
      </c>
      <c r="X211" s="109">
        <v>7</v>
      </c>
      <c r="Y211" s="109">
        <v>5</v>
      </c>
      <c r="Z211" s="109">
        <v>3</v>
      </c>
      <c r="AA211" s="109"/>
      <c r="AB211" s="109"/>
      <c r="AC211" s="109">
        <v>0</v>
      </c>
      <c r="AD211" s="109">
        <v>13</v>
      </c>
      <c r="AE211" s="109">
        <v>17</v>
      </c>
      <c r="AF211" s="109">
        <v>3</v>
      </c>
      <c r="AG211" s="109">
        <v>9</v>
      </c>
      <c r="AH211" s="109"/>
      <c r="AI211" s="110">
        <f>SUM(D211:AH211)</f>
        <v>77</v>
      </c>
      <c r="AJ211" t="s">
        <v>155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0</v>
      </c>
      <c r="F212" s="181"/>
      <c r="G212" s="181"/>
      <c r="H212" s="181">
        <v>0</v>
      </c>
      <c r="I212" s="181">
        <v>0</v>
      </c>
      <c r="J212" s="181">
        <v>0</v>
      </c>
      <c r="K212" s="181">
        <v>0</v>
      </c>
      <c r="L212" s="181">
        <v>0</v>
      </c>
      <c r="M212" s="181"/>
      <c r="N212" s="181"/>
      <c r="O212" s="181">
        <v>0</v>
      </c>
      <c r="P212" s="181">
        <v>0</v>
      </c>
      <c r="Q212" s="181">
        <v>0</v>
      </c>
      <c r="R212" s="181">
        <v>0</v>
      </c>
      <c r="S212" s="181">
        <v>0</v>
      </c>
      <c r="T212" s="181"/>
      <c r="U212" s="181"/>
      <c r="V212" s="181">
        <v>38</v>
      </c>
      <c r="W212" s="181">
        <v>0</v>
      </c>
      <c r="X212" s="181">
        <v>22</v>
      </c>
      <c r="Y212" s="181">
        <v>49</v>
      </c>
      <c r="Z212" s="181">
        <v>53</v>
      </c>
      <c r="AA212" s="181"/>
      <c r="AB212" s="181"/>
      <c r="AC212" s="181"/>
      <c r="AD212" s="181">
        <v>44</v>
      </c>
      <c r="AE212" s="181">
        <v>27</v>
      </c>
      <c r="AF212" s="181">
        <v>36</v>
      </c>
      <c r="AG212" s="181">
        <v>57</v>
      </c>
      <c r="AH212" s="181"/>
      <c r="AI212" s="146">
        <f>SUM(D212:AH212)</f>
        <v>326</v>
      </c>
    </row>
    <row r="213" spans="1:40" customHeight="1" ht="15.75">
      <c r="A213" s="300"/>
      <c r="B213" s="281"/>
      <c r="C213" s="99" t="s">
        <v>124</v>
      </c>
      <c r="D213" s="181"/>
      <c r="E213" s="181">
        <v>0</v>
      </c>
      <c r="F213" s="181"/>
      <c r="G213" s="181"/>
      <c r="H213" s="181">
        <v>0</v>
      </c>
      <c r="I213" s="181">
        <v>0</v>
      </c>
      <c r="J213" s="181">
        <v>0</v>
      </c>
      <c r="K213" s="181">
        <v>0</v>
      </c>
      <c r="L213" s="181">
        <v>0</v>
      </c>
      <c r="M213" s="181"/>
      <c r="N213" s="181"/>
      <c r="O213" s="181">
        <v>0</v>
      </c>
      <c r="P213" s="181">
        <v>0</v>
      </c>
      <c r="Q213" s="181">
        <v>0</v>
      </c>
      <c r="R213" s="181">
        <v>0</v>
      </c>
      <c r="S213" s="181">
        <v>0</v>
      </c>
      <c r="T213" s="181"/>
      <c r="U213" s="181"/>
      <c r="V213" s="181">
        <v>0</v>
      </c>
      <c r="W213" s="181">
        <v>0</v>
      </c>
      <c r="X213" s="181">
        <v>0</v>
      </c>
      <c r="Y213" s="181">
        <v>1</v>
      </c>
      <c r="Z213" s="181">
        <v>0</v>
      </c>
      <c r="AA213" s="181"/>
      <c r="AB213" s="181"/>
      <c r="AC213" s="181"/>
      <c r="AD213" s="181">
        <v>1</v>
      </c>
      <c r="AE213" s="181">
        <v>3</v>
      </c>
      <c r="AF213" s="181">
        <v>0</v>
      </c>
      <c r="AG213" s="181">
        <v>4</v>
      </c>
      <c r="AH213" s="181"/>
      <c r="AI213" s="146">
        <f>SUM(D213:AH213)</f>
        <v>9</v>
      </c>
    </row>
    <row r="214" spans="1:40" customHeight="1" ht="15.75">
      <c r="A214" s="300"/>
      <c r="B214" s="281"/>
      <c r="C214" s="99" t="s">
        <v>125</v>
      </c>
      <c r="D214" s="181"/>
      <c r="E214" s="181">
        <v>0</v>
      </c>
      <c r="F214" s="181"/>
      <c r="G214" s="181"/>
      <c r="H214" s="181">
        <v>0</v>
      </c>
      <c r="I214" s="181">
        <v>0</v>
      </c>
      <c r="J214" s="181">
        <v>0</v>
      </c>
      <c r="K214" s="181">
        <v>0</v>
      </c>
      <c r="L214" s="181">
        <v>0</v>
      </c>
      <c r="M214" s="181"/>
      <c r="N214" s="181"/>
      <c r="O214" s="181">
        <v>0</v>
      </c>
      <c r="P214" s="181">
        <v>0</v>
      </c>
      <c r="Q214" s="181">
        <v>0</v>
      </c>
      <c r="R214" s="181">
        <v>0</v>
      </c>
      <c r="S214" s="181">
        <v>0</v>
      </c>
      <c r="T214" s="181"/>
      <c r="U214" s="181"/>
      <c r="V214" s="181">
        <v>29</v>
      </c>
      <c r="W214" s="181">
        <v>0</v>
      </c>
      <c r="X214" s="181">
        <v>16</v>
      </c>
      <c r="Y214" s="181">
        <v>28</v>
      </c>
      <c r="Z214" s="181">
        <v>29</v>
      </c>
      <c r="AA214" s="181"/>
      <c r="AB214" s="181"/>
      <c r="AC214" s="181"/>
      <c r="AD214" s="181">
        <v>25</v>
      </c>
      <c r="AE214" s="181">
        <v>16</v>
      </c>
      <c r="AF214" s="181">
        <v>21</v>
      </c>
      <c r="AG214" s="181">
        <v>49</v>
      </c>
      <c r="AH214" s="181"/>
      <c r="AI214" s="146">
        <f>SUM(D214:AH214)</f>
        <v>213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/>
      <c r="G215" s="181"/>
      <c r="H215" s="181">
        <v>0</v>
      </c>
      <c r="I215" s="181">
        <v>0</v>
      </c>
      <c r="J215" s="181">
        <v>0</v>
      </c>
      <c r="K215" s="181">
        <v>0</v>
      </c>
      <c r="L215" s="181">
        <v>0</v>
      </c>
      <c r="M215" s="181"/>
      <c r="N215" s="181"/>
      <c r="O215" s="181">
        <v>0</v>
      </c>
      <c r="P215" s="181">
        <v>0</v>
      </c>
      <c r="Q215" s="181">
        <v>0</v>
      </c>
      <c r="R215" s="181">
        <v>0</v>
      </c>
      <c r="S215" s="181">
        <v>0</v>
      </c>
      <c r="T215" s="181"/>
      <c r="U215" s="181"/>
      <c r="V215" s="181">
        <v>0</v>
      </c>
      <c r="W215" s="181">
        <v>0</v>
      </c>
      <c r="X215" s="181">
        <v>0</v>
      </c>
      <c r="Y215" s="181">
        <v>0</v>
      </c>
      <c r="Z215" s="181">
        <v>0</v>
      </c>
      <c r="AA215" s="181"/>
      <c r="AB215" s="181"/>
      <c r="AC215" s="181"/>
      <c r="AD215" s="181">
        <v>0</v>
      </c>
      <c r="AE215" s="181">
        <v>0</v>
      </c>
      <c r="AF215" s="181">
        <v>0</v>
      </c>
      <c r="AG215" s="181">
        <v>0</v>
      </c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>
        <v>0</v>
      </c>
      <c r="F216" s="181"/>
      <c r="G216" s="181"/>
      <c r="H216" s="181">
        <v>0</v>
      </c>
      <c r="I216" s="181">
        <v>0</v>
      </c>
      <c r="J216" s="181">
        <v>0</v>
      </c>
      <c r="K216" s="181">
        <v>0</v>
      </c>
      <c r="L216" s="181">
        <v>0</v>
      </c>
      <c r="M216" s="181"/>
      <c r="N216" s="181"/>
      <c r="O216" s="181">
        <v>0</v>
      </c>
      <c r="P216" s="181">
        <v>0</v>
      </c>
      <c r="Q216" s="181">
        <v>0</v>
      </c>
      <c r="R216" s="181">
        <v>0</v>
      </c>
      <c r="S216" s="181">
        <v>0</v>
      </c>
      <c r="T216" s="181"/>
      <c r="U216" s="181"/>
      <c r="V216" s="181">
        <v>50</v>
      </c>
      <c r="W216" s="181">
        <v>0</v>
      </c>
      <c r="X216" s="181">
        <v>26</v>
      </c>
      <c r="Y216" s="181">
        <v>29</v>
      </c>
      <c r="Z216" s="181">
        <v>51</v>
      </c>
      <c r="AA216" s="181"/>
      <c r="AB216" s="181"/>
      <c r="AC216" s="181"/>
      <c r="AD216" s="181">
        <v>35</v>
      </c>
      <c r="AE216" s="181">
        <v>44</v>
      </c>
      <c r="AF216" s="181">
        <v>27</v>
      </c>
      <c r="AG216" s="181">
        <v>57</v>
      </c>
      <c r="AH216" s="181"/>
      <c r="AI216" s="146">
        <f>SUM(D216:AH216)</f>
        <v>319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/>
      <c r="G217" s="181"/>
      <c r="H217" s="181">
        <v>0</v>
      </c>
      <c r="I217" s="181">
        <v>0</v>
      </c>
      <c r="J217" s="181">
        <v>0</v>
      </c>
      <c r="K217" s="181">
        <v>0</v>
      </c>
      <c r="L217" s="181">
        <v>0</v>
      </c>
      <c r="M217" s="181"/>
      <c r="N217" s="181"/>
      <c r="O217" s="181">
        <v>0</v>
      </c>
      <c r="P217" s="181">
        <v>0</v>
      </c>
      <c r="Q217" s="181">
        <v>0</v>
      </c>
      <c r="R217" s="181">
        <v>0</v>
      </c>
      <c r="S217" s="181">
        <v>0</v>
      </c>
      <c r="T217" s="181"/>
      <c r="U217" s="181"/>
      <c r="V217" s="181">
        <v>0</v>
      </c>
      <c r="W217" s="181">
        <v>0</v>
      </c>
      <c r="X217" s="181">
        <v>2</v>
      </c>
      <c r="Y217" s="181">
        <v>3</v>
      </c>
      <c r="Z217" s="181">
        <v>2</v>
      </c>
      <c r="AA217" s="181"/>
      <c r="AB217" s="181"/>
      <c r="AC217" s="181"/>
      <c r="AD217" s="181">
        <v>1</v>
      </c>
      <c r="AE217" s="181">
        <v>1</v>
      </c>
      <c r="AF217" s="181">
        <v>2</v>
      </c>
      <c r="AG217" s="181">
        <v>2</v>
      </c>
      <c r="AH217" s="181"/>
      <c r="AI217" s="146">
        <f>SUM(D217:AH217)</f>
        <v>13</v>
      </c>
    </row>
    <row r="218" spans="1:40" customHeight="1" ht="15.75">
      <c r="A218" s="300"/>
      <c r="B218" s="281"/>
      <c r="C218" s="99" t="s">
        <v>129</v>
      </c>
      <c r="D218" s="181"/>
      <c r="E218" s="181">
        <v>0</v>
      </c>
      <c r="F218" s="181"/>
      <c r="G218" s="181"/>
      <c r="H218" s="181">
        <v>0</v>
      </c>
      <c r="I218" s="181">
        <v>0</v>
      </c>
      <c r="J218" s="181">
        <v>0</v>
      </c>
      <c r="K218" s="181">
        <v>0</v>
      </c>
      <c r="L218" s="181">
        <v>0</v>
      </c>
      <c r="M218" s="181"/>
      <c r="N218" s="181"/>
      <c r="O218" s="181">
        <v>0</v>
      </c>
      <c r="P218" s="181">
        <v>0</v>
      </c>
      <c r="Q218" s="181">
        <v>0</v>
      </c>
      <c r="R218" s="181">
        <v>0</v>
      </c>
      <c r="S218" s="181">
        <v>0</v>
      </c>
      <c r="T218" s="181"/>
      <c r="U218" s="181"/>
      <c r="V218" s="181">
        <v>48</v>
      </c>
      <c r="W218" s="181">
        <v>0</v>
      </c>
      <c r="X218" s="181">
        <v>20</v>
      </c>
      <c r="Y218" s="181">
        <v>39</v>
      </c>
      <c r="Z218" s="181">
        <v>52</v>
      </c>
      <c r="AA218" s="181"/>
      <c r="AB218" s="181"/>
      <c r="AC218" s="181"/>
      <c r="AD218" s="181">
        <v>35</v>
      </c>
      <c r="AE218" s="181">
        <v>32</v>
      </c>
      <c r="AF218" s="181">
        <v>29</v>
      </c>
      <c r="AG218" s="181">
        <v>72</v>
      </c>
      <c r="AH218" s="181"/>
      <c r="AI218" s="146">
        <f>SUM(D218:AH218)</f>
        <v>327</v>
      </c>
    </row>
    <row r="219" spans="1:40" customHeight="1" ht="15.75">
      <c r="A219" s="300"/>
      <c r="B219" s="281"/>
      <c r="C219" s="99" t="s">
        <v>130</v>
      </c>
      <c r="D219" s="181"/>
      <c r="E219" s="181">
        <v>0</v>
      </c>
      <c r="F219" s="181"/>
      <c r="G219" s="181"/>
      <c r="H219" s="181">
        <v>0</v>
      </c>
      <c r="I219" s="181">
        <v>0</v>
      </c>
      <c r="J219" s="181">
        <v>0</v>
      </c>
      <c r="K219" s="181">
        <v>0</v>
      </c>
      <c r="L219" s="181">
        <v>0</v>
      </c>
      <c r="M219" s="181"/>
      <c r="N219" s="181"/>
      <c r="O219" s="181">
        <v>0</v>
      </c>
      <c r="P219" s="181">
        <v>0</v>
      </c>
      <c r="Q219" s="181">
        <v>0</v>
      </c>
      <c r="R219" s="181">
        <v>0</v>
      </c>
      <c r="S219" s="181">
        <v>0</v>
      </c>
      <c r="T219" s="181"/>
      <c r="U219" s="181"/>
      <c r="V219" s="181">
        <v>0</v>
      </c>
      <c r="W219" s="181">
        <v>0</v>
      </c>
      <c r="X219" s="181">
        <v>0</v>
      </c>
      <c r="Y219" s="181">
        <v>0</v>
      </c>
      <c r="Z219" s="181">
        <v>0</v>
      </c>
      <c r="AA219" s="181"/>
      <c r="AB219" s="181"/>
      <c r="AC219" s="181"/>
      <c r="AD219" s="181">
        <v>0</v>
      </c>
      <c r="AE219" s="181">
        <v>1</v>
      </c>
      <c r="AF219" s="181">
        <v>0</v>
      </c>
      <c r="AG219" s="181">
        <v>1</v>
      </c>
      <c r="AH219" s="181"/>
      <c r="AI219" s="146">
        <f>SUM(D219:AH219)</f>
        <v>2</v>
      </c>
    </row>
    <row r="220" spans="1:40" customHeight="1" ht="15.75">
      <c r="A220" s="300"/>
      <c r="B220" s="281"/>
      <c r="C220" s="99" t="s">
        <v>131</v>
      </c>
      <c r="D220" s="181"/>
      <c r="E220" s="181">
        <v>0</v>
      </c>
      <c r="F220" s="181"/>
      <c r="G220" s="181"/>
      <c r="H220" s="181">
        <v>0</v>
      </c>
      <c r="I220" s="181">
        <v>0</v>
      </c>
      <c r="J220" s="181">
        <v>0</v>
      </c>
      <c r="K220" s="181">
        <v>0</v>
      </c>
      <c r="L220" s="181">
        <v>0</v>
      </c>
      <c r="M220" s="181"/>
      <c r="N220" s="181"/>
      <c r="O220" s="181">
        <v>0</v>
      </c>
      <c r="P220" s="181">
        <v>0</v>
      </c>
      <c r="Q220" s="181">
        <v>0</v>
      </c>
      <c r="R220" s="181">
        <v>0</v>
      </c>
      <c r="S220" s="181">
        <v>0</v>
      </c>
      <c r="T220" s="181"/>
      <c r="U220" s="181"/>
      <c r="V220" s="181">
        <v>17</v>
      </c>
      <c r="W220" s="181">
        <v>0</v>
      </c>
      <c r="X220" s="181">
        <v>10</v>
      </c>
      <c r="Y220" s="181">
        <v>15</v>
      </c>
      <c r="Z220" s="181">
        <v>22</v>
      </c>
      <c r="AA220" s="181"/>
      <c r="AB220" s="181"/>
      <c r="AC220" s="181"/>
      <c r="AD220" s="181">
        <v>15</v>
      </c>
      <c r="AE220" s="181">
        <v>21</v>
      </c>
      <c r="AF220" s="181">
        <v>13</v>
      </c>
      <c r="AG220" s="181">
        <v>19</v>
      </c>
      <c r="AH220" s="181"/>
      <c r="AI220" s="146">
        <f>SUM(D220:AH220)</f>
        <v>132</v>
      </c>
    </row>
    <row r="221" spans="1:40" customHeight="1" ht="15.75">
      <c r="A221" s="300"/>
      <c r="B221" s="281"/>
      <c r="C221" s="99" t="s">
        <v>132</v>
      </c>
      <c r="D221" s="181"/>
      <c r="E221" s="181">
        <v>0</v>
      </c>
      <c r="F221" s="181"/>
      <c r="G221" s="181"/>
      <c r="H221" s="181">
        <v>0</v>
      </c>
      <c r="I221" s="181">
        <v>0</v>
      </c>
      <c r="J221" s="181">
        <v>0</v>
      </c>
      <c r="K221" s="181">
        <v>0</v>
      </c>
      <c r="L221" s="181">
        <v>0</v>
      </c>
      <c r="M221" s="181"/>
      <c r="N221" s="181"/>
      <c r="O221" s="181">
        <v>0</v>
      </c>
      <c r="P221" s="181">
        <v>0</v>
      </c>
      <c r="Q221" s="181">
        <v>0</v>
      </c>
      <c r="R221" s="181">
        <v>0</v>
      </c>
      <c r="S221" s="181">
        <v>0</v>
      </c>
      <c r="T221" s="181"/>
      <c r="U221" s="181"/>
      <c r="V221" s="181">
        <v>3</v>
      </c>
      <c r="W221" s="181">
        <v>0</v>
      </c>
      <c r="X221" s="181">
        <v>1</v>
      </c>
      <c r="Y221" s="181">
        <v>4</v>
      </c>
      <c r="Z221" s="181">
        <v>4</v>
      </c>
      <c r="AA221" s="181"/>
      <c r="AB221" s="181"/>
      <c r="AC221" s="181"/>
      <c r="AD221" s="181">
        <v>3</v>
      </c>
      <c r="AE221" s="181">
        <v>2</v>
      </c>
      <c r="AF221" s="181">
        <v>3</v>
      </c>
      <c r="AG221" s="181">
        <v>1</v>
      </c>
      <c r="AH221" s="181"/>
      <c r="AI221" s="146">
        <f>SUM(D221:AH221)</f>
        <v>21</v>
      </c>
    </row>
    <row r="222" spans="1:40" customHeight="1" ht="15.75">
      <c r="A222" s="300"/>
      <c r="B222" s="281"/>
      <c r="C222" s="99" t="s">
        <v>133</v>
      </c>
      <c r="D222" s="181"/>
      <c r="E222" s="181">
        <v>0</v>
      </c>
      <c r="F222" s="181"/>
      <c r="G222" s="181"/>
      <c r="H222" s="181">
        <v>0</v>
      </c>
      <c r="I222" s="181">
        <v>0</v>
      </c>
      <c r="J222" s="181">
        <v>0</v>
      </c>
      <c r="K222" s="181">
        <v>0</v>
      </c>
      <c r="L222" s="181">
        <v>0</v>
      </c>
      <c r="M222" s="181"/>
      <c r="N222" s="181"/>
      <c r="O222" s="181">
        <v>0</v>
      </c>
      <c r="P222" s="181">
        <v>0</v>
      </c>
      <c r="Q222" s="181">
        <v>0</v>
      </c>
      <c r="R222" s="181">
        <v>0</v>
      </c>
      <c r="S222" s="181">
        <v>0</v>
      </c>
      <c r="T222" s="181"/>
      <c r="U222" s="181"/>
      <c r="V222" s="181">
        <v>12</v>
      </c>
      <c r="W222" s="181">
        <v>0</v>
      </c>
      <c r="X222" s="181">
        <v>4</v>
      </c>
      <c r="Y222" s="181">
        <v>11</v>
      </c>
      <c r="Z222" s="181">
        <v>12</v>
      </c>
      <c r="AA222" s="181"/>
      <c r="AB222" s="181"/>
      <c r="AC222" s="181"/>
      <c r="AD222" s="181">
        <v>13</v>
      </c>
      <c r="AE222" s="181">
        <v>9</v>
      </c>
      <c r="AF222" s="181">
        <v>12</v>
      </c>
      <c r="AG222" s="181">
        <v>16</v>
      </c>
      <c r="AH222" s="181"/>
      <c r="AI222" s="146">
        <f>SUM(D222:AH222)</f>
        <v>89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/>
      <c r="G223" s="181"/>
      <c r="H223" s="181">
        <v>0</v>
      </c>
      <c r="I223" s="181">
        <v>0</v>
      </c>
      <c r="J223" s="181">
        <v>0</v>
      </c>
      <c r="K223" s="181">
        <v>0</v>
      </c>
      <c r="L223" s="181">
        <v>0</v>
      </c>
      <c r="M223" s="181"/>
      <c r="N223" s="181"/>
      <c r="O223" s="181">
        <v>0</v>
      </c>
      <c r="P223" s="181">
        <v>0</v>
      </c>
      <c r="Q223" s="181">
        <v>0</v>
      </c>
      <c r="R223" s="181">
        <v>0</v>
      </c>
      <c r="S223" s="181">
        <v>0</v>
      </c>
      <c r="T223" s="181"/>
      <c r="U223" s="181"/>
      <c r="V223" s="181">
        <v>1</v>
      </c>
      <c r="W223" s="181">
        <v>0</v>
      </c>
      <c r="X223" s="181">
        <v>0</v>
      </c>
      <c r="Y223" s="181">
        <v>1</v>
      </c>
      <c r="Z223" s="181">
        <v>2</v>
      </c>
      <c r="AA223" s="181"/>
      <c r="AB223" s="181"/>
      <c r="AC223" s="181"/>
      <c r="AD223" s="181">
        <v>0</v>
      </c>
      <c r="AE223" s="181">
        <v>0</v>
      </c>
      <c r="AF223" s="181">
        <v>0</v>
      </c>
      <c r="AG223" s="181">
        <v>0</v>
      </c>
      <c r="AH223" s="181"/>
      <c r="AI223" s="146">
        <f>SUM(D223:AH223)</f>
        <v>4</v>
      </c>
    </row>
    <row r="224" spans="1:40" customHeight="1" ht="15.75">
      <c r="A224" s="300"/>
      <c r="B224" s="281"/>
      <c r="C224" s="99" t="s">
        <v>135</v>
      </c>
      <c r="D224" s="181"/>
      <c r="E224" s="181">
        <v>0</v>
      </c>
      <c r="F224" s="181"/>
      <c r="G224" s="181"/>
      <c r="H224" s="181">
        <v>0</v>
      </c>
      <c r="I224" s="181">
        <v>0</v>
      </c>
      <c r="J224" s="181">
        <v>0</v>
      </c>
      <c r="K224" s="181">
        <v>0</v>
      </c>
      <c r="L224" s="181">
        <v>0</v>
      </c>
      <c r="M224" s="181"/>
      <c r="N224" s="181"/>
      <c r="O224" s="181">
        <v>0</v>
      </c>
      <c r="P224" s="181">
        <v>0</v>
      </c>
      <c r="Q224" s="181">
        <v>0</v>
      </c>
      <c r="R224" s="181">
        <v>0</v>
      </c>
      <c r="S224" s="181">
        <v>0</v>
      </c>
      <c r="T224" s="181"/>
      <c r="U224" s="181"/>
      <c r="V224" s="181">
        <v>5</v>
      </c>
      <c r="W224" s="181">
        <v>0</v>
      </c>
      <c r="X224" s="181">
        <v>5</v>
      </c>
      <c r="Y224" s="181">
        <v>18</v>
      </c>
      <c r="Z224" s="181">
        <v>34</v>
      </c>
      <c r="AA224" s="181"/>
      <c r="AB224" s="181"/>
      <c r="AC224" s="181"/>
      <c r="AD224" s="181">
        <v>17</v>
      </c>
      <c r="AE224" s="181">
        <v>11</v>
      </c>
      <c r="AF224" s="181">
        <v>26</v>
      </c>
      <c r="AG224" s="181">
        <v>25</v>
      </c>
      <c r="AH224" s="181"/>
      <c r="AI224" s="147">
        <f>SUM(D224:AH224)</f>
        <v>141</v>
      </c>
    </row>
    <row r="225" spans="1:40" customHeight="1" ht="15.75">
      <c r="A225" s="300"/>
      <c r="B225" s="281"/>
      <c r="C225" s="99" t="s">
        <v>136</v>
      </c>
      <c r="D225" s="181"/>
      <c r="E225" s="181">
        <v>0</v>
      </c>
      <c r="F225" s="181"/>
      <c r="G225" s="181"/>
      <c r="H225" s="181">
        <v>0</v>
      </c>
      <c r="I225" s="181">
        <v>0</v>
      </c>
      <c r="J225" s="181">
        <v>0</v>
      </c>
      <c r="K225" s="181">
        <v>0</v>
      </c>
      <c r="L225" s="181">
        <v>0</v>
      </c>
      <c r="M225" s="181"/>
      <c r="N225" s="181"/>
      <c r="O225" s="181">
        <v>0</v>
      </c>
      <c r="P225" s="181">
        <v>0</v>
      </c>
      <c r="Q225" s="181">
        <v>0</v>
      </c>
      <c r="R225" s="181">
        <v>0</v>
      </c>
      <c r="S225" s="181">
        <v>0</v>
      </c>
      <c r="T225" s="181"/>
      <c r="U225" s="181"/>
      <c r="V225" s="181">
        <v>0</v>
      </c>
      <c r="W225" s="181">
        <v>0</v>
      </c>
      <c r="X225" s="181">
        <v>0</v>
      </c>
      <c r="Y225" s="181">
        <v>1</v>
      </c>
      <c r="Z225" s="181">
        <v>1</v>
      </c>
      <c r="AA225" s="181"/>
      <c r="AB225" s="181"/>
      <c r="AC225" s="181"/>
      <c r="AD225" s="181">
        <v>1</v>
      </c>
      <c r="AE225" s="181">
        <v>1</v>
      </c>
      <c r="AF225" s="181">
        <v>0</v>
      </c>
      <c r="AG225" s="181">
        <v>2</v>
      </c>
      <c r="AH225" s="181"/>
      <c r="AI225" s="147">
        <f>SUM(D225:AH225)</f>
        <v>6</v>
      </c>
    </row>
    <row r="226" spans="1:40" customHeight="1" ht="16.5">
      <c r="A226" s="300"/>
      <c r="B226" s="281"/>
      <c r="C226" s="100" t="s">
        <v>137</v>
      </c>
      <c r="D226" s="181"/>
      <c r="E226" s="181">
        <v>0</v>
      </c>
      <c r="F226" s="181"/>
      <c r="G226" s="181"/>
      <c r="H226" s="181">
        <v>0</v>
      </c>
      <c r="I226" s="181">
        <v>0</v>
      </c>
      <c r="J226" s="181">
        <v>0</v>
      </c>
      <c r="K226" s="181">
        <v>0</v>
      </c>
      <c r="L226" s="181">
        <v>0</v>
      </c>
      <c r="M226" s="181"/>
      <c r="N226" s="181"/>
      <c r="O226" s="181">
        <v>0</v>
      </c>
      <c r="P226" s="181">
        <v>0</v>
      </c>
      <c r="Q226" s="181">
        <v>0</v>
      </c>
      <c r="R226" s="181">
        <v>0</v>
      </c>
      <c r="S226" s="181">
        <v>0</v>
      </c>
      <c r="T226" s="181"/>
      <c r="U226" s="181"/>
      <c r="V226" s="181">
        <v>11</v>
      </c>
      <c r="W226" s="181">
        <v>0</v>
      </c>
      <c r="X226" s="181">
        <v>8</v>
      </c>
      <c r="Y226" s="181">
        <v>9</v>
      </c>
      <c r="Z226" s="181">
        <v>23</v>
      </c>
      <c r="AA226" s="181"/>
      <c r="AB226" s="181"/>
      <c r="AC226" s="181"/>
      <c r="AD226" s="181">
        <v>5</v>
      </c>
      <c r="AE226" s="181">
        <v>6</v>
      </c>
      <c r="AF226" s="181">
        <v>76</v>
      </c>
      <c r="AG226" s="181">
        <v>8</v>
      </c>
      <c r="AH226" s="181"/>
      <c r="AI226" s="151">
        <f>SUM(D226:AH226)</f>
        <v>146</v>
      </c>
    </row>
    <row r="227" spans="1:40" customHeight="1" ht="18.75">
      <c r="A227" s="300"/>
      <c r="B227" s="282" t="s">
        <v>138</v>
      </c>
      <c r="C227" s="283"/>
      <c r="D227" s="181"/>
      <c r="E227" s="182">
        <v>343</v>
      </c>
      <c r="F227" s="182"/>
      <c r="G227" s="182"/>
      <c r="H227" s="182">
        <v>257</v>
      </c>
      <c r="I227" s="182">
        <v>357</v>
      </c>
      <c r="J227" s="182">
        <v>265</v>
      </c>
      <c r="K227" s="182">
        <v>224</v>
      </c>
      <c r="L227" s="182">
        <v>299</v>
      </c>
      <c r="M227" s="182"/>
      <c r="N227" s="182"/>
      <c r="O227" s="182">
        <v>235</v>
      </c>
      <c r="P227" s="182">
        <v>274</v>
      </c>
      <c r="Q227" s="182">
        <v>216</v>
      </c>
      <c r="R227" s="182">
        <v>271</v>
      </c>
      <c r="S227" s="182">
        <v>291</v>
      </c>
      <c r="T227" s="182"/>
      <c r="U227" s="182"/>
      <c r="V227" s="182">
        <f>SUM(V212:V226)</f>
        <v>214</v>
      </c>
      <c r="W227" s="182">
        <v>160</v>
      </c>
      <c r="X227" s="182">
        <f>SUM(X212:X226)</f>
        <v>114</v>
      </c>
      <c r="Y227" s="182">
        <f>SUM(Y212:Y226)</f>
        <v>208</v>
      </c>
      <c r="Z227" s="182">
        <f>SUM(Z212:Z226)</f>
        <v>285</v>
      </c>
      <c r="AA227" s="182"/>
      <c r="AB227" s="182"/>
      <c r="AC227" s="181"/>
      <c r="AD227" s="182">
        <f>SUM(AD212:AD226)</f>
        <v>195</v>
      </c>
      <c r="AE227" s="182">
        <f>SUM(AE212:AE226)</f>
        <v>174</v>
      </c>
      <c r="AF227" s="182">
        <f>SUM(AF212:AF226)</f>
        <v>245</v>
      </c>
      <c r="AG227" s="182">
        <f>SUM(AG212:AG226)</f>
        <v>313</v>
      </c>
      <c r="AH227" s="182"/>
      <c r="AI227" s="150">
        <f>SUM(D227:AH227)</f>
        <v>4940</v>
      </c>
    </row>
    <row r="228" spans="1:40" customHeight="1" ht="18.75">
      <c r="A228" s="300"/>
      <c r="B228" s="284" t="s">
        <v>55</v>
      </c>
      <c r="C228" s="285"/>
      <c r="D228" s="181"/>
      <c r="E228" s="104">
        <v>343</v>
      </c>
      <c r="F228" s="104"/>
      <c r="G228" s="104"/>
      <c r="H228" s="104">
        <v>257</v>
      </c>
      <c r="I228" s="104">
        <v>357</v>
      </c>
      <c r="J228" s="104">
        <v>265</v>
      </c>
      <c r="K228" s="104">
        <v>224</v>
      </c>
      <c r="L228" s="104">
        <v>299</v>
      </c>
      <c r="M228" s="104"/>
      <c r="N228" s="104"/>
      <c r="O228" s="104">
        <v>235</v>
      </c>
      <c r="P228" s="104">
        <v>274</v>
      </c>
      <c r="Q228" s="104">
        <v>216</v>
      </c>
      <c r="R228" s="104">
        <v>271</v>
      </c>
      <c r="S228" s="104">
        <v>291</v>
      </c>
      <c r="T228" s="104"/>
      <c r="U228" s="104"/>
      <c r="V228" s="104">
        <v>214</v>
      </c>
      <c r="W228" s="104">
        <v>160</v>
      </c>
      <c r="X228" s="104">
        <v>114</v>
      </c>
      <c r="Y228" s="104">
        <v>208</v>
      </c>
      <c r="Z228" s="104">
        <v>285</v>
      </c>
      <c r="AA228" s="104"/>
      <c r="AB228" s="104"/>
      <c r="AC228" s="181"/>
      <c r="AD228" s="104">
        <v>195</v>
      </c>
      <c r="AE228" s="104">
        <v>174</v>
      </c>
      <c r="AF228" s="104">
        <v>245</v>
      </c>
      <c r="AG228" s="104">
        <v>313</v>
      </c>
      <c r="AH228" s="104"/>
      <c r="AI228" s="145">
        <f>SUM(D228:AH228)</f>
        <v>4940</v>
      </c>
    </row>
    <row r="229" spans="1:40" customHeight="1" ht="18.75">
      <c r="A229" s="300"/>
      <c r="B229" s="286" t="s">
        <v>139</v>
      </c>
      <c r="C229" s="287"/>
      <c r="D229" s="181"/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81"/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8000</v>
      </c>
    </row>
    <row r="230" spans="1:40" customHeight="1" ht="18.75">
      <c r="A230" s="300"/>
      <c r="B230" s="286" t="s">
        <v>140</v>
      </c>
      <c r="C230" s="287"/>
      <c r="D230" s="181"/>
      <c r="E230" s="104">
        <f>E229-E228</f>
        <v>57</v>
      </c>
      <c r="F230" s="104"/>
      <c r="G230" s="104"/>
      <c r="H230" s="104">
        <f>H229-H228</f>
        <v>143</v>
      </c>
      <c r="I230" s="104">
        <f>I229-I228</f>
        <v>43</v>
      </c>
      <c r="J230" s="104">
        <f>J229-J228</f>
        <v>135</v>
      </c>
      <c r="K230" s="104">
        <f>K229-K228</f>
        <v>176</v>
      </c>
      <c r="L230" s="104">
        <f>L229-L228</f>
        <v>101</v>
      </c>
      <c r="M230" s="104"/>
      <c r="N230" s="104"/>
      <c r="O230" s="104">
        <f>O229-O228</f>
        <v>165</v>
      </c>
      <c r="P230" s="104">
        <f>P229-P228</f>
        <v>126</v>
      </c>
      <c r="Q230" s="104">
        <f>Q229-Q228</f>
        <v>184</v>
      </c>
      <c r="R230" s="104">
        <f>R229-R228</f>
        <v>129</v>
      </c>
      <c r="S230" s="104">
        <f>S229-S228</f>
        <v>109</v>
      </c>
      <c r="T230" s="104"/>
      <c r="U230" s="104"/>
      <c r="V230" s="104">
        <f>V229-V228</f>
        <v>186</v>
      </c>
      <c r="W230" s="104">
        <f>W229-W228</f>
        <v>240</v>
      </c>
      <c r="X230" s="104">
        <f>X229-X228</f>
        <v>286</v>
      </c>
      <c r="Y230" s="104">
        <f>Y229-Y228</f>
        <v>192</v>
      </c>
      <c r="Z230" s="104">
        <f>Z229-Z228</f>
        <v>115</v>
      </c>
      <c r="AA230" s="104"/>
      <c r="AB230" s="104"/>
      <c r="AC230" s="181"/>
      <c r="AD230" s="104">
        <f>AD229-AD228</f>
        <v>205</v>
      </c>
      <c r="AE230" s="104">
        <f>AE229-AE228</f>
        <v>226</v>
      </c>
      <c r="AF230" s="104">
        <f>AF229-AF228</f>
        <v>155</v>
      </c>
      <c r="AG230" s="104">
        <f>AG229-AG228</f>
        <v>87</v>
      </c>
      <c r="AH230" s="104"/>
      <c r="AI230" s="153">
        <f>SUM(D230:AH230)</f>
        <v>3060</v>
      </c>
    </row>
    <row r="231" spans="1:40" customHeight="1" ht="18.75">
      <c r="A231" s="300"/>
      <c r="B231" s="286" t="s">
        <v>141</v>
      </c>
      <c r="C231" s="287"/>
      <c r="D231" s="181"/>
      <c r="E231" s="104">
        <f>E229-E227</f>
        <v>57</v>
      </c>
      <c r="F231" s="104"/>
      <c r="G231" s="104"/>
      <c r="H231" s="104">
        <f>H229-H227</f>
        <v>143</v>
      </c>
      <c r="I231" s="104">
        <f>I229-I227</f>
        <v>43</v>
      </c>
      <c r="J231" s="104">
        <f>J229-J227</f>
        <v>135</v>
      </c>
      <c r="K231" s="104">
        <f>K229-K227</f>
        <v>176</v>
      </c>
      <c r="L231" s="104">
        <f>L229-L227</f>
        <v>101</v>
      </c>
      <c r="M231" s="104"/>
      <c r="N231" s="104"/>
      <c r="O231" s="104">
        <f>O229-O227</f>
        <v>165</v>
      </c>
      <c r="P231" s="104">
        <f>P229-P227</f>
        <v>126</v>
      </c>
      <c r="Q231" s="104">
        <f>Q229-Q227</f>
        <v>184</v>
      </c>
      <c r="R231" s="104">
        <f>R229-R227</f>
        <v>129</v>
      </c>
      <c r="S231" s="104">
        <f>S229-S227</f>
        <v>109</v>
      </c>
      <c r="T231" s="104"/>
      <c r="U231" s="104"/>
      <c r="V231" s="104">
        <f>V229-V227</f>
        <v>186</v>
      </c>
      <c r="W231" s="104">
        <f>W229-W227</f>
        <v>240</v>
      </c>
      <c r="X231" s="104">
        <f>X229-X227</f>
        <v>286</v>
      </c>
      <c r="Y231" s="104">
        <f>Y229-Y227</f>
        <v>192</v>
      </c>
      <c r="Z231" s="104">
        <f>Z229-Z227</f>
        <v>115</v>
      </c>
      <c r="AA231" s="104"/>
      <c r="AB231" s="104"/>
      <c r="AC231" s="181"/>
      <c r="AD231" s="104">
        <f>AD229-AD227</f>
        <v>205</v>
      </c>
      <c r="AE231" s="104">
        <f>AE229-AE227</f>
        <v>226</v>
      </c>
      <c r="AF231" s="104">
        <f>AF229-AF227</f>
        <v>155</v>
      </c>
      <c r="AG231" s="104">
        <f>AG229-AG227</f>
        <v>87</v>
      </c>
      <c r="AH231" s="104"/>
      <c r="AI231" s="153">
        <f>SUM(D231:AH231)</f>
        <v>3060</v>
      </c>
    </row>
    <row r="232" spans="1:40" customHeight="1" ht="16.5">
      <c r="A232" s="300"/>
      <c r="B232" s="288" t="s">
        <v>142</v>
      </c>
      <c r="C232" s="289"/>
      <c r="D232" s="181"/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4</v>
      </c>
      <c r="W232" s="104">
        <f>W213+W215+W217+W219+W221+W223</f>
        <v>0</v>
      </c>
      <c r="X232" s="104">
        <f>X213+X215+X217+X219+X221+X223</f>
        <v>3</v>
      </c>
      <c r="Y232" s="104">
        <f>Y213+Y215+Y217+Y219+Y221+Y223</f>
        <v>9</v>
      </c>
      <c r="Z232" s="104">
        <f>Z213+Z215+Z217+Z219+Z221+Z223</f>
        <v>8</v>
      </c>
      <c r="AA232" s="104"/>
      <c r="AB232" s="104"/>
      <c r="AC232" s="181"/>
      <c r="AD232" s="104">
        <f>AD213+AD215+AD217+AD219+AD221+AD223</f>
        <v>5</v>
      </c>
      <c r="AE232" s="104">
        <f>AE213+AE215+AE217+AE219+AE221+AE223</f>
        <v>7</v>
      </c>
      <c r="AF232" s="104">
        <f>SUM(AF213,AF215,AF217,AF219,AF221,AF223)</f>
        <v>5</v>
      </c>
      <c r="AG232" s="104">
        <f>SUM(AG213,AG215,AG217,AG219,AG221,AG223)</f>
        <v>8</v>
      </c>
      <c r="AH232" s="104"/>
      <c r="AI232" s="149">
        <f>SUM(D232:AH232)</f>
        <v>49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0</v>
      </c>
      <c r="F234" s="109"/>
      <c r="G234" s="109"/>
      <c r="H234" s="109">
        <v>0</v>
      </c>
      <c r="I234" s="109">
        <v>4</v>
      </c>
      <c r="J234" s="109">
        <v>11</v>
      </c>
      <c r="K234" s="109">
        <v>5</v>
      </c>
      <c r="L234" s="109">
        <v>8</v>
      </c>
      <c r="M234" s="109"/>
      <c r="N234" s="109"/>
      <c r="O234" s="109">
        <v>14</v>
      </c>
      <c r="P234" s="109">
        <v>14</v>
      </c>
      <c r="Q234" s="109">
        <v>4</v>
      </c>
      <c r="R234" s="109">
        <v>8</v>
      </c>
      <c r="S234" s="109">
        <v>9</v>
      </c>
      <c r="T234" s="109"/>
      <c r="U234" s="109"/>
      <c r="V234" s="109">
        <v>4</v>
      </c>
      <c r="W234" s="109">
        <v>27</v>
      </c>
      <c r="X234" s="109">
        <v>9</v>
      </c>
      <c r="Y234" s="109">
        <v>5</v>
      </c>
      <c r="Z234" s="109">
        <v>11</v>
      </c>
      <c r="AA234" s="109"/>
      <c r="AB234" s="109"/>
      <c r="AC234" s="109">
        <v>4</v>
      </c>
      <c r="AD234" s="109">
        <v>7</v>
      </c>
      <c r="AE234" s="109">
        <v>23</v>
      </c>
      <c r="AF234" s="109">
        <v>24</v>
      </c>
      <c r="AG234" s="109">
        <v>17</v>
      </c>
      <c r="AH234" s="109"/>
      <c r="AI234" s="110">
        <f>SUM(D234:AH234)</f>
        <v>208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33</v>
      </c>
      <c r="F235" s="181"/>
      <c r="G235" s="181"/>
      <c r="H235" s="181">
        <v>33</v>
      </c>
      <c r="I235" s="181">
        <v>38</v>
      </c>
      <c r="J235" s="181">
        <v>36</v>
      </c>
      <c r="K235" s="181">
        <v>26</v>
      </c>
      <c r="L235" s="181">
        <v>36</v>
      </c>
      <c r="M235" s="181"/>
      <c r="N235" s="181"/>
      <c r="O235" s="181">
        <v>20</v>
      </c>
      <c r="P235" s="181">
        <v>44</v>
      </c>
      <c r="Q235" s="181">
        <v>45</v>
      </c>
      <c r="R235" s="181">
        <v>31</v>
      </c>
      <c r="S235" s="181">
        <v>39</v>
      </c>
      <c r="T235" s="181"/>
      <c r="U235" s="181"/>
      <c r="V235" s="181">
        <v>30</v>
      </c>
      <c r="W235" s="181">
        <v>31</v>
      </c>
      <c r="X235" s="181">
        <v>52</v>
      </c>
      <c r="Y235" s="181">
        <v>29</v>
      </c>
      <c r="Z235" s="181">
        <v>40</v>
      </c>
      <c r="AA235" s="181"/>
      <c r="AB235" s="181"/>
      <c r="AC235" s="181">
        <v>24</v>
      </c>
      <c r="AD235" s="181">
        <v>39</v>
      </c>
      <c r="AE235" s="181">
        <v>42</v>
      </c>
      <c r="AF235" s="181">
        <v>56</v>
      </c>
      <c r="AG235" s="181">
        <v>54</v>
      </c>
      <c r="AH235" s="181"/>
      <c r="AI235" s="146">
        <f>SUM(D235:AH235)</f>
        <v>778</v>
      </c>
    </row>
    <row r="236" spans="1:40" customHeight="1" ht="15.75">
      <c r="A236" s="300"/>
      <c r="B236" s="281"/>
      <c r="C236" s="99" t="s">
        <v>124</v>
      </c>
      <c r="D236" s="181"/>
      <c r="E236" s="181">
        <v>2</v>
      </c>
      <c r="F236" s="181"/>
      <c r="G236" s="181"/>
      <c r="H236" s="181">
        <v>2</v>
      </c>
      <c r="I236" s="181">
        <v>2</v>
      </c>
      <c r="J236" s="181">
        <v>3</v>
      </c>
      <c r="K236" s="181">
        <v>0</v>
      </c>
      <c r="L236" s="181">
        <v>1</v>
      </c>
      <c r="M236" s="181"/>
      <c r="N236" s="181"/>
      <c r="O236" s="181">
        <v>1</v>
      </c>
      <c r="P236" s="181">
        <v>1</v>
      </c>
      <c r="Q236" s="181">
        <v>0</v>
      </c>
      <c r="R236" s="181">
        <v>1</v>
      </c>
      <c r="S236" s="181">
        <v>0</v>
      </c>
      <c r="T236" s="181"/>
      <c r="U236" s="181"/>
      <c r="V236" s="181">
        <v>1</v>
      </c>
      <c r="W236" s="181">
        <v>1</v>
      </c>
      <c r="X236" s="181">
        <v>1</v>
      </c>
      <c r="Y236" s="181">
        <v>3</v>
      </c>
      <c r="Z236" s="181">
        <v>0</v>
      </c>
      <c r="AA236" s="181"/>
      <c r="AB236" s="181"/>
      <c r="AC236" s="181">
        <v>1</v>
      </c>
      <c r="AD236" s="181">
        <v>4</v>
      </c>
      <c r="AE236" s="181">
        <v>4</v>
      </c>
      <c r="AF236" s="181">
        <v>1</v>
      </c>
      <c r="AG236" s="181">
        <v>2</v>
      </c>
      <c r="AH236" s="181"/>
      <c r="AI236" s="146">
        <f>SUM(D236:AH236)</f>
        <v>31</v>
      </c>
    </row>
    <row r="237" spans="1:40" customHeight="1" ht="15.75">
      <c r="A237" s="300"/>
      <c r="B237" s="281"/>
      <c r="C237" s="99" t="s">
        <v>125</v>
      </c>
      <c r="D237" s="181"/>
      <c r="E237" s="181">
        <v>15</v>
      </c>
      <c r="F237" s="181"/>
      <c r="G237" s="181"/>
      <c r="H237" s="181">
        <v>15</v>
      </c>
      <c r="I237" s="181">
        <v>26</v>
      </c>
      <c r="J237" s="181">
        <v>18</v>
      </c>
      <c r="K237" s="181">
        <v>16</v>
      </c>
      <c r="L237" s="181">
        <v>22</v>
      </c>
      <c r="M237" s="181"/>
      <c r="N237" s="181"/>
      <c r="O237" s="181">
        <v>10</v>
      </c>
      <c r="P237" s="181">
        <v>24</v>
      </c>
      <c r="Q237" s="181">
        <v>30</v>
      </c>
      <c r="R237" s="181">
        <v>20</v>
      </c>
      <c r="S237" s="181">
        <v>17</v>
      </c>
      <c r="T237" s="181"/>
      <c r="U237" s="181"/>
      <c r="V237" s="181">
        <v>23</v>
      </c>
      <c r="W237" s="181">
        <v>12</v>
      </c>
      <c r="X237" s="181">
        <v>22</v>
      </c>
      <c r="Y237" s="181">
        <v>28</v>
      </c>
      <c r="Z237" s="181">
        <v>19</v>
      </c>
      <c r="AA237" s="181"/>
      <c r="AB237" s="181"/>
      <c r="AC237" s="181">
        <v>13</v>
      </c>
      <c r="AD237" s="181">
        <v>15</v>
      </c>
      <c r="AE237" s="181">
        <v>20</v>
      </c>
      <c r="AF237" s="181">
        <v>29</v>
      </c>
      <c r="AG237" s="181">
        <v>19</v>
      </c>
      <c r="AH237" s="181"/>
      <c r="AI237" s="146">
        <f>SUM(D237:AH237)</f>
        <v>413</v>
      </c>
    </row>
    <row r="238" spans="1:40" customHeight="1" ht="15.75">
      <c r="A238" s="300"/>
      <c r="B238" s="281"/>
      <c r="C238" s="99" t="s">
        <v>126</v>
      </c>
      <c r="D238" s="181"/>
      <c r="E238" s="181">
        <v>1</v>
      </c>
      <c r="F238" s="181"/>
      <c r="G238" s="181"/>
      <c r="H238" s="181">
        <v>1</v>
      </c>
      <c r="I238" s="181">
        <v>1</v>
      </c>
      <c r="J238" s="181">
        <v>1</v>
      </c>
      <c r="K238" s="181">
        <v>1</v>
      </c>
      <c r="L238" s="181">
        <v>0</v>
      </c>
      <c r="M238" s="181"/>
      <c r="N238" s="181"/>
      <c r="O238" s="181">
        <v>0</v>
      </c>
      <c r="P238" s="181">
        <v>1</v>
      </c>
      <c r="Q238" s="181">
        <v>1</v>
      </c>
      <c r="R238" s="181">
        <v>1</v>
      </c>
      <c r="S238" s="181">
        <v>0</v>
      </c>
      <c r="T238" s="181"/>
      <c r="U238" s="181"/>
      <c r="V238" s="181">
        <v>0</v>
      </c>
      <c r="W238" s="181">
        <v>0</v>
      </c>
      <c r="X238" s="181">
        <v>1</v>
      </c>
      <c r="Y238" s="181">
        <v>1</v>
      </c>
      <c r="Z238" s="181">
        <v>1</v>
      </c>
      <c r="AA238" s="181"/>
      <c r="AB238" s="181"/>
      <c r="AC238" s="181">
        <v>0</v>
      </c>
      <c r="AD238" s="181">
        <v>0</v>
      </c>
      <c r="AE238" s="181">
        <v>1</v>
      </c>
      <c r="AF238" s="181">
        <v>1</v>
      </c>
      <c r="AG238" s="181">
        <v>1</v>
      </c>
      <c r="AH238" s="181"/>
      <c r="AI238" s="146">
        <f>SUM(D238:AH238)</f>
        <v>14</v>
      </c>
    </row>
    <row r="239" spans="1:40" customHeight="1" ht="15.75">
      <c r="A239" s="300"/>
      <c r="B239" s="281"/>
      <c r="C239" s="99" t="s">
        <v>127</v>
      </c>
      <c r="D239" s="181"/>
      <c r="E239" s="181">
        <v>101</v>
      </c>
      <c r="F239" s="181"/>
      <c r="G239" s="181"/>
      <c r="H239" s="181">
        <v>101</v>
      </c>
      <c r="I239" s="181">
        <v>116</v>
      </c>
      <c r="J239" s="181">
        <v>90</v>
      </c>
      <c r="K239" s="181">
        <v>85</v>
      </c>
      <c r="L239" s="181">
        <v>110</v>
      </c>
      <c r="M239" s="181"/>
      <c r="N239" s="181"/>
      <c r="O239" s="181">
        <v>76</v>
      </c>
      <c r="P239" s="181">
        <v>105</v>
      </c>
      <c r="Q239" s="181">
        <v>104</v>
      </c>
      <c r="R239" s="181">
        <v>103</v>
      </c>
      <c r="S239" s="181">
        <v>116</v>
      </c>
      <c r="T239" s="181"/>
      <c r="U239" s="181"/>
      <c r="V239" s="181">
        <v>108</v>
      </c>
      <c r="W239" s="181">
        <v>89</v>
      </c>
      <c r="X239" s="181">
        <v>99</v>
      </c>
      <c r="Y239" s="181">
        <v>84</v>
      </c>
      <c r="Z239" s="181">
        <v>117</v>
      </c>
      <c r="AA239" s="181"/>
      <c r="AB239" s="181"/>
      <c r="AC239" s="181">
        <v>90</v>
      </c>
      <c r="AD239" s="181">
        <v>120</v>
      </c>
      <c r="AE239" s="181">
        <v>112</v>
      </c>
      <c r="AF239" s="181">
        <v>122</v>
      </c>
      <c r="AG239" s="181">
        <v>133</v>
      </c>
      <c r="AH239" s="181"/>
      <c r="AI239" s="146">
        <f>SUM(D239:AH239)</f>
        <v>2181</v>
      </c>
    </row>
    <row r="240" spans="1:40" customHeight="1" ht="15.75">
      <c r="A240" s="300"/>
      <c r="B240" s="281"/>
      <c r="C240" s="99" t="s">
        <v>128</v>
      </c>
      <c r="D240" s="181"/>
      <c r="E240" s="181">
        <v>7</v>
      </c>
      <c r="F240" s="181"/>
      <c r="G240" s="181"/>
      <c r="H240" s="181">
        <v>7</v>
      </c>
      <c r="I240" s="181">
        <v>6</v>
      </c>
      <c r="J240" s="181">
        <v>5</v>
      </c>
      <c r="K240" s="181">
        <v>4</v>
      </c>
      <c r="L240" s="181">
        <v>3</v>
      </c>
      <c r="M240" s="181"/>
      <c r="N240" s="181"/>
      <c r="O240" s="181">
        <v>6</v>
      </c>
      <c r="P240" s="181">
        <v>5</v>
      </c>
      <c r="Q240" s="181">
        <v>5</v>
      </c>
      <c r="R240" s="181">
        <v>7</v>
      </c>
      <c r="S240" s="181">
        <v>7</v>
      </c>
      <c r="T240" s="181"/>
      <c r="U240" s="181"/>
      <c r="V240" s="181">
        <v>7</v>
      </c>
      <c r="W240" s="181">
        <v>6</v>
      </c>
      <c r="X240" s="181">
        <v>5</v>
      </c>
      <c r="Y240" s="181">
        <v>4</v>
      </c>
      <c r="Z240" s="181">
        <v>3</v>
      </c>
      <c r="AA240" s="181"/>
      <c r="AB240" s="181"/>
      <c r="AC240" s="181">
        <v>6</v>
      </c>
      <c r="AD240" s="181">
        <v>5</v>
      </c>
      <c r="AE240" s="181">
        <v>7</v>
      </c>
      <c r="AF240" s="181">
        <v>4</v>
      </c>
      <c r="AG240" s="181">
        <v>6</v>
      </c>
      <c r="AH240" s="181"/>
      <c r="AI240" s="146">
        <f>SUM(D240:AH240)</f>
        <v>115</v>
      </c>
    </row>
    <row r="241" spans="1:40" customHeight="1" ht="15.75">
      <c r="A241" s="300"/>
      <c r="B241" s="281"/>
      <c r="C241" s="99" t="s">
        <v>129</v>
      </c>
      <c r="D241" s="181"/>
      <c r="E241" s="181">
        <v>39</v>
      </c>
      <c r="F241" s="181"/>
      <c r="G241" s="181"/>
      <c r="H241" s="181">
        <v>39</v>
      </c>
      <c r="I241" s="181">
        <v>45</v>
      </c>
      <c r="J241" s="181">
        <v>32</v>
      </c>
      <c r="K241" s="181">
        <v>35</v>
      </c>
      <c r="L241" s="181">
        <v>39</v>
      </c>
      <c r="M241" s="181"/>
      <c r="N241" s="181"/>
      <c r="O241" s="181">
        <v>33</v>
      </c>
      <c r="P241" s="181">
        <v>46</v>
      </c>
      <c r="Q241" s="181">
        <v>50</v>
      </c>
      <c r="R241" s="181">
        <v>44</v>
      </c>
      <c r="S241" s="181">
        <v>42</v>
      </c>
      <c r="T241" s="181"/>
      <c r="U241" s="181"/>
      <c r="V241" s="181">
        <v>46</v>
      </c>
      <c r="W241" s="181">
        <v>30</v>
      </c>
      <c r="X241" s="181">
        <v>51</v>
      </c>
      <c r="Y241" s="181">
        <v>34</v>
      </c>
      <c r="Z241" s="181">
        <v>29</v>
      </c>
      <c r="AA241" s="181"/>
      <c r="AB241" s="181"/>
      <c r="AC241" s="181">
        <v>33</v>
      </c>
      <c r="AD241" s="181">
        <v>40</v>
      </c>
      <c r="AE241" s="181">
        <v>42</v>
      </c>
      <c r="AF241" s="181">
        <v>36</v>
      </c>
      <c r="AG241" s="181">
        <v>57</v>
      </c>
      <c r="AH241" s="181"/>
      <c r="AI241" s="146">
        <f>SUM(D241:AH241)</f>
        <v>842</v>
      </c>
    </row>
    <row r="242" spans="1:40" customHeight="1" ht="15.75">
      <c r="A242" s="300"/>
      <c r="B242" s="281"/>
      <c r="C242" s="99" t="s">
        <v>130</v>
      </c>
      <c r="D242" s="181"/>
      <c r="E242" s="181">
        <v>2</v>
      </c>
      <c r="F242" s="181"/>
      <c r="G242" s="181"/>
      <c r="H242" s="181">
        <v>2</v>
      </c>
      <c r="I242" s="181">
        <v>0</v>
      </c>
      <c r="J242" s="181">
        <v>2</v>
      </c>
      <c r="K242" s="181">
        <v>2</v>
      </c>
      <c r="L242" s="181">
        <v>1</v>
      </c>
      <c r="M242" s="181"/>
      <c r="N242" s="181"/>
      <c r="O242" s="181">
        <v>1</v>
      </c>
      <c r="P242" s="181">
        <v>0</v>
      </c>
      <c r="Q242" s="181">
        <v>1</v>
      </c>
      <c r="R242" s="181">
        <v>3</v>
      </c>
      <c r="S242" s="181">
        <v>1</v>
      </c>
      <c r="T242" s="181"/>
      <c r="U242" s="181"/>
      <c r="V242" s="181">
        <v>1</v>
      </c>
      <c r="W242" s="181">
        <v>0</v>
      </c>
      <c r="X242" s="181">
        <v>2</v>
      </c>
      <c r="Y242" s="181">
        <v>2</v>
      </c>
      <c r="Z242" s="181">
        <v>1</v>
      </c>
      <c r="AA242" s="181"/>
      <c r="AB242" s="181"/>
      <c r="AC242" s="181">
        <v>1</v>
      </c>
      <c r="AD242" s="181">
        <v>2</v>
      </c>
      <c r="AE242" s="181">
        <v>2</v>
      </c>
      <c r="AF242" s="181">
        <v>0</v>
      </c>
      <c r="AG242" s="181">
        <v>2</v>
      </c>
      <c r="AH242" s="181"/>
      <c r="AI242" s="146">
        <f>SUM(D242:AH242)</f>
        <v>28</v>
      </c>
    </row>
    <row r="243" spans="1:40" customHeight="1" ht="15.75">
      <c r="A243" s="300"/>
      <c r="B243" s="281"/>
      <c r="C243" s="99" t="s">
        <v>131</v>
      </c>
      <c r="D243" s="181"/>
      <c r="E243" s="181">
        <v>38</v>
      </c>
      <c r="F243" s="181"/>
      <c r="G243" s="181"/>
      <c r="H243" s="181">
        <v>38</v>
      </c>
      <c r="I243" s="181">
        <v>39</v>
      </c>
      <c r="J243" s="181">
        <v>29</v>
      </c>
      <c r="K243" s="181">
        <v>34</v>
      </c>
      <c r="L243" s="181">
        <v>33</v>
      </c>
      <c r="M243" s="181"/>
      <c r="N243" s="181"/>
      <c r="O243" s="181">
        <v>23</v>
      </c>
      <c r="P243" s="181">
        <v>36</v>
      </c>
      <c r="Q243" s="181">
        <v>42</v>
      </c>
      <c r="R243" s="181">
        <v>24</v>
      </c>
      <c r="S243" s="181">
        <v>29</v>
      </c>
      <c r="T243" s="181"/>
      <c r="U243" s="181"/>
      <c r="V243" s="181">
        <v>31</v>
      </c>
      <c r="W243" s="181">
        <v>27</v>
      </c>
      <c r="X243" s="181">
        <v>26</v>
      </c>
      <c r="Y243" s="181">
        <v>23</v>
      </c>
      <c r="Z243" s="181">
        <v>26</v>
      </c>
      <c r="AA243" s="181"/>
      <c r="AB243" s="181"/>
      <c r="AC243" s="181">
        <v>28</v>
      </c>
      <c r="AD243" s="181">
        <v>30</v>
      </c>
      <c r="AE243" s="181">
        <v>44</v>
      </c>
      <c r="AF243" s="181">
        <v>42</v>
      </c>
      <c r="AG243" s="181">
        <v>36</v>
      </c>
      <c r="AH243" s="181"/>
      <c r="AI243" s="146">
        <f>SUM(D243:AH243)</f>
        <v>678</v>
      </c>
    </row>
    <row r="244" spans="1:40" customHeight="1" ht="15.75">
      <c r="A244" s="300"/>
      <c r="B244" s="281"/>
      <c r="C244" s="99" t="s">
        <v>132</v>
      </c>
      <c r="D244" s="181"/>
      <c r="E244" s="181">
        <v>2</v>
      </c>
      <c r="F244" s="181"/>
      <c r="G244" s="181"/>
      <c r="H244" s="181">
        <v>2</v>
      </c>
      <c r="I244" s="181">
        <v>1</v>
      </c>
      <c r="J244" s="181">
        <v>1</v>
      </c>
      <c r="K244" s="181">
        <v>0</v>
      </c>
      <c r="L244" s="181">
        <v>1</v>
      </c>
      <c r="M244" s="181"/>
      <c r="N244" s="181"/>
      <c r="O244" s="181">
        <v>1</v>
      </c>
      <c r="P244" s="181">
        <v>0</v>
      </c>
      <c r="Q244" s="181">
        <v>0</v>
      </c>
      <c r="R244" s="181">
        <v>2</v>
      </c>
      <c r="S244" s="181">
        <v>2</v>
      </c>
      <c r="T244" s="181"/>
      <c r="U244" s="181"/>
      <c r="V244" s="181">
        <v>1</v>
      </c>
      <c r="W244" s="181">
        <v>0</v>
      </c>
      <c r="X244" s="181">
        <v>1</v>
      </c>
      <c r="Y244" s="181">
        <v>1</v>
      </c>
      <c r="Z244" s="181">
        <v>1</v>
      </c>
      <c r="AA244" s="181"/>
      <c r="AB244" s="181"/>
      <c r="AC244" s="181">
        <v>1</v>
      </c>
      <c r="AD244" s="181">
        <v>1</v>
      </c>
      <c r="AE244" s="181">
        <v>0</v>
      </c>
      <c r="AF244" s="181">
        <v>2</v>
      </c>
      <c r="AG244" s="181">
        <v>2</v>
      </c>
      <c r="AH244" s="181"/>
      <c r="AI244" s="146">
        <f>SUM(D244:AH244)</f>
        <v>22</v>
      </c>
    </row>
    <row r="245" spans="1:40" customHeight="1" ht="15.75">
      <c r="A245" s="300"/>
      <c r="B245" s="281"/>
      <c r="C245" s="99" t="s">
        <v>133</v>
      </c>
      <c r="D245" s="181"/>
      <c r="E245" s="181">
        <v>10</v>
      </c>
      <c r="F245" s="181"/>
      <c r="G245" s="181"/>
      <c r="H245" s="181">
        <v>10</v>
      </c>
      <c r="I245" s="181">
        <v>12</v>
      </c>
      <c r="J245" s="181">
        <v>8</v>
      </c>
      <c r="K245" s="181">
        <v>7</v>
      </c>
      <c r="L245" s="181">
        <v>12</v>
      </c>
      <c r="M245" s="181"/>
      <c r="N245" s="181"/>
      <c r="O245" s="181">
        <v>8</v>
      </c>
      <c r="P245" s="181">
        <v>9</v>
      </c>
      <c r="Q245" s="181">
        <v>9</v>
      </c>
      <c r="R245" s="181">
        <v>10</v>
      </c>
      <c r="S245" s="181">
        <v>6</v>
      </c>
      <c r="T245" s="181"/>
      <c r="U245" s="181"/>
      <c r="V245" s="181">
        <v>6</v>
      </c>
      <c r="W245" s="181">
        <v>9</v>
      </c>
      <c r="X245" s="181">
        <v>9</v>
      </c>
      <c r="Y245" s="181">
        <v>8</v>
      </c>
      <c r="Z245" s="181">
        <v>8</v>
      </c>
      <c r="AA245" s="181"/>
      <c r="AB245" s="181"/>
      <c r="AC245" s="181">
        <v>8</v>
      </c>
      <c r="AD245" s="181">
        <v>7</v>
      </c>
      <c r="AE245" s="181">
        <v>6</v>
      </c>
      <c r="AF245" s="181">
        <v>15</v>
      </c>
      <c r="AG245" s="181">
        <v>20</v>
      </c>
      <c r="AH245" s="181"/>
      <c r="AI245" s="146">
        <f>SUM(D245:AH245)</f>
        <v>197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/>
      <c r="G246" s="181"/>
      <c r="H246" s="181">
        <v>0</v>
      </c>
      <c r="I246" s="181">
        <v>0</v>
      </c>
      <c r="J246" s="181">
        <v>0</v>
      </c>
      <c r="K246" s="181">
        <v>0</v>
      </c>
      <c r="L246" s="181">
        <v>0</v>
      </c>
      <c r="M246" s="181"/>
      <c r="N246" s="181"/>
      <c r="O246" s="181">
        <v>0</v>
      </c>
      <c r="P246" s="181">
        <v>0</v>
      </c>
      <c r="Q246" s="181">
        <v>0</v>
      </c>
      <c r="R246" s="181">
        <v>0</v>
      </c>
      <c r="S246" s="181">
        <v>0</v>
      </c>
      <c r="T246" s="181"/>
      <c r="U246" s="181"/>
      <c r="V246" s="181">
        <v>0</v>
      </c>
      <c r="W246" s="181">
        <v>0</v>
      </c>
      <c r="X246" s="181">
        <v>0</v>
      </c>
      <c r="Y246" s="181">
        <v>1</v>
      </c>
      <c r="Z246" s="181">
        <v>1</v>
      </c>
      <c r="AA246" s="181"/>
      <c r="AB246" s="181"/>
      <c r="AC246" s="181">
        <v>0</v>
      </c>
      <c r="AD246" s="181">
        <v>0</v>
      </c>
      <c r="AE246" s="181">
        <v>0</v>
      </c>
      <c r="AF246" s="181">
        <v>0</v>
      </c>
      <c r="AG246" s="181">
        <v>0</v>
      </c>
      <c r="AH246" s="181"/>
      <c r="AI246" s="146">
        <f>SUM(D246:AH246)</f>
        <v>2</v>
      </c>
    </row>
    <row r="247" spans="1:40" customHeight="1" ht="15.75">
      <c r="A247" s="300"/>
      <c r="B247" s="281"/>
      <c r="C247" s="99" t="s">
        <v>135</v>
      </c>
      <c r="D247" s="181"/>
      <c r="E247" s="181">
        <v>4</v>
      </c>
      <c r="F247" s="181"/>
      <c r="G247" s="181"/>
      <c r="H247" s="181">
        <v>4</v>
      </c>
      <c r="I247" s="181">
        <v>7</v>
      </c>
      <c r="J247" s="181">
        <v>6</v>
      </c>
      <c r="K247" s="181">
        <v>3</v>
      </c>
      <c r="L247" s="181">
        <v>4</v>
      </c>
      <c r="M247" s="181"/>
      <c r="N247" s="181"/>
      <c r="O247" s="181">
        <v>9</v>
      </c>
      <c r="P247" s="181">
        <v>6</v>
      </c>
      <c r="Q247" s="181">
        <v>4</v>
      </c>
      <c r="R247" s="181">
        <v>3</v>
      </c>
      <c r="S247" s="181">
        <v>8</v>
      </c>
      <c r="T247" s="181"/>
      <c r="U247" s="181"/>
      <c r="V247" s="181">
        <v>8</v>
      </c>
      <c r="W247" s="181">
        <v>10</v>
      </c>
      <c r="X247" s="181">
        <v>7</v>
      </c>
      <c r="Y247" s="181">
        <v>4</v>
      </c>
      <c r="Z247" s="181">
        <v>10</v>
      </c>
      <c r="AA247" s="181"/>
      <c r="AB247" s="181"/>
      <c r="AC247" s="181">
        <v>12</v>
      </c>
      <c r="AD247" s="181">
        <v>3</v>
      </c>
      <c r="AE247" s="181">
        <v>10</v>
      </c>
      <c r="AF247" s="181">
        <v>5</v>
      </c>
      <c r="AG247" s="181">
        <v>4</v>
      </c>
      <c r="AH247" s="181"/>
      <c r="AI247" s="147">
        <f>SUM(D247:AH247)</f>
        <v>131</v>
      </c>
    </row>
    <row r="248" spans="1:40" customHeight="1" ht="15.75">
      <c r="A248" s="300"/>
      <c r="B248" s="281"/>
      <c r="C248" s="99" t="s">
        <v>136</v>
      </c>
      <c r="D248" s="181"/>
      <c r="E248" s="181">
        <v>0</v>
      </c>
      <c r="F248" s="181"/>
      <c r="G248" s="181"/>
      <c r="H248" s="181">
        <v>0</v>
      </c>
      <c r="I248" s="181">
        <v>0</v>
      </c>
      <c r="J248" s="181">
        <v>0</v>
      </c>
      <c r="K248" s="181">
        <v>0</v>
      </c>
      <c r="L248" s="181">
        <v>0</v>
      </c>
      <c r="M248" s="181"/>
      <c r="N248" s="181"/>
      <c r="O248" s="181">
        <v>1</v>
      </c>
      <c r="P248" s="181">
        <v>0</v>
      </c>
      <c r="Q248" s="181">
        <v>0</v>
      </c>
      <c r="R248" s="181">
        <v>1</v>
      </c>
      <c r="S248" s="181">
        <v>0</v>
      </c>
      <c r="T248" s="181"/>
      <c r="U248" s="181"/>
      <c r="V248" s="181">
        <v>0</v>
      </c>
      <c r="W248" s="181">
        <v>0</v>
      </c>
      <c r="X248" s="181">
        <v>0</v>
      </c>
      <c r="Y248" s="181">
        <v>0</v>
      </c>
      <c r="Z248" s="181">
        <v>0</v>
      </c>
      <c r="AA248" s="181"/>
      <c r="AB248" s="181"/>
      <c r="AC248" s="181">
        <v>0</v>
      </c>
      <c r="AD248" s="181">
        <v>0</v>
      </c>
      <c r="AE248" s="181">
        <v>0</v>
      </c>
      <c r="AF248" s="181">
        <v>0</v>
      </c>
      <c r="AG248" s="181">
        <v>0</v>
      </c>
      <c r="AH248" s="181"/>
      <c r="AI248" s="147">
        <f>SUM(D248:AH248)</f>
        <v>2</v>
      </c>
    </row>
    <row r="249" spans="1:40" customHeight="1" ht="16.5">
      <c r="A249" s="300"/>
      <c r="B249" s="281"/>
      <c r="C249" s="100" t="s">
        <v>137</v>
      </c>
      <c r="D249" s="181"/>
      <c r="E249" s="181">
        <v>9</v>
      </c>
      <c r="F249" s="181"/>
      <c r="G249" s="181"/>
      <c r="H249" s="181">
        <v>9</v>
      </c>
      <c r="I249" s="181">
        <v>9</v>
      </c>
      <c r="J249" s="181">
        <v>13</v>
      </c>
      <c r="K249" s="181">
        <v>7</v>
      </c>
      <c r="L249" s="181">
        <v>12</v>
      </c>
      <c r="M249" s="181"/>
      <c r="N249" s="181"/>
      <c r="O249" s="181">
        <v>12</v>
      </c>
      <c r="P249" s="181">
        <v>13</v>
      </c>
      <c r="Q249" s="181">
        <v>9</v>
      </c>
      <c r="R249" s="181">
        <v>10</v>
      </c>
      <c r="S249" s="181">
        <v>13</v>
      </c>
      <c r="T249" s="181"/>
      <c r="U249" s="181"/>
      <c r="V249" s="181">
        <v>16</v>
      </c>
      <c r="W249" s="181">
        <v>6</v>
      </c>
      <c r="X249" s="181">
        <v>9</v>
      </c>
      <c r="Y249" s="181">
        <v>11</v>
      </c>
      <c r="Z249" s="181">
        <v>9</v>
      </c>
      <c r="AA249" s="181"/>
      <c r="AB249" s="181"/>
      <c r="AC249" s="181">
        <v>13</v>
      </c>
      <c r="AD249" s="181">
        <v>14</v>
      </c>
      <c r="AE249" s="181">
        <v>10</v>
      </c>
      <c r="AF249" s="181">
        <v>17</v>
      </c>
      <c r="AG249" s="181">
        <v>10</v>
      </c>
      <c r="AH249" s="181"/>
      <c r="AI249" s="151">
        <f>SUM(D249:AH249)</f>
        <v>231</v>
      </c>
    </row>
    <row r="250" spans="1:40" customHeight="1" ht="18.75">
      <c r="A250" s="300"/>
      <c r="B250" s="282" t="s">
        <v>138</v>
      </c>
      <c r="C250" s="283"/>
      <c r="D250" s="181"/>
      <c r="E250" s="182">
        <f>SUM(E235:E249)</f>
        <v>263</v>
      </c>
      <c r="F250" s="182"/>
      <c r="G250" s="182"/>
      <c r="H250" s="182">
        <f>SUM(H235:H249)</f>
        <v>263</v>
      </c>
      <c r="I250" s="182">
        <f>SUM(I235:I249)</f>
        <v>302</v>
      </c>
      <c r="J250" s="182">
        <f>SUM(J235:J249)</f>
        <v>244</v>
      </c>
      <c r="K250" s="182">
        <f>SUM(K235:K249)</f>
        <v>220</v>
      </c>
      <c r="L250" s="182">
        <f>SUM(L235:L249)</f>
        <v>274</v>
      </c>
      <c r="M250" s="182"/>
      <c r="N250" s="182"/>
      <c r="O250" s="182">
        <f>SUM(O235:O249)</f>
        <v>201</v>
      </c>
      <c r="P250" s="182">
        <f>SUM(P235:P249)</f>
        <v>290</v>
      </c>
      <c r="Q250" s="182">
        <f>SUM(Q235:Q249)</f>
        <v>300</v>
      </c>
      <c r="R250" s="104">
        <f>SUM(R235:R249)</f>
        <v>260</v>
      </c>
      <c r="S250" s="182">
        <f>SUM(S235:S249)</f>
        <v>280</v>
      </c>
      <c r="T250" s="182"/>
      <c r="U250" s="182"/>
      <c r="V250" s="182">
        <f>SUM(V235:V249)</f>
        <v>278</v>
      </c>
      <c r="W250" s="182">
        <f>SUM(W235:W249)</f>
        <v>221</v>
      </c>
      <c r="X250" s="182">
        <f>SUM(X235:X249)</f>
        <v>285</v>
      </c>
      <c r="Y250" s="182">
        <f>SUM(Y235:Y249)</f>
        <v>233</v>
      </c>
      <c r="Z250" s="182">
        <f>SUM(Z235:Z249)</f>
        <v>265</v>
      </c>
      <c r="AA250" s="182"/>
      <c r="AB250" s="182"/>
      <c r="AC250" s="182">
        <f>SUM(AC235:AC249)</f>
        <v>230</v>
      </c>
      <c r="AD250" s="182">
        <f>SUM(AD235:AD249)</f>
        <v>280</v>
      </c>
      <c r="AE250" s="182">
        <v>322</v>
      </c>
      <c r="AF250" s="182">
        <f>SUM(AF235:AF249)</f>
        <v>330</v>
      </c>
      <c r="AG250" s="182">
        <f>SUM(AG235:AG249)</f>
        <v>346</v>
      </c>
      <c r="AH250" s="182"/>
      <c r="AI250" s="150">
        <f>SUM(D250:AH250)</f>
        <v>5687</v>
      </c>
    </row>
    <row r="251" spans="1:40" customHeight="1" ht="18.75">
      <c r="A251" s="300"/>
      <c r="B251" s="284" t="s">
        <v>55</v>
      </c>
      <c r="C251" s="285"/>
      <c r="D251" s="181"/>
      <c r="E251" s="104">
        <v>261</v>
      </c>
      <c r="F251" s="104"/>
      <c r="G251" s="104"/>
      <c r="H251" s="104">
        <v>261</v>
      </c>
      <c r="I251" s="104">
        <v>293</v>
      </c>
      <c r="J251" s="104">
        <v>236</v>
      </c>
      <c r="K251" s="104">
        <v>211</v>
      </c>
      <c r="L251" s="104">
        <v>269</v>
      </c>
      <c r="M251" s="104"/>
      <c r="N251" s="104"/>
      <c r="O251" s="104">
        <v>109</v>
      </c>
      <c r="P251" s="104">
        <v>286</v>
      </c>
      <c r="Q251" s="104">
        <v>297</v>
      </c>
      <c r="R251" s="104">
        <v>253</v>
      </c>
      <c r="S251" s="104">
        <v>278</v>
      </c>
      <c r="T251" s="104"/>
      <c r="U251" s="104"/>
      <c r="V251" s="104">
        <v>274</v>
      </c>
      <c r="W251" s="104">
        <v>221</v>
      </c>
      <c r="X251" s="104">
        <v>282</v>
      </c>
      <c r="Y251" s="104">
        <v>233</v>
      </c>
      <c r="Z251" s="104">
        <v>258</v>
      </c>
      <c r="AA251" s="104"/>
      <c r="AB251" s="104"/>
      <c r="AC251" s="104">
        <v>223</v>
      </c>
      <c r="AD251" s="104">
        <v>277</v>
      </c>
      <c r="AE251" s="104">
        <v>315</v>
      </c>
      <c r="AF251" s="104">
        <v>330</v>
      </c>
      <c r="AG251" s="104">
        <v>341</v>
      </c>
      <c r="AH251" s="104"/>
      <c r="AI251" s="145">
        <f>SUM(D251:AH251)</f>
        <v>5508</v>
      </c>
    </row>
    <row r="252" spans="1:40" customHeight="1" ht="18.75">
      <c r="A252" s="300"/>
      <c r="B252" s="286" t="s">
        <v>139</v>
      </c>
      <c r="C252" s="287"/>
      <c r="D252" s="181"/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81"/>
      <c r="E253" s="104">
        <f>E252-E251</f>
        <v>139</v>
      </c>
      <c r="F253" s="104"/>
      <c r="G253" s="104"/>
      <c r="H253" s="104">
        <f>H252-H251</f>
        <v>139</v>
      </c>
      <c r="I253" s="104">
        <f>I252-I251</f>
        <v>107</v>
      </c>
      <c r="J253" s="104">
        <f>J252-J251</f>
        <v>164</v>
      </c>
      <c r="K253" s="104">
        <f>K252-K251</f>
        <v>189</v>
      </c>
      <c r="L253" s="104">
        <f>L252-L251</f>
        <v>131</v>
      </c>
      <c r="M253" s="104"/>
      <c r="N253" s="104"/>
      <c r="O253" s="104">
        <f>O252-O251</f>
        <v>291</v>
      </c>
      <c r="P253" s="104">
        <f>P252-P251</f>
        <v>114</v>
      </c>
      <c r="Q253" s="104">
        <f>Q252-Q251</f>
        <v>103</v>
      </c>
      <c r="R253" s="104">
        <f>R252-R251</f>
        <v>147</v>
      </c>
      <c r="S253" s="104">
        <f>S252-S251</f>
        <v>122</v>
      </c>
      <c r="T253" s="104"/>
      <c r="U253" s="104"/>
      <c r="V253" s="104">
        <f>V252-V251</f>
        <v>126</v>
      </c>
      <c r="W253" s="104">
        <f>W252-W251</f>
        <v>179</v>
      </c>
      <c r="X253" s="104">
        <f>X252-X251</f>
        <v>118</v>
      </c>
      <c r="Y253" s="104">
        <f>Y252-Y251</f>
        <v>167</v>
      </c>
      <c r="Z253" s="104">
        <f>Z252-Z251</f>
        <v>142</v>
      </c>
      <c r="AA253" s="104"/>
      <c r="AB253" s="104"/>
      <c r="AC253" s="104">
        <f>AC252-AC251</f>
        <v>177</v>
      </c>
      <c r="AD253" s="104">
        <f>AD252-AD251</f>
        <v>123</v>
      </c>
      <c r="AE253" s="104">
        <f>AE252-AE251</f>
        <v>85</v>
      </c>
      <c r="AF253" s="104">
        <f>AF252-AF251</f>
        <v>70</v>
      </c>
      <c r="AG253" s="104">
        <f>AG252-AG251</f>
        <v>59</v>
      </c>
      <c r="AH253" s="104"/>
      <c r="AI253" s="153">
        <f>SUM(D253:AH253)</f>
        <v>2892</v>
      </c>
    </row>
    <row r="254" spans="1:40" customHeight="1" ht="18.75">
      <c r="A254" s="300"/>
      <c r="B254" s="286" t="s">
        <v>141</v>
      </c>
      <c r="C254" s="287"/>
      <c r="D254" s="181"/>
      <c r="E254" s="104">
        <f>E252-E250</f>
        <v>137</v>
      </c>
      <c r="F254" s="104"/>
      <c r="G254" s="104"/>
      <c r="H254" s="104">
        <f>H252-H250</f>
        <v>137</v>
      </c>
      <c r="I254" s="104">
        <f>I252-I250</f>
        <v>98</v>
      </c>
      <c r="J254" s="104">
        <f>J252-J250</f>
        <v>156</v>
      </c>
      <c r="K254" s="104">
        <f>K252-K250</f>
        <v>180</v>
      </c>
      <c r="L254" s="104">
        <f>L252-L250</f>
        <v>126</v>
      </c>
      <c r="M254" s="104"/>
      <c r="N254" s="104"/>
      <c r="O254" s="104">
        <f>O252-O250</f>
        <v>199</v>
      </c>
      <c r="P254" s="104">
        <f>P252-P250</f>
        <v>110</v>
      </c>
      <c r="Q254" s="104">
        <f>Q252-Q250</f>
        <v>100</v>
      </c>
      <c r="R254" s="104">
        <f>R252-R250</f>
        <v>140</v>
      </c>
      <c r="S254" s="104">
        <f>S252-S250</f>
        <v>120</v>
      </c>
      <c r="T254" s="104"/>
      <c r="U254" s="104"/>
      <c r="V254" s="104">
        <f>V252-V250</f>
        <v>122</v>
      </c>
      <c r="W254" s="104">
        <f>W252-W250</f>
        <v>179</v>
      </c>
      <c r="X254" s="104">
        <f>X252-X250</f>
        <v>115</v>
      </c>
      <c r="Y254" s="104">
        <f>Y252-Y250</f>
        <v>167</v>
      </c>
      <c r="Z254" s="104">
        <f>Z252-Z250</f>
        <v>135</v>
      </c>
      <c r="AA254" s="104"/>
      <c r="AB254" s="104"/>
      <c r="AC254" s="104">
        <f>AC252-AC250</f>
        <v>170</v>
      </c>
      <c r="AD254" s="104">
        <f>AD252-AD250</f>
        <v>120</v>
      </c>
      <c r="AE254" s="104">
        <f>AE252-AE250</f>
        <v>78</v>
      </c>
      <c r="AF254" s="104">
        <f>AF252-AF250</f>
        <v>70</v>
      </c>
      <c r="AG254" s="104">
        <f>AG252-AG250</f>
        <v>54</v>
      </c>
      <c r="AH254" s="104"/>
      <c r="AI254" s="153">
        <f>SUM(D254:AH254)</f>
        <v>2713</v>
      </c>
    </row>
    <row r="255" spans="1:40" customHeight="1" ht="16.5">
      <c r="A255" s="300"/>
      <c r="B255" s="288" t="s">
        <v>142</v>
      </c>
      <c r="C255" s="289"/>
      <c r="D255" s="181"/>
      <c r="E255" s="104">
        <f>E236+E238+E240+E242+E244+E246</f>
        <v>14</v>
      </c>
      <c r="F255" s="104"/>
      <c r="G255" s="104"/>
      <c r="H255" s="104">
        <f>H236+H238+H240+H242+H244+H246</f>
        <v>14</v>
      </c>
      <c r="I255" s="104">
        <f>I236+I238+I240+I242+I244+I246</f>
        <v>10</v>
      </c>
      <c r="J255" s="104">
        <f>J236+J238+J240+J242+J244+J246</f>
        <v>12</v>
      </c>
      <c r="K255" s="104">
        <f>K236+K238+K240+K242+K244+K246</f>
        <v>7</v>
      </c>
      <c r="L255" s="104">
        <f>L236+L238+L240+L242+L244+L246</f>
        <v>6</v>
      </c>
      <c r="M255" s="104"/>
      <c r="N255" s="104"/>
      <c r="O255" s="104">
        <f>O236+O238+O240+O242+O244+O246</f>
        <v>9</v>
      </c>
      <c r="P255" s="104">
        <f>P236+P238+P240+P242+P244+P246</f>
        <v>7</v>
      </c>
      <c r="Q255" s="104">
        <f>Q236+Q238+Q240+Q242+Q244+Q246</f>
        <v>7</v>
      </c>
      <c r="R255" s="104">
        <f>R236+R238+R240+R242+R244+R246</f>
        <v>14</v>
      </c>
      <c r="S255" s="104">
        <f>S236+S238+S240+S242+S244+S246</f>
        <v>10</v>
      </c>
      <c r="T255" s="104"/>
      <c r="U255" s="104"/>
      <c r="V255" s="104">
        <f>V236+V238+V240+V242+V244+V246</f>
        <v>10</v>
      </c>
      <c r="W255" s="104">
        <f>W236+W238+W240+W242+W244+W246</f>
        <v>7</v>
      </c>
      <c r="X255" s="104">
        <f>X236+X238+X240+X242+X244+X246</f>
        <v>10</v>
      </c>
      <c r="Y255" s="104">
        <f>Y236+Y238+Y240+Y242+Y244+Y246</f>
        <v>12</v>
      </c>
      <c r="Z255" s="104">
        <f>Z236+Z238+Z240+Z242+Z244+Z246</f>
        <v>7</v>
      </c>
      <c r="AA255" s="104"/>
      <c r="AB255" s="104"/>
      <c r="AC255" s="104">
        <f>AC236+AC238+AC240+AC242+AC244+AC246</f>
        <v>9</v>
      </c>
      <c r="AD255" s="104">
        <f>AD236+AD238+AD240+AD242+AD244+AD246</f>
        <v>12</v>
      </c>
      <c r="AE255" s="104">
        <f>AE236+AE238+AE240+AE242+AE244+AE246</f>
        <v>14</v>
      </c>
      <c r="AF255" s="104">
        <f>SUM(AF236,AF238,AF240,AF242,AF244,AF246)</f>
        <v>8</v>
      </c>
      <c r="AG255" s="104">
        <f>SUM(AG236,AG238,AG240,AG242,AG244,AG246)</f>
        <v>13</v>
      </c>
      <c r="AH255" s="104"/>
      <c r="AI255" s="149">
        <f>SUM(D255:AH255)</f>
        <v>212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/>
      <c r="G257" s="109"/>
      <c r="H257" s="109">
        <v>1</v>
      </c>
      <c r="I257" s="109">
        <v>1</v>
      </c>
      <c r="J257" s="109">
        <v>5</v>
      </c>
      <c r="K257" s="109">
        <v>8</v>
      </c>
      <c r="L257" s="109">
        <v>0</v>
      </c>
      <c r="M257" s="109"/>
      <c r="N257" s="109"/>
      <c r="O257" s="109">
        <v>3</v>
      </c>
      <c r="P257" s="109">
        <v>0</v>
      </c>
      <c r="Q257" s="109">
        <v>0</v>
      </c>
      <c r="R257" s="109">
        <v>1</v>
      </c>
      <c r="S257" s="109">
        <v>0</v>
      </c>
      <c r="T257" s="109"/>
      <c r="U257" s="109"/>
      <c r="V257" s="109">
        <v>0</v>
      </c>
      <c r="W257" s="109">
        <v>0</v>
      </c>
      <c r="X257" s="109">
        <v>0</v>
      </c>
      <c r="Y257" s="109">
        <v>0</v>
      </c>
      <c r="Z257" s="109">
        <v>1</v>
      </c>
      <c r="AA257" s="109"/>
      <c r="AB257" s="109"/>
      <c r="AC257" s="109">
        <v>0</v>
      </c>
      <c r="AD257" s="109">
        <v>0</v>
      </c>
      <c r="AE257" s="109">
        <v>0</v>
      </c>
      <c r="AF257" s="109">
        <v>0</v>
      </c>
      <c r="AG257" s="109">
        <v>0</v>
      </c>
      <c r="AH257" s="109"/>
      <c r="AI257" s="110">
        <f>SUM(D257:AH257)</f>
        <v>20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7</v>
      </c>
      <c r="F258" s="181"/>
      <c r="G258" s="181"/>
      <c r="H258" s="181">
        <v>13</v>
      </c>
      <c r="I258" s="181">
        <v>11</v>
      </c>
      <c r="J258" s="181">
        <v>8</v>
      </c>
      <c r="K258" s="181">
        <v>12</v>
      </c>
      <c r="L258" s="181">
        <v>17</v>
      </c>
      <c r="M258" s="181"/>
      <c r="N258" s="181"/>
      <c r="O258" s="181">
        <v>3</v>
      </c>
      <c r="P258" s="181">
        <v>8</v>
      </c>
      <c r="Q258" s="181">
        <v>2</v>
      </c>
      <c r="R258" s="181">
        <v>9</v>
      </c>
      <c r="S258" s="181">
        <v>9</v>
      </c>
      <c r="T258" s="181"/>
      <c r="U258" s="181"/>
      <c r="V258" s="181">
        <v>7</v>
      </c>
      <c r="W258" s="181">
        <v>5</v>
      </c>
      <c r="X258" s="181">
        <v>0</v>
      </c>
      <c r="Y258" s="181">
        <v>8</v>
      </c>
      <c r="Z258" s="181">
        <v>2</v>
      </c>
      <c r="AA258" s="181"/>
      <c r="AB258" s="181"/>
      <c r="AC258" s="181">
        <v>8</v>
      </c>
      <c r="AD258" s="181">
        <v>3</v>
      </c>
      <c r="AE258" s="181">
        <v>6</v>
      </c>
      <c r="AF258" s="181">
        <v>10</v>
      </c>
      <c r="AG258" s="181">
        <v>9</v>
      </c>
      <c r="AH258" s="181"/>
      <c r="AI258" s="146">
        <f>SUM(D258:AH258)</f>
        <v>157</v>
      </c>
    </row>
    <row r="259" spans="1:40" customHeight="1" ht="15.75">
      <c r="A259" s="300"/>
      <c r="B259" s="281"/>
      <c r="C259" s="99" t="s">
        <v>124</v>
      </c>
      <c r="D259" s="181"/>
      <c r="E259" s="181">
        <v>1</v>
      </c>
      <c r="F259" s="181"/>
      <c r="G259" s="181"/>
      <c r="H259" s="181">
        <v>2</v>
      </c>
      <c r="I259" s="181">
        <v>0</v>
      </c>
      <c r="J259" s="181">
        <v>1</v>
      </c>
      <c r="K259" s="181">
        <v>3</v>
      </c>
      <c r="L259" s="181">
        <v>0</v>
      </c>
      <c r="M259" s="181"/>
      <c r="N259" s="181"/>
      <c r="O259" s="181">
        <v>0</v>
      </c>
      <c r="P259" s="181">
        <v>0</v>
      </c>
      <c r="Q259" s="181">
        <v>0</v>
      </c>
      <c r="R259" s="181">
        <v>0</v>
      </c>
      <c r="S259" s="181">
        <v>0</v>
      </c>
      <c r="T259" s="181"/>
      <c r="U259" s="181"/>
      <c r="V259" s="181">
        <v>1</v>
      </c>
      <c r="W259" s="181">
        <v>0</v>
      </c>
      <c r="X259" s="181">
        <v>0</v>
      </c>
      <c r="Y259" s="181">
        <v>3</v>
      </c>
      <c r="Z259" s="181">
        <v>0</v>
      </c>
      <c r="AA259" s="181"/>
      <c r="AB259" s="181"/>
      <c r="AC259" s="181">
        <v>0</v>
      </c>
      <c r="AD259" s="181">
        <v>2</v>
      </c>
      <c r="AE259" s="181">
        <v>1</v>
      </c>
      <c r="AF259" s="181">
        <v>2</v>
      </c>
      <c r="AG259" s="181">
        <v>0</v>
      </c>
      <c r="AH259" s="181"/>
      <c r="AI259" s="146">
        <f>SUM(D259:AH259)</f>
        <v>16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/>
      <c r="G260" s="181"/>
      <c r="H260" s="181">
        <v>11</v>
      </c>
      <c r="I260" s="181">
        <v>7</v>
      </c>
      <c r="J260" s="181">
        <v>4</v>
      </c>
      <c r="K260" s="181">
        <v>5</v>
      </c>
      <c r="L260" s="181">
        <v>14</v>
      </c>
      <c r="M260" s="181"/>
      <c r="N260" s="181"/>
      <c r="O260" s="181">
        <v>0</v>
      </c>
      <c r="P260" s="181">
        <v>4</v>
      </c>
      <c r="Q260" s="181">
        <v>0</v>
      </c>
      <c r="R260" s="181">
        <v>10</v>
      </c>
      <c r="S260" s="181">
        <v>4</v>
      </c>
      <c r="T260" s="181"/>
      <c r="U260" s="181"/>
      <c r="V260" s="181">
        <v>2</v>
      </c>
      <c r="W260" s="181">
        <v>2</v>
      </c>
      <c r="X260" s="181">
        <v>2</v>
      </c>
      <c r="Y260" s="181">
        <v>6</v>
      </c>
      <c r="Z260" s="181">
        <v>0</v>
      </c>
      <c r="AA260" s="181"/>
      <c r="AB260" s="181"/>
      <c r="AC260" s="181">
        <v>4</v>
      </c>
      <c r="AD260" s="181">
        <v>3</v>
      </c>
      <c r="AE260" s="181">
        <v>3</v>
      </c>
      <c r="AF260" s="181">
        <v>6</v>
      </c>
      <c r="AG260" s="181">
        <v>6</v>
      </c>
      <c r="AH260" s="181"/>
      <c r="AI260" s="146">
        <f>SUM(D260:AH260)</f>
        <v>96</v>
      </c>
    </row>
    <row r="261" spans="1:40" customHeight="1" ht="15.75">
      <c r="A261" s="300"/>
      <c r="B261" s="281"/>
      <c r="C261" s="99" t="s">
        <v>126</v>
      </c>
      <c r="D261" s="181"/>
      <c r="E261" s="181">
        <v>0</v>
      </c>
      <c r="F261" s="181"/>
      <c r="G261" s="181"/>
      <c r="H261" s="181">
        <v>3</v>
      </c>
      <c r="I261" s="181">
        <v>7</v>
      </c>
      <c r="J261" s="181">
        <v>1</v>
      </c>
      <c r="K261" s="181">
        <v>2</v>
      </c>
      <c r="L261" s="181">
        <v>4</v>
      </c>
      <c r="M261" s="181"/>
      <c r="N261" s="181"/>
      <c r="O261" s="181">
        <v>1</v>
      </c>
      <c r="P261" s="181">
        <v>1</v>
      </c>
      <c r="Q261" s="181">
        <v>1</v>
      </c>
      <c r="R261" s="181">
        <v>0</v>
      </c>
      <c r="S261" s="181">
        <v>1</v>
      </c>
      <c r="T261" s="181"/>
      <c r="U261" s="181"/>
      <c r="V261" s="181">
        <v>3</v>
      </c>
      <c r="W261" s="181">
        <v>0</v>
      </c>
      <c r="X261" s="181">
        <v>0</v>
      </c>
      <c r="Y261" s="181">
        <v>5</v>
      </c>
      <c r="Z261" s="181">
        <v>5</v>
      </c>
      <c r="AA261" s="181"/>
      <c r="AB261" s="181"/>
      <c r="AC261" s="181">
        <v>1</v>
      </c>
      <c r="AD261" s="181">
        <v>2</v>
      </c>
      <c r="AE261" s="181">
        <v>1</v>
      </c>
      <c r="AF261" s="181">
        <v>2</v>
      </c>
      <c r="AG261" s="181">
        <v>0</v>
      </c>
      <c r="AH261" s="181"/>
      <c r="AI261" s="146">
        <f>SUM(D261:AH261)</f>
        <v>40</v>
      </c>
    </row>
    <row r="262" spans="1:40" customHeight="1" ht="15.75">
      <c r="A262" s="300"/>
      <c r="B262" s="281"/>
      <c r="C262" s="99" t="s">
        <v>127</v>
      </c>
      <c r="D262" s="181"/>
      <c r="E262" s="181">
        <v>93</v>
      </c>
      <c r="F262" s="181"/>
      <c r="G262" s="181"/>
      <c r="H262" s="181">
        <v>127</v>
      </c>
      <c r="I262" s="181">
        <v>139</v>
      </c>
      <c r="J262" s="181">
        <v>86</v>
      </c>
      <c r="K262" s="181">
        <v>98</v>
      </c>
      <c r="L262" s="181">
        <v>134</v>
      </c>
      <c r="M262" s="181"/>
      <c r="N262" s="181"/>
      <c r="O262" s="181">
        <v>140</v>
      </c>
      <c r="P262" s="181">
        <v>121</v>
      </c>
      <c r="Q262" s="181">
        <v>122</v>
      </c>
      <c r="R262" s="181">
        <v>116</v>
      </c>
      <c r="S262" s="181">
        <v>128</v>
      </c>
      <c r="T262" s="181"/>
      <c r="U262" s="181"/>
      <c r="V262" s="181">
        <v>133</v>
      </c>
      <c r="W262" s="181">
        <v>69</v>
      </c>
      <c r="X262" s="181">
        <v>92</v>
      </c>
      <c r="Y262" s="181">
        <v>111</v>
      </c>
      <c r="Z262" s="181">
        <v>132</v>
      </c>
      <c r="AA262" s="181"/>
      <c r="AB262" s="181"/>
      <c r="AC262" s="181">
        <v>80</v>
      </c>
      <c r="AD262" s="181">
        <v>113</v>
      </c>
      <c r="AE262" s="181">
        <v>102</v>
      </c>
      <c r="AF262" s="181">
        <v>137</v>
      </c>
      <c r="AG262" s="181">
        <v>173</v>
      </c>
      <c r="AH262" s="181"/>
      <c r="AI262" s="146">
        <f>SUM(D262:AH262)</f>
        <v>2446</v>
      </c>
    </row>
    <row r="263" spans="1:40" customHeight="1" ht="15.75">
      <c r="A263" s="300"/>
      <c r="B263" s="281"/>
      <c r="C263" s="99" t="s">
        <v>128</v>
      </c>
      <c r="D263" s="181"/>
      <c r="E263" s="181">
        <v>18</v>
      </c>
      <c r="F263" s="181"/>
      <c r="G263" s="181"/>
      <c r="H263" s="181">
        <v>17</v>
      </c>
      <c r="I263" s="181">
        <v>18</v>
      </c>
      <c r="J263" s="181">
        <v>21</v>
      </c>
      <c r="K263" s="181">
        <v>18</v>
      </c>
      <c r="L263" s="181">
        <v>16</v>
      </c>
      <c r="M263" s="181"/>
      <c r="N263" s="181"/>
      <c r="O263" s="181">
        <v>16</v>
      </c>
      <c r="P263" s="181">
        <v>12</v>
      </c>
      <c r="Q263" s="181">
        <v>14</v>
      </c>
      <c r="R263" s="181">
        <v>14</v>
      </c>
      <c r="S263" s="181">
        <v>19</v>
      </c>
      <c r="T263" s="181"/>
      <c r="U263" s="181"/>
      <c r="V263" s="181">
        <v>21</v>
      </c>
      <c r="W263" s="181">
        <v>11</v>
      </c>
      <c r="X263" s="181">
        <v>12</v>
      </c>
      <c r="Y263" s="181">
        <v>13</v>
      </c>
      <c r="Z263" s="181">
        <v>19</v>
      </c>
      <c r="AA263" s="181"/>
      <c r="AB263" s="181"/>
      <c r="AC263" s="181">
        <v>7</v>
      </c>
      <c r="AD263" s="181">
        <v>12</v>
      </c>
      <c r="AE263" s="181">
        <v>16</v>
      </c>
      <c r="AF263" s="181">
        <v>21</v>
      </c>
      <c r="AG263" s="181">
        <v>15</v>
      </c>
      <c r="AH263" s="181"/>
      <c r="AI263" s="146">
        <f>SUM(D263:AH263)</f>
        <v>330</v>
      </c>
    </row>
    <row r="264" spans="1:40" customHeight="1" ht="15.75">
      <c r="A264" s="300"/>
      <c r="B264" s="281"/>
      <c r="C264" s="99" t="s">
        <v>129</v>
      </c>
      <c r="D264" s="181"/>
      <c r="E264" s="181">
        <v>71</v>
      </c>
      <c r="F264" s="181"/>
      <c r="G264" s="181"/>
      <c r="H264" s="181">
        <v>52</v>
      </c>
      <c r="I264" s="181">
        <v>62</v>
      </c>
      <c r="J264" s="181">
        <v>45</v>
      </c>
      <c r="K264" s="181">
        <v>47</v>
      </c>
      <c r="L264" s="181">
        <v>65</v>
      </c>
      <c r="M264" s="181"/>
      <c r="N264" s="181"/>
      <c r="O264" s="181">
        <v>66</v>
      </c>
      <c r="P264" s="181">
        <v>66</v>
      </c>
      <c r="Q264" s="181">
        <v>63</v>
      </c>
      <c r="R264" s="181">
        <v>57</v>
      </c>
      <c r="S264" s="181">
        <v>62</v>
      </c>
      <c r="T264" s="181"/>
      <c r="U264" s="181"/>
      <c r="V264" s="181">
        <v>70</v>
      </c>
      <c r="W264" s="181">
        <v>24</v>
      </c>
      <c r="X264" s="181">
        <v>45</v>
      </c>
      <c r="Y264" s="181">
        <v>59</v>
      </c>
      <c r="Z264" s="181">
        <v>79</v>
      </c>
      <c r="AA264" s="181"/>
      <c r="AB264" s="181"/>
      <c r="AC264" s="181">
        <v>62</v>
      </c>
      <c r="AD264" s="181">
        <v>61</v>
      </c>
      <c r="AE264" s="181">
        <v>65</v>
      </c>
      <c r="AF264" s="181">
        <v>88</v>
      </c>
      <c r="AG264" s="181">
        <v>79</v>
      </c>
      <c r="AH264" s="181"/>
      <c r="AI264" s="146">
        <f>SUM(D264:AH264)</f>
        <v>1288</v>
      </c>
    </row>
    <row r="265" spans="1:40" customHeight="1" ht="15.75">
      <c r="A265" s="300"/>
      <c r="B265" s="281"/>
      <c r="C265" s="99" t="s">
        <v>130</v>
      </c>
      <c r="D265" s="181"/>
      <c r="E265" s="181">
        <v>4</v>
      </c>
      <c r="F265" s="181"/>
      <c r="G265" s="181"/>
      <c r="H265" s="181">
        <v>4</v>
      </c>
      <c r="I265" s="181">
        <v>9</v>
      </c>
      <c r="J265" s="181">
        <v>7</v>
      </c>
      <c r="K265" s="181">
        <v>7</v>
      </c>
      <c r="L265" s="181">
        <v>8</v>
      </c>
      <c r="M265" s="181"/>
      <c r="N265" s="181"/>
      <c r="O265" s="181">
        <v>5</v>
      </c>
      <c r="P265" s="181">
        <v>5</v>
      </c>
      <c r="Q265" s="181">
        <v>4</v>
      </c>
      <c r="R265" s="181">
        <v>1</v>
      </c>
      <c r="S265" s="181">
        <v>7</v>
      </c>
      <c r="T265" s="181"/>
      <c r="U265" s="181"/>
      <c r="V265" s="181">
        <v>10</v>
      </c>
      <c r="W265" s="181">
        <v>4</v>
      </c>
      <c r="X265" s="181">
        <v>2</v>
      </c>
      <c r="Y265" s="181">
        <v>8</v>
      </c>
      <c r="Z265" s="181">
        <v>4</v>
      </c>
      <c r="AA265" s="181"/>
      <c r="AB265" s="181"/>
      <c r="AC265" s="181">
        <v>4</v>
      </c>
      <c r="AD265" s="181">
        <v>9</v>
      </c>
      <c r="AE265" s="181">
        <v>2</v>
      </c>
      <c r="AF265" s="181">
        <v>10</v>
      </c>
      <c r="AG265" s="181">
        <v>3</v>
      </c>
      <c r="AH265" s="181"/>
      <c r="AI265" s="146">
        <f>SUM(D265:AH265)</f>
        <v>117</v>
      </c>
    </row>
    <row r="266" spans="1:40" customHeight="1" ht="15.75">
      <c r="A266" s="300"/>
      <c r="B266" s="281"/>
      <c r="C266" s="99" t="s">
        <v>131</v>
      </c>
      <c r="D266" s="181"/>
      <c r="E266" s="181">
        <v>40</v>
      </c>
      <c r="F266" s="181"/>
      <c r="G266" s="181"/>
      <c r="H266" s="181">
        <v>57</v>
      </c>
      <c r="I266" s="181">
        <v>58</v>
      </c>
      <c r="J266" s="181">
        <v>40</v>
      </c>
      <c r="K266" s="181">
        <v>51</v>
      </c>
      <c r="L266" s="181">
        <v>54</v>
      </c>
      <c r="M266" s="181"/>
      <c r="N266" s="181"/>
      <c r="O266" s="181">
        <v>47</v>
      </c>
      <c r="P266" s="181">
        <v>72</v>
      </c>
      <c r="Q266" s="181">
        <v>30</v>
      </c>
      <c r="R266" s="181">
        <v>34</v>
      </c>
      <c r="S266" s="181">
        <v>67</v>
      </c>
      <c r="T266" s="181"/>
      <c r="U266" s="181"/>
      <c r="V266" s="181">
        <v>50</v>
      </c>
      <c r="W266" s="181">
        <v>23</v>
      </c>
      <c r="X266" s="181">
        <v>26</v>
      </c>
      <c r="Y266" s="181">
        <v>53</v>
      </c>
      <c r="Z266" s="181">
        <v>61</v>
      </c>
      <c r="AA266" s="181"/>
      <c r="AB266" s="181"/>
      <c r="AC266" s="181">
        <v>31</v>
      </c>
      <c r="AD266" s="181">
        <v>39</v>
      </c>
      <c r="AE266" s="181">
        <v>35</v>
      </c>
      <c r="AF266" s="181">
        <v>60</v>
      </c>
      <c r="AG266" s="181">
        <v>49</v>
      </c>
      <c r="AH266" s="181"/>
      <c r="AI266" s="146">
        <f>SUM(D266:AH266)</f>
        <v>977</v>
      </c>
    </row>
    <row r="267" spans="1:40" customHeight="1" ht="15.75">
      <c r="A267" s="300"/>
      <c r="B267" s="281"/>
      <c r="C267" s="99" t="s">
        <v>132</v>
      </c>
      <c r="D267" s="181"/>
      <c r="E267" s="181">
        <v>5</v>
      </c>
      <c r="F267" s="181"/>
      <c r="G267" s="181"/>
      <c r="H267" s="181">
        <v>8</v>
      </c>
      <c r="I267" s="181">
        <v>5</v>
      </c>
      <c r="J267" s="181">
        <v>7</v>
      </c>
      <c r="K267" s="181">
        <v>7</v>
      </c>
      <c r="L267" s="181">
        <v>8</v>
      </c>
      <c r="M267" s="181"/>
      <c r="N267" s="181"/>
      <c r="O267" s="181">
        <v>6</v>
      </c>
      <c r="P267" s="181">
        <v>6</v>
      </c>
      <c r="Q267" s="181">
        <v>3</v>
      </c>
      <c r="R267" s="181">
        <v>5</v>
      </c>
      <c r="S267" s="181">
        <v>9</v>
      </c>
      <c r="T267" s="181"/>
      <c r="U267" s="181"/>
      <c r="V267" s="181">
        <v>7</v>
      </c>
      <c r="W267" s="181">
        <v>4</v>
      </c>
      <c r="X267" s="181">
        <v>2</v>
      </c>
      <c r="Y267" s="181">
        <v>3</v>
      </c>
      <c r="Z267" s="181">
        <v>8</v>
      </c>
      <c r="AA267" s="181"/>
      <c r="AB267" s="181"/>
      <c r="AC267" s="181">
        <v>3</v>
      </c>
      <c r="AD267" s="181">
        <v>10</v>
      </c>
      <c r="AE267" s="181">
        <v>1</v>
      </c>
      <c r="AF267" s="181">
        <v>9</v>
      </c>
      <c r="AG267" s="181">
        <v>5</v>
      </c>
      <c r="AH267" s="181"/>
      <c r="AI267" s="146">
        <f>SUM(D267:AH267)</f>
        <v>121</v>
      </c>
    </row>
    <row r="268" spans="1:40" customHeight="1" ht="15.75">
      <c r="A268" s="300"/>
      <c r="B268" s="281"/>
      <c r="C268" s="99" t="s">
        <v>133</v>
      </c>
      <c r="D268" s="181"/>
      <c r="E268" s="181">
        <v>24</v>
      </c>
      <c r="F268" s="181"/>
      <c r="G268" s="181"/>
      <c r="H268" s="181">
        <v>21</v>
      </c>
      <c r="I268" s="181">
        <v>30</v>
      </c>
      <c r="J268" s="181">
        <v>19</v>
      </c>
      <c r="K268" s="181">
        <v>30</v>
      </c>
      <c r="L268" s="181">
        <v>33</v>
      </c>
      <c r="M268" s="181"/>
      <c r="N268" s="181"/>
      <c r="O268" s="181">
        <v>10</v>
      </c>
      <c r="P268" s="181">
        <v>26</v>
      </c>
      <c r="Q268" s="181">
        <v>17</v>
      </c>
      <c r="R268" s="181">
        <v>18</v>
      </c>
      <c r="S268" s="181">
        <v>35</v>
      </c>
      <c r="T268" s="181"/>
      <c r="U268" s="181"/>
      <c r="V268" s="181">
        <v>36</v>
      </c>
      <c r="W268" s="181">
        <v>11</v>
      </c>
      <c r="X268" s="181">
        <v>16</v>
      </c>
      <c r="Y268" s="181">
        <v>32</v>
      </c>
      <c r="Z268" s="181">
        <v>40</v>
      </c>
      <c r="AA268" s="181"/>
      <c r="AB268" s="181"/>
      <c r="AC268" s="181">
        <v>29</v>
      </c>
      <c r="AD268" s="181">
        <v>22</v>
      </c>
      <c r="AE268" s="181">
        <v>32</v>
      </c>
      <c r="AF268" s="181">
        <v>41</v>
      </c>
      <c r="AG268" s="181">
        <v>23</v>
      </c>
      <c r="AH268" s="181"/>
      <c r="AI268" s="146">
        <f>SUM(D268:AH268)</f>
        <v>545</v>
      </c>
    </row>
    <row r="269" spans="1:40" customHeight="1" ht="15.75">
      <c r="A269" s="300"/>
      <c r="B269" s="281"/>
      <c r="C269" s="99" t="s">
        <v>134</v>
      </c>
      <c r="D269" s="181"/>
      <c r="E269" s="181">
        <v>4</v>
      </c>
      <c r="F269" s="181"/>
      <c r="G269" s="181"/>
      <c r="H269" s="181">
        <v>4</v>
      </c>
      <c r="I269" s="181">
        <v>4</v>
      </c>
      <c r="J269" s="181">
        <v>4</v>
      </c>
      <c r="K269" s="181">
        <v>4</v>
      </c>
      <c r="L269" s="181">
        <v>2</v>
      </c>
      <c r="M269" s="181"/>
      <c r="N269" s="181"/>
      <c r="O269" s="181">
        <v>2</v>
      </c>
      <c r="P269" s="181">
        <v>1</v>
      </c>
      <c r="Q269" s="181">
        <v>2</v>
      </c>
      <c r="R269" s="181">
        <v>2</v>
      </c>
      <c r="S269" s="181">
        <v>3</v>
      </c>
      <c r="T269" s="181"/>
      <c r="U269" s="181"/>
      <c r="V269" s="181">
        <v>6</v>
      </c>
      <c r="W269" s="181">
        <v>3</v>
      </c>
      <c r="X269" s="181">
        <v>1</v>
      </c>
      <c r="Y269" s="181">
        <v>5</v>
      </c>
      <c r="Z269" s="181">
        <v>4</v>
      </c>
      <c r="AA269" s="181"/>
      <c r="AB269" s="181"/>
      <c r="AC269" s="181">
        <v>2</v>
      </c>
      <c r="AD269" s="181">
        <v>2</v>
      </c>
      <c r="AE269" s="181">
        <v>3</v>
      </c>
      <c r="AF269" s="181">
        <v>3</v>
      </c>
      <c r="AG269" s="181">
        <v>4</v>
      </c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1</v>
      </c>
      <c r="F270" s="181"/>
      <c r="G270" s="181"/>
      <c r="H270" s="181">
        <v>1</v>
      </c>
      <c r="I270" s="181">
        <v>1</v>
      </c>
      <c r="J270" s="181">
        <v>0</v>
      </c>
      <c r="K270" s="181">
        <v>0</v>
      </c>
      <c r="L270" s="181">
        <v>0</v>
      </c>
      <c r="M270" s="181"/>
      <c r="N270" s="181"/>
      <c r="O270" s="181">
        <v>0</v>
      </c>
      <c r="P270" s="181">
        <v>2</v>
      </c>
      <c r="Q270" s="181">
        <v>1</v>
      </c>
      <c r="R270" s="181">
        <v>0</v>
      </c>
      <c r="S270" s="181">
        <v>0</v>
      </c>
      <c r="T270" s="181"/>
      <c r="U270" s="181"/>
      <c r="V270" s="181">
        <v>0</v>
      </c>
      <c r="W270" s="181">
        <v>0</v>
      </c>
      <c r="X270" s="181">
        <v>1</v>
      </c>
      <c r="Y270" s="181">
        <v>0</v>
      </c>
      <c r="Z270" s="181">
        <v>0</v>
      </c>
      <c r="AA270" s="181"/>
      <c r="AB270" s="181"/>
      <c r="AC270" s="181">
        <v>1</v>
      </c>
      <c r="AD270" s="181">
        <v>0</v>
      </c>
      <c r="AE270" s="181">
        <v>1</v>
      </c>
      <c r="AF270" s="181">
        <v>1</v>
      </c>
      <c r="AG270" s="181">
        <v>0</v>
      </c>
      <c r="AH270" s="181"/>
      <c r="AI270" s="147">
        <f>SUM(D270:AH270)</f>
        <v>10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/>
      <c r="G271" s="181"/>
      <c r="H271" s="181">
        <v>0</v>
      </c>
      <c r="I271" s="181">
        <v>0</v>
      </c>
      <c r="J271" s="181">
        <v>0</v>
      </c>
      <c r="K271" s="181">
        <v>0</v>
      </c>
      <c r="L271" s="181">
        <v>0</v>
      </c>
      <c r="M271" s="181"/>
      <c r="N271" s="181"/>
      <c r="O271" s="181">
        <v>0</v>
      </c>
      <c r="P271" s="181">
        <v>0</v>
      </c>
      <c r="Q271" s="181">
        <v>0</v>
      </c>
      <c r="R271" s="181">
        <v>0</v>
      </c>
      <c r="S271" s="181">
        <v>0</v>
      </c>
      <c r="T271" s="181"/>
      <c r="U271" s="181"/>
      <c r="V271" s="181">
        <v>0</v>
      </c>
      <c r="W271" s="181">
        <v>0</v>
      </c>
      <c r="X271" s="181">
        <v>0</v>
      </c>
      <c r="Y271" s="181">
        <v>0</v>
      </c>
      <c r="Z271" s="181">
        <v>0</v>
      </c>
      <c r="AA271" s="181"/>
      <c r="AB271" s="181"/>
      <c r="AC271" s="181">
        <v>0</v>
      </c>
      <c r="AD271" s="181">
        <v>0</v>
      </c>
      <c r="AE271" s="181">
        <v>0</v>
      </c>
      <c r="AF271" s="181">
        <v>0</v>
      </c>
      <c r="AG271" s="181">
        <v>0</v>
      </c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6</v>
      </c>
      <c r="F272" s="181"/>
      <c r="G272" s="181"/>
      <c r="H272" s="181">
        <v>10</v>
      </c>
      <c r="I272" s="181">
        <v>12</v>
      </c>
      <c r="J272" s="181">
        <v>8</v>
      </c>
      <c r="K272" s="181">
        <v>9</v>
      </c>
      <c r="L272" s="181">
        <v>8</v>
      </c>
      <c r="M272" s="181"/>
      <c r="N272" s="181"/>
      <c r="O272" s="181">
        <v>7</v>
      </c>
      <c r="P272" s="181">
        <v>8</v>
      </c>
      <c r="Q272" s="181">
        <v>3</v>
      </c>
      <c r="R272" s="181">
        <v>7</v>
      </c>
      <c r="S272" s="181">
        <v>9</v>
      </c>
      <c r="T272" s="181"/>
      <c r="U272" s="181"/>
      <c r="V272" s="181">
        <v>10</v>
      </c>
      <c r="W272" s="181">
        <v>4</v>
      </c>
      <c r="X272" s="181">
        <v>0</v>
      </c>
      <c r="Y272" s="181">
        <v>6</v>
      </c>
      <c r="Z272" s="181">
        <v>9</v>
      </c>
      <c r="AA272" s="181"/>
      <c r="AB272" s="181"/>
      <c r="AC272" s="181">
        <v>5</v>
      </c>
      <c r="AD272" s="181">
        <v>8</v>
      </c>
      <c r="AE272" s="181">
        <v>3</v>
      </c>
      <c r="AF272" s="181">
        <v>10</v>
      </c>
      <c r="AG272" s="181">
        <v>11</v>
      </c>
      <c r="AH272" s="181"/>
      <c r="AI272" s="151">
        <f>SUM(D272:AH272)</f>
        <v>153</v>
      </c>
    </row>
    <row r="273" spans="1:40" customHeight="1" ht="18.75">
      <c r="A273" s="300"/>
      <c r="B273" s="282" t="s">
        <v>138</v>
      </c>
      <c r="C273" s="283"/>
      <c r="D273" s="181"/>
      <c r="E273" s="182">
        <f>SUM(E258:E272)</f>
        <v>277</v>
      </c>
      <c r="F273" s="182"/>
      <c r="G273" s="182"/>
      <c r="H273" s="182">
        <f>SUM(H258:H272)</f>
        <v>330</v>
      </c>
      <c r="I273" s="182">
        <f>SUM(I258:I272)</f>
        <v>363</v>
      </c>
      <c r="J273" s="182">
        <f>SUM(J258:J272)</f>
        <v>251</v>
      </c>
      <c r="K273" s="182">
        <f>SUM(K258:K272)</f>
        <v>293</v>
      </c>
      <c r="L273" s="182">
        <f>SUM(L258:L272)</f>
        <v>363</v>
      </c>
      <c r="M273" s="182"/>
      <c r="N273" s="182"/>
      <c r="O273" s="182">
        <f>SUM(O258:O272)</f>
        <v>303</v>
      </c>
      <c r="P273" s="182">
        <f>SUM(P258:P272)</f>
        <v>332</v>
      </c>
      <c r="Q273" s="182">
        <f>SUM(Q258:Q272)</f>
        <v>262</v>
      </c>
      <c r="R273" s="182">
        <f>SUM(R258:R272)</f>
        <v>273</v>
      </c>
      <c r="S273" s="182">
        <f>SUM(S258:S272)</f>
        <v>353</v>
      </c>
      <c r="T273" s="182"/>
      <c r="U273" s="182"/>
      <c r="V273" s="182">
        <f>SUM(V258:V272)</f>
        <v>356</v>
      </c>
      <c r="W273" s="182">
        <f>SUM(W258:W272)</f>
        <v>160</v>
      </c>
      <c r="X273" s="182">
        <f>SUM(X258:X272)</f>
        <v>199</v>
      </c>
      <c r="Y273" s="182">
        <f>SUM(Y258:Y272)</f>
        <v>312</v>
      </c>
      <c r="Z273" s="182">
        <f>SUM(Z258:Z272)</f>
        <v>363</v>
      </c>
      <c r="AA273" s="182"/>
      <c r="AB273" s="182"/>
      <c r="AC273" s="182">
        <f>SUM(AC258:AC272)</f>
        <v>237</v>
      </c>
      <c r="AD273" s="182">
        <f>SUM(AD258:AD272)</f>
        <v>286</v>
      </c>
      <c r="AE273" s="182">
        <f>SUM(AE258:AE272)</f>
        <v>271</v>
      </c>
      <c r="AF273" s="182">
        <f>SUM(AF258:AF272)</f>
        <v>400</v>
      </c>
      <c r="AG273" s="182">
        <f>SUM(AG258:AG272)</f>
        <v>377</v>
      </c>
      <c r="AH273" s="182"/>
      <c r="AI273" s="150">
        <f>SUM(D273:AH273)</f>
        <v>6361</v>
      </c>
    </row>
    <row r="274" spans="1:40" customHeight="1" ht="18.75">
      <c r="A274" s="300"/>
      <c r="B274" s="284" t="s">
        <v>55</v>
      </c>
      <c r="C274" s="285"/>
      <c r="D274" s="181"/>
      <c r="E274" s="104">
        <v>277</v>
      </c>
      <c r="F274" s="104"/>
      <c r="G274" s="104"/>
      <c r="H274" s="104">
        <v>326</v>
      </c>
      <c r="I274" s="104">
        <v>360</v>
      </c>
      <c r="J274" s="104">
        <v>250</v>
      </c>
      <c r="K274" s="104">
        <v>290</v>
      </c>
      <c r="L274" s="104">
        <v>357</v>
      </c>
      <c r="M274" s="104"/>
      <c r="N274" s="104"/>
      <c r="O274" s="104">
        <v>303</v>
      </c>
      <c r="P274" s="104">
        <v>330</v>
      </c>
      <c r="Q274" s="104">
        <v>261</v>
      </c>
      <c r="R274" s="104">
        <v>270</v>
      </c>
      <c r="S274" s="104">
        <v>347</v>
      </c>
      <c r="T274" s="104"/>
      <c r="U274" s="104"/>
      <c r="V274" s="104">
        <v>354</v>
      </c>
      <c r="W274" s="104">
        <v>160</v>
      </c>
      <c r="X274" s="104">
        <v>197</v>
      </c>
      <c r="Y274" s="104">
        <v>312</v>
      </c>
      <c r="Z274" s="104">
        <v>363</v>
      </c>
      <c r="AA274" s="104"/>
      <c r="AB274" s="104"/>
      <c r="AC274" s="104">
        <v>230</v>
      </c>
      <c r="AD274" s="104">
        <v>281</v>
      </c>
      <c r="AE274" s="104">
        <v>271</v>
      </c>
      <c r="AF274" s="104">
        <v>400</v>
      </c>
      <c r="AG274" s="104">
        <v>373</v>
      </c>
      <c r="AH274" s="104"/>
      <c r="AI274" s="145">
        <f>SUM(D274:AH274)</f>
        <v>6312</v>
      </c>
    </row>
    <row r="275" spans="1:40" customHeight="1" ht="18.75">
      <c r="A275" s="300"/>
      <c r="B275" s="286" t="s">
        <v>139</v>
      </c>
      <c r="C275" s="287"/>
      <c r="D275" s="181"/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81"/>
      <c r="E276" s="104">
        <f>E275-E274</f>
        <v>123</v>
      </c>
      <c r="F276" s="104"/>
      <c r="G276" s="104"/>
      <c r="H276" s="104">
        <f>H275-H274</f>
        <v>74</v>
      </c>
      <c r="I276" s="104">
        <f>I275-I274</f>
        <v>40</v>
      </c>
      <c r="J276" s="104">
        <f>J275-J274</f>
        <v>150</v>
      </c>
      <c r="K276" s="104">
        <f>K275-K274</f>
        <v>110</v>
      </c>
      <c r="L276" s="104">
        <f>L275-L274</f>
        <v>43</v>
      </c>
      <c r="M276" s="104"/>
      <c r="N276" s="104"/>
      <c r="O276" s="104">
        <f>O275-O274</f>
        <v>97</v>
      </c>
      <c r="P276" s="104">
        <f>P275-P274</f>
        <v>70</v>
      </c>
      <c r="Q276" s="104">
        <f>Q275-Q274</f>
        <v>139</v>
      </c>
      <c r="R276" s="104">
        <f>R275-R274</f>
        <v>130</v>
      </c>
      <c r="S276" s="104">
        <f>S275-S274</f>
        <v>53</v>
      </c>
      <c r="T276" s="104"/>
      <c r="U276" s="104"/>
      <c r="V276" s="104">
        <f>V275-V274</f>
        <v>46</v>
      </c>
      <c r="W276" s="104">
        <f>W275-W274</f>
        <v>240</v>
      </c>
      <c r="X276" s="104">
        <f>X275-X274</f>
        <v>203</v>
      </c>
      <c r="Y276" s="104">
        <f>Y275-Y274</f>
        <v>88</v>
      </c>
      <c r="Z276" s="104">
        <f>Z275-Z274</f>
        <v>37</v>
      </c>
      <c r="AA276" s="104"/>
      <c r="AB276" s="104"/>
      <c r="AC276" s="104">
        <f>AC275-AC274</f>
        <v>170</v>
      </c>
      <c r="AD276" s="104">
        <f>AD275-AD274</f>
        <v>119</v>
      </c>
      <c r="AE276" s="104">
        <f>AE275-AE274</f>
        <v>129</v>
      </c>
      <c r="AF276" s="104">
        <f>AF275-AF274</f>
        <v>0</v>
      </c>
      <c r="AG276" s="104">
        <f>AG275-AG274</f>
        <v>27</v>
      </c>
      <c r="AH276" s="104"/>
      <c r="AI276" s="153">
        <f>SUM(D276:AH276)</f>
        <v>2088</v>
      </c>
    </row>
    <row r="277" spans="1:40" customHeight="1" ht="18.75">
      <c r="A277" s="300"/>
      <c r="B277" s="286" t="s">
        <v>141</v>
      </c>
      <c r="C277" s="287"/>
      <c r="D277" s="181"/>
      <c r="E277" s="104">
        <f>E275-E273</f>
        <v>123</v>
      </c>
      <c r="F277" s="104"/>
      <c r="G277" s="104"/>
      <c r="H277" s="104">
        <f>H275-H273</f>
        <v>70</v>
      </c>
      <c r="I277" s="104">
        <f>I275-I273</f>
        <v>37</v>
      </c>
      <c r="J277" s="104">
        <f>J275-J273</f>
        <v>149</v>
      </c>
      <c r="K277" s="104">
        <f>K275-K273</f>
        <v>107</v>
      </c>
      <c r="L277" s="104">
        <f>L275-L273</f>
        <v>37</v>
      </c>
      <c r="M277" s="104"/>
      <c r="N277" s="104"/>
      <c r="O277" s="104">
        <f>O275-O273</f>
        <v>97</v>
      </c>
      <c r="P277" s="104">
        <f>P275-P273</f>
        <v>68</v>
      </c>
      <c r="Q277" s="104">
        <f>Q275-Q273</f>
        <v>138</v>
      </c>
      <c r="R277" s="104">
        <f>R275-R273</f>
        <v>127</v>
      </c>
      <c r="S277" s="104">
        <f>S275-S273</f>
        <v>47</v>
      </c>
      <c r="T277" s="104"/>
      <c r="U277" s="104"/>
      <c r="V277" s="104">
        <f>V275-V273</f>
        <v>44</v>
      </c>
      <c r="W277" s="104">
        <f>W275-W273</f>
        <v>240</v>
      </c>
      <c r="X277" s="104">
        <f>X275-X273</f>
        <v>201</v>
      </c>
      <c r="Y277" s="104">
        <f>Y275-Y273</f>
        <v>88</v>
      </c>
      <c r="Z277" s="104">
        <f>Z275-Z273</f>
        <v>37</v>
      </c>
      <c r="AA277" s="104"/>
      <c r="AB277" s="104"/>
      <c r="AC277" s="104">
        <f>AC275-AC273</f>
        <v>163</v>
      </c>
      <c r="AD277" s="104">
        <f>AD275-AD273</f>
        <v>114</v>
      </c>
      <c r="AE277" s="104">
        <f>AE275-AE273</f>
        <v>129</v>
      </c>
      <c r="AF277" s="104">
        <f>AF275-AF273</f>
        <v>0</v>
      </c>
      <c r="AG277" s="104">
        <f>AG275-AG273</f>
        <v>23</v>
      </c>
      <c r="AH277" s="104"/>
      <c r="AI277" s="153">
        <f>SUM(D277:AH277)</f>
        <v>2039</v>
      </c>
    </row>
    <row r="278" spans="1:40" customHeight="1" ht="16.5">
      <c r="A278" s="300"/>
      <c r="B278" s="288" t="s">
        <v>142</v>
      </c>
      <c r="C278" s="289"/>
      <c r="D278" s="181"/>
      <c r="E278" s="104">
        <f>E259+E261+E263+E265+E267+E269</f>
        <v>32</v>
      </c>
      <c r="F278" s="104"/>
      <c r="G278" s="104"/>
      <c r="H278" s="104">
        <f>H259+H261+H263+H265+H267+H269</f>
        <v>38</v>
      </c>
      <c r="I278" s="104">
        <f>I259+I261+I263+I265+I267+I269</f>
        <v>43</v>
      </c>
      <c r="J278" s="104">
        <f>J259+J261+J263+J265+J267+J269</f>
        <v>41</v>
      </c>
      <c r="K278" s="104">
        <f>K259+K261+K263+K265+K267+K269</f>
        <v>41</v>
      </c>
      <c r="L278" s="104">
        <f>L259+L261+L263+L265+L267+L269</f>
        <v>38</v>
      </c>
      <c r="M278" s="104"/>
      <c r="N278" s="104"/>
      <c r="O278" s="104">
        <f>O259+O261+O263+O265+O267+O269</f>
        <v>30</v>
      </c>
      <c r="P278" s="104">
        <f>P259+P261+P263+P265+P267+P269</f>
        <v>25</v>
      </c>
      <c r="Q278" s="104">
        <f>Q259+Q261+Q263+Q265+Q267+Q269</f>
        <v>24</v>
      </c>
      <c r="R278" s="104">
        <f>R259+R261+R263+R265+R267+R269</f>
        <v>22</v>
      </c>
      <c r="S278" s="104">
        <f>S259+S261+S263+S265+S267+S269</f>
        <v>39</v>
      </c>
      <c r="T278" s="104"/>
      <c r="U278" s="104"/>
      <c r="V278" s="104">
        <f>V259+V261+V263+V265+V267+V269</f>
        <v>48</v>
      </c>
      <c r="W278" s="104">
        <f>W259+W261+W263+W265+W267+W269</f>
        <v>22</v>
      </c>
      <c r="X278" s="104">
        <f>X259+X261+X263+X265+X267+X269</f>
        <v>17</v>
      </c>
      <c r="Y278" s="104">
        <f>Y259+Y261+Y263+Y265+Y267+Y269</f>
        <v>37</v>
      </c>
      <c r="Z278" s="104">
        <f>Z259+Z261+Z263+Z265+Z267+Z269</f>
        <v>40</v>
      </c>
      <c r="AA278" s="104"/>
      <c r="AB278" s="104"/>
      <c r="AC278" s="104">
        <f>AC259+AC261+AC263+AC265+AC267+AC269</f>
        <v>17</v>
      </c>
      <c r="AD278" s="104">
        <f>AD259+AD261+AD263+AD265+AD267+AD269</f>
        <v>37</v>
      </c>
      <c r="AE278" s="104">
        <f>AE259+AE261+AE263+AE265+AE267+AE269</f>
        <v>24</v>
      </c>
      <c r="AF278" s="104">
        <f>SUM(AF259,AF261,AF263,AF265,AF267,AF269)</f>
        <v>47</v>
      </c>
      <c r="AG278" s="104">
        <f>SUM(AG259,AG261,AG263,AG265,AG267,AG269)</f>
        <v>27</v>
      </c>
      <c r="AH278" s="104"/>
      <c r="AI278" s="149">
        <f>SUM(D278:AH278)</f>
        <v>689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/>
      <c r="G280" s="109"/>
      <c r="H280" s="109">
        <v>0</v>
      </c>
      <c r="I280" s="109">
        <v>0</v>
      </c>
      <c r="J280" s="109">
        <v>0</v>
      </c>
      <c r="K280" s="109">
        <v>1</v>
      </c>
      <c r="L280" s="109">
        <v>2</v>
      </c>
      <c r="M280" s="109"/>
      <c r="N280" s="109"/>
      <c r="O280" s="109">
        <v>0</v>
      </c>
      <c r="P280" s="109">
        <v>0</v>
      </c>
      <c r="Q280" s="109">
        <v>4</v>
      </c>
      <c r="R280" s="109">
        <v>4</v>
      </c>
      <c r="S280" s="109">
        <v>3</v>
      </c>
      <c r="T280" s="109"/>
      <c r="U280" s="109"/>
      <c r="V280" s="109">
        <v>0</v>
      </c>
      <c r="W280" s="109">
        <v>4</v>
      </c>
      <c r="X280" s="109">
        <v>0</v>
      </c>
      <c r="Y280" s="109">
        <v>1</v>
      </c>
      <c r="Z280" s="109">
        <v>1</v>
      </c>
      <c r="AA280" s="109"/>
      <c r="AB280" s="109"/>
      <c r="AC280" s="109">
        <v>0</v>
      </c>
      <c r="AD280" s="109">
        <v>1</v>
      </c>
      <c r="AE280" s="109">
        <v>5</v>
      </c>
      <c r="AF280" s="109">
        <v>5</v>
      </c>
      <c r="AG280" s="109">
        <v>0</v>
      </c>
      <c r="AH280" s="109"/>
      <c r="AI280" s="110">
        <f>SUM(D280:AH280)</f>
        <v>31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/>
      <c r="G281" s="181"/>
      <c r="H281" s="181">
        <v>57</v>
      </c>
      <c r="I281" s="181">
        <v>60</v>
      </c>
      <c r="J281" s="181">
        <v>51</v>
      </c>
      <c r="K281" s="181">
        <v>40</v>
      </c>
      <c r="L281" s="181">
        <v>57</v>
      </c>
      <c r="M281" s="181"/>
      <c r="N281" s="181"/>
      <c r="O281" s="181">
        <v>43</v>
      </c>
      <c r="P281" s="181">
        <v>54</v>
      </c>
      <c r="Q281" s="181">
        <v>47</v>
      </c>
      <c r="R281" s="181">
        <v>54</v>
      </c>
      <c r="S281" s="181">
        <v>50</v>
      </c>
      <c r="T281" s="181"/>
      <c r="U281" s="181"/>
      <c r="V281" s="181">
        <v>55</v>
      </c>
      <c r="W281" s="181">
        <v>42</v>
      </c>
      <c r="X281" s="181">
        <v>49</v>
      </c>
      <c r="Y281" s="181">
        <v>61</v>
      </c>
      <c r="Z281" s="181">
        <v>63</v>
      </c>
      <c r="AA281" s="181"/>
      <c r="AB281" s="181"/>
      <c r="AC281" s="181">
        <v>56</v>
      </c>
      <c r="AD281" s="181">
        <v>42</v>
      </c>
      <c r="AE281" s="181">
        <v>53</v>
      </c>
      <c r="AF281" s="181">
        <v>44</v>
      </c>
      <c r="AG281" s="181">
        <v>45</v>
      </c>
      <c r="AH281" s="181"/>
      <c r="AI281" s="146">
        <f>SUM(D281:AH281)</f>
        <v>1080</v>
      </c>
    </row>
    <row r="282" spans="1:40" customHeight="1" ht="15.75">
      <c r="A282" s="300"/>
      <c r="B282" s="281"/>
      <c r="C282" s="99" t="s">
        <v>124</v>
      </c>
      <c r="D282" s="181"/>
      <c r="E282" s="181">
        <v>0</v>
      </c>
      <c r="F282" s="181"/>
      <c r="G282" s="181"/>
      <c r="H282" s="181">
        <v>0</v>
      </c>
      <c r="I282" s="181">
        <v>0</v>
      </c>
      <c r="J282" s="181">
        <v>1</v>
      </c>
      <c r="K282" s="181">
        <v>0</v>
      </c>
      <c r="L282" s="181">
        <v>1</v>
      </c>
      <c r="M282" s="181"/>
      <c r="N282" s="181"/>
      <c r="O282" s="181">
        <v>0</v>
      </c>
      <c r="P282" s="181">
        <v>0</v>
      </c>
      <c r="Q282" s="181">
        <v>3</v>
      </c>
      <c r="R282" s="181">
        <v>0</v>
      </c>
      <c r="S282" s="181">
        <v>0</v>
      </c>
      <c r="T282" s="181"/>
      <c r="U282" s="181"/>
      <c r="V282" s="181">
        <v>0</v>
      </c>
      <c r="W282" s="181">
        <v>0</v>
      </c>
      <c r="X282" s="181">
        <v>0</v>
      </c>
      <c r="Y282" s="181">
        <v>0</v>
      </c>
      <c r="Z282" s="181">
        <v>0</v>
      </c>
      <c r="AA282" s="181"/>
      <c r="AB282" s="181"/>
      <c r="AC282" s="181">
        <v>0</v>
      </c>
      <c r="AD282" s="181">
        <v>0</v>
      </c>
      <c r="AE282" s="181">
        <v>0</v>
      </c>
      <c r="AF282" s="181">
        <v>1</v>
      </c>
      <c r="AG282" s="181">
        <v>1</v>
      </c>
      <c r="AH282" s="181"/>
      <c r="AI282" s="146">
        <f>SUM(D282:AH282)</f>
        <v>7</v>
      </c>
    </row>
    <row r="283" spans="1:40" customHeight="1" ht="15.75">
      <c r="A283" s="300"/>
      <c r="B283" s="281"/>
      <c r="C283" s="99" t="s">
        <v>125</v>
      </c>
      <c r="D283" s="181"/>
      <c r="E283" s="181">
        <v>60</v>
      </c>
      <c r="F283" s="181"/>
      <c r="G283" s="181"/>
      <c r="H283" s="181">
        <v>49</v>
      </c>
      <c r="I283" s="181">
        <v>51</v>
      </c>
      <c r="J283" s="181">
        <v>50</v>
      </c>
      <c r="K283" s="181">
        <v>59</v>
      </c>
      <c r="L283" s="181">
        <v>48</v>
      </c>
      <c r="M283" s="181"/>
      <c r="N283" s="181"/>
      <c r="O283" s="181">
        <v>45</v>
      </c>
      <c r="P283" s="181">
        <v>39</v>
      </c>
      <c r="Q283" s="181">
        <v>35</v>
      </c>
      <c r="R283" s="181">
        <v>40</v>
      </c>
      <c r="S283" s="181">
        <v>52</v>
      </c>
      <c r="T283" s="181"/>
      <c r="U283" s="181"/>
      <c r="V283" s="181">
        <v>48</v>
      </c>
      <c r="W283" s="181">
        <v>42</v>
      </c>
      <c r="X283" s="181">
        <v>41</v>
      </c>
      <c r="Y283" s="181">
        <v>43</v>
      </c>
      <c r="Z283" s="181">
        <v>54</v>
      </c>
      <c r="AA283" s="181"/>
      <c r="AB283" s="181"/>
      <c r="AC283" s="181">
        <v>52</v>
      </c>
      <c r="AD283" s="181">
        <v>44</v>
      </c>
      <c r="AE283" s="181">
        <v>46</v>
      </c>
      <c r="AF283" s="181">
        <v>45</v>
      </c>
      <c r="AG283" s="181">
        <v>40</v>
      </c>
      <c r="AH283" s="181"/>
      <c r="AI283" s="146">
        <f>SUM(D283:AH283)</f>
        <v>983</v>
      </c>
    </row>
    <row r="284" spans="1:40" customHeight="1" ht="15.75">
      <c r="A284" s="300"/>
      <c r="B284" s="281"/>
      <c r="C284" s="99" t="s">
        <v>126</v>
      </c>
      <c r="D284" s="181"/>
      <c r="E284" s="181">
        <v>0</v>
      </c>
      <c r="F284" s="181"/>
      <c r="G284" s="181"/>
      <c r="H284" s="181">
        <v>0</v>
      </c>
      <c r="I284" s="181">
        <v>1</v>
      </c>
      <c r="J284" s="181">
        <v>0</v>
      </c>
      <c r="K284" s="181">
        <v>0</v>
      </c>
      <c r="L284" s="181">
        <v>2</v>
      </c>
      <c r="M284" s="181"/>
      <c r="N284" s="181"/>
      <c r="O284" s="181">
        <v>1</v>
      </c>
      <c r="P284" s="181">
        <v>1</v>
      </c>
      <c r="Q284" s="181">
        <v>1</v>
      </c>
      <c r="R284" s="181">
        <v>1</v>
      </c>
      <c r="S284" s="181">
        <v>0</v>
      </c>
      <c r="T284" s="181"/>
      <c r="U284" s="181"/>
      <c r="V284" s="181">
        <v>0</v>
      </c>
      <c r="W284" s="181">
        <v>0</v>
      </c>
      <c r="X284" s="181">
        <v>1</v>
      </c>
      <c r="Y284" s="181">
        <v>0</v>
      </c>
      <c r="Z284" s="181">
        <v>1</v>
      </c>
      <c r="AA284" s="181"/>
      <c r="AB284" s="181"/>
      <c r="AC284" s="181">
        <v>1</v>
      </c>
      <c r="AD284" s="181">
        <v>1</v>
      </c>
      <c r="AE284" s="181">
        <v>0</v>
      </c>
      <c r="AF284" s="181">
        <v>1</v>
      </c>
      <c r="AG284" s="181">
        <v>1</v>
      </c>
      <c r="AH284" s="181"/>
      <c r="AI284" s="146">
        <f>SUM(D284:AH284)</f>
        <v>13</v>
      </c>
    </row>
    <row r="285" spans="1:40" customHeight="1" ht="15.75">
      <c r="A285" s="300"/>
      <c r="B285" s="281"/>
      <c r="C285" s="99" t="s">
        <v>127</v>
      </c>
      <c r="D285" s="181"/>
      <c r="E285" s="181">
        <v>88</v>
      </c>
      <c r="F285" s="181"/>
      <c r="G285" s="181"/>
      <c r="H285" s="181">
        <v>81</v>
      </c>
      <c r="I285" s="181">
        <v>92</v>
      </c>
      <c r="J285" s="181">
        <v>95</v>
      </c>
      <c r="K285" s="181">
        <v>65</v>
      </c>
      <c r="L285" s="181">
        <v>78</v>
      </c>
      <c r="M285" s="181"/>
      <c r="N285" s="181"/>
      <c r="O285" s="181">
        <v>78</v>
      </c>
      <c r="P285" s="181">
        <v>85</v>
      </c>
      <c r="Q285" s="181">
        <v>87</v>
      </c>
      <c r="R285" s="181">
        <v>88</v>
      </c>
      <c r="S285" s="181">
        <v>77</v>
      </c>
      <c r="T285" s="181"/>
      <c r="U285" s="181"/>
      <c r="V285" s="181">
        <v>77</v>
      </c>
      <c r="W285" s="181">
        <v>67</v>
      </c>
      <c r="X285" s="181">
        <v>88</v>
      </c>
      <c r="Y285" s="181">
        <v>99</v>
      </c>
      <c r="Z285" s="181">
        <v>84</v>
      </c>
      <c r="AA285" s="181"/>
      <c r="AB285" s="181"/>
      <c r="AC285" s="181">
        <v>102</v>
      </c>
      <c r="AD285" s="181">
        <v>84</v>
      </c>
      <c r="AE285" s="181">
        <v>82</v>
      </c>
      <c r="AF285" s="181">
        <v>92</v>
      </c>
      <c r="AG285" s="181">
        <v>94</v>
      </c>
      <c r="AH285" s="181"/>
      <c r="AI285" s="146">
        <f>SUM(D285:AH285)</f>
        <v>1783</v>
      </c>
    </row>
    <row r="286" spans="1:40" customHeight="1" ht="15.75">
      <c r="A286" s="300"/>
      <c r="B286" s="281"/>
      <c r="C286" s="99" t="s">
        <v>128</v>
      </c>
      <c r="D286" s="181"/>
      <c r="E286" s="181">
        <v>12</v>
      </c>
      <c r="F286" s="181"/>
      <c r="G286" s="181"/>
      <c r="H286" s="181">
        <v>7</v>
      </c>
      <c r="I286" s="181">
        <v>10</v>
      </c>
      <c r="J286" s="181">
        <v>3</v>
      </c>
      <c r="K286" s="181">
        <v>8</v>
      </c>
      <c r="L286" s="181">
        <v>8</v>
      </c>
      <c r="M286" s="181"/>
      <c r="N286" s="181"/>
      <c r="O286" s="181">
        <v>5</v>
      </c>
      <c r="P286" s="181">
        <v>9</v>
      </c>
      <c r="Q286" s="181">
        <v>7</v>
      </c>
      <c r="R286" s="181">
        <v>7</v>
      </c>
      <c r="S286" s="181">
        <v>6</v>
      </c>
      <c r="T286" s="181"/>
      <c r="U286" s="181"/>
      <c r="V286" s="181">
        <v>4</v>
      </c>
      <c r="W286" s="181">
        <v>3</v>
      </c>
      <c r="X286" s="181">
        <v>7</v>
      </c>
      <c r="Y286" s="181">
        <v>5</v>
      </c>
      <c r="Z286" s="181">
        <v>9</v>
      </c>
      <c r="AA286" s="181"/>
      <c r="AB286" s="181"/>
      <c r="AC286" s="181">
        <v>13</v>
      </c>
      <c r="AD286" s="181">
        <v>7</v>
      </c>
      <c r="AE286" s="181">
        <v>8</v>
      </c>
      <c r="AF286" s="181">
        <v>8</v>
      </c>
      <c r="AG286" s="181">
        <v>8</v>
      </c>
      <c r="AH286" s="181"/>
      <c r="AI286" s="146">
        <f>SUM(D286:AH286)</f>
        <v>154</v>
      </c>
    </row>
    <row r="287" spans="1:40" customHeight="1" ht="15.75">
      <c r="A287" s="300"/>
      <c r="B287" s="281"/>
      <c r="C287" s="99" t="s">
        <v>129</v>
      </c>
      <c r="D287" s="181"/>
      <c r="E287" s="181">
        <v>122</v>
      </c>
      <c r="F287" s="181"/>
      <c r="G287" s="181"/>
      <c r="H287" s="181">
        <v>126</v>
      </c>
      <c r="I287" s="181">
        <v>121</v>
      </c>
      <c r="J287" s="181">
        <v>105</v>
      </c>
      <c r="K287" s="181">
        <v>100</v>
      </c>
      <c r="L287" s="181">
        <v>125</v>
      </c>
      <c r="M287" s="181"/>
      <c r="N287" s="181"/>
      <c r="O287" s="181">
        <v>97</v>
      </c>
      <c r="P287" s="181">
        <v>110</v>
      </c>
      <c r="Q287" s="181">
        <v>128</v>
      </c>
      <c r="R287" s="181">
        <v>119</v>
      </c>
      <c r="S287" s="181">
        <v>111</v>
      </c>
      <c r="T287" s="181"/>
      <c r="U287" s="181"/>
      <c r="V287" s="181">
        <v>125</v>
      </c>
      <c r="W287" s="181">
        <v>86</v>
      </c>
      <c r="X287" s="181">
        <v>108</v>
      </c>
      <c r="Y287" s="181">
        <v>121</v>
      </c>
      <c r="Z287" s="181">
        <v>107</v>
      </c>
      <c r="AA287" s="181"/>
      <c r="AB287" s="181"/>
      <c r="AC287" s="181">
        <v>103</v>
      </c>
      <c r="AD287" s="181">
        <v>121</v>
      </c>
      <c r="AE287" s="181">
        <v>117</v>
      </c>
      <c r="AF287" s="181">
        <v>127</v>
      </c>
      <c r="AG287" s="181">
        <v>117</v>
      </c>
      <c r="AH287" s="181"/>
      <c r="AI287" s="146">
        <f>SUM(D287:AH287)</f>
        <v>2396</v>
      </c>
    </row>
    <row r="288" spans="1:40" customHeight="1" ht="15.75">
      <c r="A288" s="300"/>
      <c r="B288" s="281"/>
      <c r="C288" s="99" t="s">
        <v>130</v>
      </c>
      <c r="D288" s="181"/>
      <c r="E288" s="181">
        <v>4</v>
      </c>
      <c r="F288" s="181"/>
      <c r="G288" s="181"/>
      <c r="H288" s="181">
        <v>4</v>
      </c>
      <c r="I288" s="181">
        <v>3</v>
      </c>
      <c r="J288" s="181">
        <v>4</v>
      </c>
      <c r="K288" s="181">
        <v>5</v>
      </c>
      <c r="L288" s="181">
        <v>3</v>
      </c>
      <c r="M288" s="181"/>
      <c r="N288" s="181"/>
      <c r="O288" s="181">
        <v>4</v>
      </c>
      <c r="P288" s="181">
        <v>2</v>
      </c>
      <c r="Q288" s="181">
        <v>6</v>
      </c>
      <c r="R288" s="181">
        <v>5</v>
      </c>
      <c r="S288" s="181">
        <v>3</v>
      </c>
      <c r="T288" s="181"/>
      <c r="U288" s="181"/>
      <c r="V288" s="181">
        <v>2</v>
      </c>
      <c r="W288" s="181">
        <v>2</v>
      </c>
      <c r="X288" s="181">
        <v>2</v>
      </c>
      <c r="Y288" s="181">
        <v>3</v>
      </c>
      <c r="Z288" s="181">
        <v>2</v>
      </c>
      <c r="AA288" s="181"/>
      <c r="AB288" s="181"/>
      <c r="AC288" s="181">
        <v>4</v>
      </c>
      <c r="AD288" s="181">
        <v>3</v>
      </c>
      <c r="AE288" s="181">
        <v>1</v>
      </c>
      <c r="AF288" s="181">
        <v>3</v>
      </c>
      <c r="AG288" s="181">
        <v>5</v>
      </c>
      <c r="AH288" s="181"/>
      <c r="AI288" s="146">
        <f>SUM(D288:AH288)</f>
        <v>70</v>
      </c>
    </row>
    <row r="289" spans="1:40" customHeight="1" ht="15.75">
      <c r="A289" s="300"/>
      <c r="B289" s="281"/>
      <c r="C289" s="99" t="s">
        <v>131</v>
      </c>
      <c r="D289" s="181"/>
      <c r="E289" s="181">
        <v>21</v>
      </c>
      <c r="F289" s="181"/>
      <c r="G289" s="181"/>
      <c r="H289" s="181">
        <v>27</v>
      </c>
      <c r="I289" s="181">
        <v>26</v>
      </c>
      <c r="J289" s="181">
        <v>46</v>
      </c>
      <c r="K289" s="181">
        <v>34</v>
      </c>
      <c r="L289" s="181">
        <v>29</v>
      </c>
      <c r="M289" s="181"/>
      <c r="N289" s="181"/>
      <c r="O289" s="181">
        <v>30</v>
      </c>
      <c r="P289" s="181">
        <v>35</v>
      </c>
      <c r="Q289" s="181">
        <v>30</v>
      </c>
      <c r="R289" s="181">
        <v>39</v>
      </c>
      <c r="S289" s="181">
        <v>32</v>
      </c>
      <c r="T289" s="181"/>
      <c r="U289" s="181"/>
      <c r="V289" s="181">
        <v>27</v>
      </c>
      <c r="W289" s="181">
        <v>25</v>
      </c>
      <c r="X289" s="181">
        <v>35</v>
      </c>
      <c r="Y289" s="181">
        <v>26</v>
      </c>
      <c r="Z289" s="181">
        <v>41</v>
      </c>
      <c r="AA289" s="181"/>
      <c r="AB289" s="181"/>
      <c r="AC289" s="181">
        <v>37</v>
      </c>
      <c r="AD289" s="181">
        <v>41</v>
      </c>
      <c r="AE289" s="181">
        <v>38</v>
      </c>
      <c r="AF289" s="181">
        <v>34</v>
      </c>
      <c r="AG289" s="181">
        <v>39</v>
      </c>
      <c r="AH289" s="181"/>
      <c r="AI289" s="146">
        <f>SUM(D289:AH289)</f>
        <v>692</v>
      </c>
    </row>
    <row r="290" spans="1:40" customHeight="1" ht="15.75">
      <c r="A290" s="300"/>
      <c r="B290" s="281"/>
      <c r="C290" s="99" t="s">
        <v>132</v>
      </c>
      <c r="D290" s="181"/>
      <c r="E290" s="181">
        <v>4</v>
      </c>
      <c r="F290" s="181"/>
      <c r="G290" s="181"/>
      <c r="H290" s="181">
        <v>1</v>
      </c>
      <c r="I290" s="181">
        <v>1</v>
      </c>
      <c r="J290" s="181">
        <v>4</v>
      </c>
      <c r="K290" s="181">
        <v>4</v>
      </c>
      <c r="L290" s="181">
        <v>1</v>
      </c>
      <c r="M290" s="181"/>
      <c r="N290" s="181"/>
      <c r="O290" s="181">
        <v>2</v>
      </c>
      <c r="P290" s="181">
        <v>1</v>
      </c>
      <c r="Q290" s="181">
        <v>2</v>
      </c>
      <c r="R290" s="181">
        <v>4</v>
      </c>
      <c r="S290" s="181">
        <v>2</v>
      </c>
      <c r="T290" s="181"/>
      <c r="U290" s="181"/>
      <c r="V290" s="181">
        <v>1</v>
      </c>
      <c r="W290" s="181">
        <v>2</v>
      </c>
      <c r="X290" s="181">
        <v>2</v>
      </c>
      <c r="Y290" s="181">
        <v>2</v>
      </c>
      <c r="Z290" s="181">
        <v>3</v>
      </c>
      <c r="AA290" s="181"/>
      <c r="AB290" s="181"/>
      <c r="AC290" s="181">
        <v>1</v>
      </c>
      <c r="AD290" s="181">
        <v>2</v>
      </c>
      <c r="AE290" s="181">
        <v>4</v>
      </c>
      <c r="AF290" s="181">
        <v>2</v>
      </c>
      <c r="AG290" s="181">
        <v>1</v>
      </c>
      <c r="AH290" s="181"/>
      <c r="AI290" s="146">
        <f>SUM(D290:AH290)</f>
        <v>46</v>
      </c>
    </row>
    <row r="291" spans="1:40" customHeight="1" ht="15.75">
      <c r="A291" s="300"/>
      <c r="B291" s="281"/>
      <c r="C291" s="99" t="s">
        <v>133</v>
      </c>
      <c r="D291" s="181"/>
      <c r="E291" s="181">
        <v>23</v>
      </c>
      <c r="F291" s="181"/>
      <c r="G291" s="181"/>
      <c r="H291" s="181">
        <v>30</v>
      </c>
      <c r="I291" s="181">
        <v>26</v>
      </c>
      <c r="J291" s="181">
        <v>21</v>
      </c>
      <c r="K291" s="181">
        <v>31</v>
      </c>
      <c r="L291" s="181">
        <v>28</v>
      </c>
      <c r="M291" s="181"/>
      <c r="N291" s="181"/>
      <c r="O291" s="181">
        <v>28</v>
      </c>
      <c r="P291" s="181">
        <v>26</v>
      </c>
      <c r="Q291" s="181">
        <v>29</v>
      </c>
      <c r="R291" s="181">
        <v>28</v>
      </c>
      <c r="S291" s="181">
        <v>28</v>
      </c>
      <c r="T291" s="181"/>
      <c r="U291" s="181"/>
      <c r="V291" s="181">
        <v>26</v>
      </c>
      <c r="W291" s="181">
        <v>27</v>
      </c>
      <c r="X291" s="181">
        <v>20</v>
      </c>
      <c r="Y291" s="181">
        <v>30</v>
      </c>
      <c r="Z291" s="181">
        <v>25</v>
      </c>
      <c r="AA291" s="181"/>
      <c r="AB291" s="181"/>
      <c r="AC291" s="181">
        <v>20</v>
      </c>
      <c r="AD291" s="181">
        <v>44</v>
      </c>
      <c r="AE291" s="181">
        <v>28</v>
      </c>
      <c r="AF291" s="181">
        <v>29</v>
      </c>
      <c r="AG291" s="181">
        <v>31</v>
      </c>
      <c r="AH291" s="181"/>
      <c r="AI291" s="146">
        <f>SUM(D291:AH291)</f>
        <v>578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/>
      <c r="G292" s="181"/>
      <c r="H292" s="181">
        <v>0</v>
      </c>
      <c r="I292" s="181">
        <v>0</v>
      </c>
      <c r="J292" s="181">
        <v>1</v>
      </c>
      <c r="K292" s="181">
        <v>1</v>
      </c>
      <c r="L292" s="181">
        <v>4</v>
      </c>
      <c r="M292" s="181"/>
      <c r="N292" s="181"/>
      <c r="O292" s="181">
        <v>1</v>
      </c>
      <c r="P292" s="181">
        <v>0</v>
      </c>
      <c r="Q292" s="181">
        <v>0</v>
      </c>
      <c r="R292" s="181">
        <v>2</v>
      </c>
      <c r="S292" s="181">
        <v>1</v>
      </c>
      <c r="T292" s="181"/>
      <c r="U292" s="181"/>
      <c r="V292" s="181">
        <v>0</v>
      </c>
      <c r="W292" s="181">
        <v>1</v>
      </c>
      <c r="X292" s="181">
        <v>0</v>
      </c>
      <c r="Y292" s="181">
        <v>0</v>
      </c>
      <c r="Z292" s="181">
        <v>0</v>
      </c>
      <c r="AA292" s="181"/>
      <c r="AB292" s="181"/>
      <c r="AC292" s="181">
        <v>1</v>
      </c>
      <c r="AD292" s="181">
        <v>3</v>
      </c>
      <c r="AE292" s="181">
        <v>1</v>
      </c>
      <c r="AF292" s="181">
        <v>5</v>
      </c>
      <c r="AG292" s="181">
        <v>3</v>
      </c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0</v>
      </c>
      <c r="F293" s="181"/>
      <c r="G293" s="181"/>
      <c r="H293" s="181">
        <v>0</v>
      </c>
      <c r="I293" s="181">
        <v>0</v>
      </c>
      <c r="J293" s="181">
        <v>0</v>
      </c>
      <c r="K293" s="181">
        <v>0</v>
      </c>
      <c r="L293" s="181">
        <v>0</v>
      </c>
      <c r="M293" s="181"/>
      <c r="N293" s="181"/>
      <c r="O293" s="181">
        <v>0</v>
      </c>
      <c r="P293" s="181">
        <v>3</v>
      </c>
      <c r="Q293" s="181">
        <v>0</v>
      </c>
      <c r="R293" s="181">
        <v>3</v>
      </c>
      <c r="S293" s="181">
        <v>0</v>
      </c>
      <c r="T293" s="181"/>
      <c r="U293" s="181"/>
      <c r="V293" s="181">
        <v>0</v>
      </c>
      <c r="W293" s="181">
        <v>0</v>
      </c>
      <c r="X293" s="181">
        <v>2</v>
      </c>
      <c r="Y293" s="181">
        <v>0</v>
      </c>
      <c r="Z293" s="181">
        <v>3</v>
      </c>
      <c r="AA293" s="181"/>
      <c r="AB293" s="181"/>
      <c r="AC293" s="181">
        <v>3</v>
      </c>
      <c r="AD293" s="181">
        <v>3</v>
      </c>
      <c r="AE293" s="181">
        <v>1</v>
      </c>
      <c r="AF293" s="181">
        <v>1</v>
      </c>
      <c r="AG293" s="181">
        <v>6</v>
      </c>
      <c r="AH293" s="181"/>
      <c r="AI293" s="147">
        <f>SUM(D293:AH293)</f>
        <v>25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/>
      <c r="G294" s="181"/>
      <c r="H294" s="181">
        <v>0</v>
      </c>
      <c r="I294" s="181">
        <v>0</v>
      </c>
      <c r="J294" s="181">
        <v>0</v>
      </c>
      <c r="K294" s="181">
        <v>0</v>
      </c>
      <c r="L294" s="181">
        <v>0</v>
      </c>
      <c r="M294" s="181"/>
      <c r="N294" s="181"/>
      <c r="O294" s="181">
        <v>0</v>
      </c>
      <c r="P294" s="181">
        <v>0</v>
      </c>
      <c r="Q294" s="181">
        <v>0</v>
      </c>
      <c r="R294" s="181">
        <v>0</v>
      </c>
      <c r="S294" s="181">
        <v>0</v>
      </c>
      <c r="T294" s="181"/>
      <c r="U294" s="181"/>
      <c r="V294" s="181">
        <v>0</v>
      </c>
      <c r="W294" s="181">
        <v>0</v>
      </c>
      <c r="X294" s="181">
        <v>0</v>
      </c>
      <c r="Y294" s="181">
        <v>0</v>
      </c>
      <c r="Z294" s="181">
        <v>0</v>
      </c>
      <c r="AA294" s="181"/>
      <c r="AB294" s="181"/>
      <c r="AC294" s="181">
        <v>0</v>
      </c>
      <c r="AD294" s="181">
        <v>0</v>
      </c>
      <c r="AE294" s="181">
        <v>0</v>
      </c>
      <c r="AF294" s="181">
        <v>0</v>
      </c>
      <c r="AG294" s="181">
        <v>0</v>
      </c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8</v>
      </c>
      <c r="F295" s="181"/>
      <c r="G295" s="181"/>
      <c r="H295" s="181">
        <v>8</v>
      </c>
      <c r="I295" s="181">
        <v>9</v>
      </c>
      <c r="J295" s="181">
        <v>8</v>
      </c>
      <c r="K295" s="181">
        <v>7</v>
      </c>
      <c r="L295" s="181">
        <v>10</v>
      </c>
      <c r="M295" s="181"/>
      <c r="N295" s="181"/>
      <c r="O295" s="181">
        <v>9</v>
      </c>
      <c r="P295" s="181">
        <v>7</v>
      </c>
      <c r="Q295" s="181">
        <v>9</v>
      </c>
      <c r="R295" s="181">
        <v>10</v>
      </c>
      <c r="S295" s="181">
        <v>9</v>
      </c>
      <c r="T295" s="181"/>
      <c r="U295" s="181"/>
      <c r="V295" s="181">
        <v>7</v>
      </c>
      <c r="W295" s="181">
        <v>6</v>
      </c>
      <c r="X295" s="181">
        <v>7</v>
      </c>
      <c r="Y295" s="181">
        <v>10</v>
      </c>
      <c r="Z295" s="181">
        <v>8</v>
      </c>
      <c r="AA295" s="181"/>
      <c r="AB295" s="181"/>
      <c r="AC295" s="181">
        <v>7</v>
      </c>
      <c r="AD295" s="181">
        <v>5</v>
      </c>
      <c r="AE295" s="181">
        <v>8</v>
      </c>
      <c r="AF295" s="181">
        <v>8</v>
      </c>
      <c r="AG295" s="181">
        <v>9</v>
      </c>
      <c r="AH295" s="181"/>
      <c r="AI295" s="151">
        <f>SUM(D295:AH295)</f>
        <v>169</v>
      </c>
    </row>
    <row r="296" spans="1:40" customHeight="1" ht="18.75">
      <c r="A296" s="300"/>
      <c r="B296" s="282" t="s">
        <v>138</v>
      </c>
      <c r="C296" s="283"/>
      <c r="D296" s="181"/>
      <c r="E296" s="182">
        <f>SUM(E281:E295)</f>
        <v>400</v>
      </c>
      <c r="F296" s="182"/>
      <c r="G296" s="182"/>
      <c r="H296" s="182">
        <f>SUM(H281:H295)</f>
        <v>390</v>
      </c>
      <c r="I296" s="182">
        <f>SUM(I281:I295)</f>
        <v>400</v>
      </c>
      <c r="J296" s="182">
        <f>SUM(J281:J295)</f>
        <v>389</v>
      </c>
      <c r="K296" s="182">
        <f>SUM(K281:K295)</f>
        <v>354</v>
      </c>
      <c r="L296" s="182">
        <f>SUM(L281:L295)</f>
        <v>394</v>
      </c>
      <c r="M296" s="182"/>
      <c r="N296" s="182"/>
      <c r="O296" s="182">
        <f>SUM(O281:O295)</f>
        <v>343</v>
      </c>
      <c r="P296" s="182">
        <f>SUM(P281:P295)</f>
        <v>372</v>
      </c>
      <c r="Q296" s="182">
        <f>SUM(Q281:Q295)</f>
        <v>384</v>
      </c>
      <c r="R296" s="182">
        <f>SUM(R281:R295)</f>
        <v>400</v>
      </c>
      <c r="S296" s="182">
        <f>SUM(S281:S295)</f>
        <v>371</v>
      </c>
      <c r="T296" s="182"/>
      <c r="U296" s="182"/>
      <c r="V296" s="182">
        <f>SUM(V281:V295)</f>
        <v>372</v>
      </c>
      <c r="W296" s="182">
        <f>SUM(W281:W295)</f>
        <v>303</v>
      </c>
      <c r="X296" s="182">
        <f>SUM(X281:X295)</f>
        <v>362</v>
      </c>
      <c r="Y296" s="182">
        <f>SUM(Y281:Y295)</f>
        <v>400</v>
      </c>
      <c r="Z296" s="182">
        <f>SUM(Z281:Z295)</f>
        <v>400</v>
      </c>
      <c r="AA296" s="182"/>
      <c r="AB296" s="182"/>
      <c r="AC296" s="182">
        <f>SUM(AC281:AC295)</f>
        <v>400</v>
      </c>
      <c r="AD296" s="182">
        <f>SUM(AD281:AD295)</f>
        <v>400</v>
      </c>
      <c r="AE296" s="182">
        <f>SUM(AE281:AE295)</f>
        <v>387</v>
      </c>
      <c r="AF296" s="182">
        <f>SUM(AF281:AF295)</f>
        <v>400</v>
      </c>
      <c r="AG296" s="182">
        <f>SUM(AG281:AG295)</f>
        <v>400</v>
      </c>
      <c r="AH296" s="182"/>
      <c r="AI296" s="150">
        <f>SUM(D296:AH296)</f>
        <v>8021</v>
      </c>
    </row>
    <row r="297" spans="1:40" customHeight="1" ht="18.75">
      <c r="A297" s="300"/>
      <c r="B297" s="284" t="s">
        <v>55</v>
      </c>
      <c r="C297" s="285"/>
      <c r="D297" s="181"/>
      <c r="E297" s="104">
        <v>400</v>
      </c>
      <c r="F297" s="104"/>
      <c r="G297" s="104"/>
      <c r="H297" s="104">
        <v>390</v>
      </c>
      <c r="I297" s="104">
        <v>400</v>
      </c>
      <c r="J297" s="104">
        <v>389</v>
      </c>
      <c r="K297" s="104">
        <v>354</v>
      </c>
      <c r="L297" s="104">
        <v>394</v>
      </c>
      <c r="M297" s="104"/>
      <c r="N297" s="104"/>
      <c r="O297" s="104">
        <v>343</v>
      </c>
      <c r="P297" s="104">
        <v>372</v>
      </c>
      <c r="Q297" s="104">
        <v>384</v>
      </c>
      <c r="R297" s="104">
        <v>400</v>
      </c>
      <c r="S297" s="104">
        <v>371</v>
      </c>
      <c r="T297" s="104"/>
      <c r="U297" s="104"/>
      <c r="V297" s="104">
        <v>372</v>
      </c>
      <c r="W297" s="104">
        <v>303</v>
      </c>
      <c r="X297" s="104">
        <v>362</v>
      </c>
      <c r="Y297" s="104">
        <v>400</v>
      </c>
      <c r="Z297" s="104">
        <v>400</v>
      </c>
      <c r="AA297" s="104"/>
      <c r="AB297" s="104"/>
      <c r="AC297" s="104">
        <v>400</v>
      </c>
      <c r="AD297" s="104">
        <v>400</v>
      </c>
      <c r="AE297" s="104">
        <v>387</v>
      </c>
      <c r="AF297" s="104">
        <v>400</v>
      </c>
      <c r="AG297" s="104">
        <v>400</v>
      </c>
      <c r="AH297" s="104"/>
      <c r="AI297" s="145">
        <f>SUM(D297:AH297)</f>
        <v>8021</v>
      </c>
    </row>
    <row r="298" spans="1:40" customHeight="1" ht="18.75">
      <c r="A298" s="300"/>
      <c r="B298" s="286" t="s">
        <v>139</v>
      </c>
      <c r="C298" s="287"/>
      <c r="D298" s="181"/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81"/>
      <c r="E299" s="104">
        <f>E298-E297</f>
        <v>0</v>
      </c>
      <c r="F299" s="104"/>
      <c r="G299" s="104"/>
      <c r="H299" s="104">
        <f>H298-H297</f>
        <v>10</v>
      </c>
      <c r="I299" s="104">
        <f>I298-I297</f>
        <v>0</v>
      </c>
      <c r="J299" s="104">
        <f>J298-J297</f>
        <v>11</v>
      </c>
      <c r="K299" s="104">
        <f>K298-K297</f>
        <v>46</v>
      </c>
      <c r="L299" s="104">
        <f>L298-L297</f>
        <v>6</v>
      </c>
      <c r="M299" s="104"/>
      <c r="N299" s="104"/>
      <c r="O299" s="104">
        <f>O298-O297</f>
        <v>57</v>
      </c>
      <c r="P299" s="104">
        <f>P298-P297</f>
        <v>28</v>
      </c>
      <c r="Q299" s="104">
        <f>Q298-Q297</f>
        <v>16</v>
      </c>
      <c r="R299" s="104">
        <f>R298-R297</f>
        <v>0</v>
      </c>
      <c r="S299" s="104">
        <f>S298-S297</f>
        <v>29</v>
      </c>
      <c r="T299" s="104"/>
      <c r="U299" s="104"/>
      <c r="V299" s="104">
        <f>V298-V297</f>
        <v>28</v>
      </c>
      <c r="W299" s="104">
        <f>W298-W297</f>
        <v>97</v>
      </c>
      <c r="X299" s="104">
        <f>X298-X297</f>
        <v>38</v>
      </c>
      <c r="Y299" s="104">
        <f>Y298-Y297</f>
        <v>0</v>
      </c>
      <c r="Z299" s="104">
        <f>Z298-Z297</f>
        <v>0</v>
      </c>
      <c r="AA299" s="104"/>
      <c r="AB299" s="104"/>
      <c r="AC299" s="104">
        <f>AC298-AC297</f>
        <v>0</v>
      </c>
      <c r="AD299" s="104">
        <f>AD298-AD297</f>
        <v>0</v>
      </c>
      <c r="AE299" s="104">
        <f>AE298-AE297</f>
        <v>13</v>
      </c>
      <c r="AF299" s="104">
        <f>AF298-AF297</f>
        <v>0</v>
      </c>
      <c r="AG299" s="104">
        <f>AG298-AG297</f>
        <v>0</v>
      </c>
      <c r="AH299" s="104"/>
      <c r="AI299" s="153">
        <f>SUM(D299:AH299)</f>
        <v>379</v>
      </c>
    </row>
    <row r="300" spans="1:40" customHeight="1" ht="18.75">
      <c r="A300" s="300"/>
      <c r="B300" s="286" t="s">
        <v>141</v>
      </c>
      <c r="C300" s="287"/>
      <c r="D300" s="181"/>
      <c r="E300" s="104">
        <f>E298-E296</f>
        <v>0</v>
      </c>
      <c r="F300" s="104"/>
      <c r="G300" s="104"/>
      <c r="H300" s="104">
        <f>H298-H296</f>
        <v>10</v>
      </c>
      <c r="I300" s="104">
        <f>I298-I296</f>
        <v>0</v>
      </c>
      <c r="J300" s="104">
        <f>J298-J296</f>
        <v>11</v>
      </c>
      <c r="K300" s="104">
        <f>K298-K296</f>
        <v>46</v>
      </c>
      <c r="L300" s="104">
        <f>L298-L296</f>
        <v>6</v>
      </c>
      <c r="M300" s="104"/>
      <c r="N300" s="104"/>
      <c r="O300" s="104">
        <f>O298-O296</f>
        <v>57</v>
      </c>
      <c r="P300" s="104">
        <f>P298-P296</f>
        <v>28</v>
      </c>
      <c r="Q300" s="104">
        <f>Q298-Q296</f>
        <v>16</v>
      </c>
      <c r="R300" s="104">
        <f>R298-R296</f>
        <v>0</v>
      </c>
      <c r="S300" s="104">
        <f>S298-S296</f>
        <v>29</v>
      </c>
      <c r="T300" s="104"/>
      <c r="U300" s="104"/>
      <c r="V300" s="104">
        <f>V298-V296</f>
        <v>28</v>
      </c>
      <c r="W300" s="104">
        <f>W298-W296</f>
        <v>97</v>
      </c>
      <c r="X300" s="104">
        <f>X298-X296</f>
        <v>38</v>
      </c>
      <c r="Y300" s="104">
        <f>Y298-Y296</f>
        <v>0</v>
      </c>
      <c r="Z300" s="104">
        <f>Z298-Z296</f>
        <v>0</v>
      </c>
      <c r="AA300" s="104"/>
      <c r="AB300" s="104"/>
      <c r="AC300" s="104">
        <f>AC298-AC296</f>
        <v>0</v>
      </c>
      <c r="AD300" s="104">
        <f>AD298-AD296</f>
        <v>0</v>
      </c>
      <c r="AE300" s="104">
        <f>AE298-AE296</f>
        <v>13</v>
      </c>
      <c r="AF300" s="104">
        <f>AF298-AF296</f>
        <v>0</v>
      </c>
      <c r="AG300" s="104">
        <f>AG298-AG296</f>
        <v>0</v>
      </c>
      <c r="AH300" s="104"/>
      <c r="AI300" s="153">
        <f>SUM(D300:AH300)</f>
        <v>379</v>
      </c>
    </row>
    <row r="301" spans="1:40" customHeight="1" ht="16.5">
      <c r="A301" s="300"/>
      <c r="B301" s="288" t="s">
        <v>142</v>
      </c>
      <c r="C301" s="289"/>
      <c r="D301" s="181"/>
      <c r="E301" s="104">
        <f>E282+E284+E286+E288+E290+E292</f>
        <v>21</v>
      </c>
      <c r="F301" s="104"/>
      <c r="G301" s="104"/>
      <c r="H301" s="104">
        <f>H282+H284+H286+H288+H290+H292</f>
        <v>12</v>
      </c>
      <c r="I301" s="104">
        <f>I282+I284+I286+I288+I290+I292</f>
        <v>15</v>
      </c>
      <c r="J301" s="104">
        <f>J282+J284+J286+J288+J290+J292</f>
        <v>13</v>
      </c>
      <c r="K301" s="104">
        <f>K282+K284+K286+K288+K290+K292</f>
        <v>18</v>
      </c>
      <c r="L301" s="104">
        <f>L282+L284+L286+L288+L290+L292</f>
        <v>19</v>
      </c>
      <c r="M301" s="104"/>
      <c r="N301" s="104"/>
      <c r="O301" s="104">
        <f>O282+O284+O286+O288+O290+O292</f>
        <v>13</v>
      </c>
      <c r="P301" s="104">
        <f>P282+P284+P286+P288+P290+P292</f>
        <v>13</v>
      </c>
      <c r="Q301" s="104">
        <f>Q282+Q284+Q286+Q288+Q290+Q292</f>
        <v>19</v>
      </c>
      <c r="R301" s="104">
        <f>R282+R284+R286+R288+R290+R292</f>
        <v>19</v>
      </c>
      <c r="S301" s="104">
        <f>S282+S284+S286+S288+S290+S292</f>
        <v>12</v>
      </c>
      <c r="T301" s="104"/>
      <c r="U301" s="104"/>
      <c r="V301" s="104">
        <f>V282+V284+V286+V288+V290+V292</f>
        <v>7</v>
      </c>
      <c r="W301" s="104">
        <f>W282+W284+W286+W288+W290+W292</f>
        <v>8</v>
      </c>
      <c r="X301" s="104">
        <f>X282+X284+X286+X288+X290+X292</f>
        <v>12</v>
      </c>
      <c r="Y301" s="104">
        <f>Y282+Y284+Y286+Y288+Y290+Y292</f>
        <v>10</v>
      </c>
      <c r="Z301" s="104">
        <f>Z282+Z284+Z286+Z288+Z290+Z292</f>
        <v>15</v>
      </c>
      <c r="AA301" s="104"/>
      <c r="AB301" s="104"/>
      <c r="AC301" s="104">
        <f>AC282+AC284+AC286+AC288+AC290+AC292</f>
        <v>20</v>
      </c>
      <c r="AD301" s="104">
        <f>AD282+AD284+AD286+AD288+AD290+AD292</f>
        <v>16</v>
      </c>
      <c r="AE301" s="104">
        <f>AE282+AE284+AE286+AE288+AE290+AE292</f>
        <v>14</v>
      </c>
      <c r="AF301" s="104">
        <f>SUM(AF282,AF284,AF286,AF288,AF290,AF292)</f>
        <v>20</v>
      </c>
      <c r="AG301" s="104">
        <f>SUM(AG282,AG284,AG286,AG288,AG290,AG292)</f>
        <v>19</v>
      </c>
      <c r="AH301" s="104"/>
      <c r="AI301" s="149">
        <f>SUM(D301:AH301)</f>
        <v>315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0</v>
      </c>
      <c r="G303" s="109"/>
      <c r="H303" s="109">
        <v>0</v>
      </c>
      <c r="I303" s="109">
        <v>1</v>
      </c>
      <c r="J303" s="109">
        <v>0</v>
      </c>
      <c r="K303" s="109">
        <v>0</v>
      </c>
      <c r="L303" s="109">
        <v>0</v>
      </c>
      <c r="M303" s="109">
        <v>0</v>
      </c>
      <c r="N303" s="109"/>
      <c r="O303" s="109">
        <v>2</v>
      </c>
      <c r="P303" s="109">
        <v>1</v>
      </c>
      <c r="Q303" s="109">
        <v>6</v>
      </c>
      <c r="R303" s="109">
        <v>2</v>
      </c>
      <c r="S303" s="109">
        <v>1</v>
      </c>
      <c r="T303" s="109">
        <v>2</v>
      </c>
      <c r="U303" s="109"/>
      <c r="V303" s="109">
        <v>1</v>
      </c>
      <c r="W303" s="109">
        <v>0</v>
      </c>
      <c r="X303" s="109">
        <v>1</v>
      </c>
      <c r="Y303" s="109">
        <v>0</v>
      </c>
      <c r="Z303" s="109">
        <v>0</v>
      </c>
      <c r="AA303" s="109">
        <v>2</v>
      </c>
      <c r="AB303" s="109"/>
      <c r="AC303" s="109">
        <v>2</v>
      </c>
      <c r="AD303" s="109">
        <v>1</v>
      </c>
      <c r="AE303" s="109">
        <v>6</v>
      </c>
      <c r="AF303" s="109">
        <v>3</v>
      </c>
      <c r="AG303" s="109">
        <v>1</v>
      </c>
      <c r="AH303" s="109">
        <v>0</v>
      </c>
      <c r="AI303" s="110">
        <f>SUM(D303:AH303)</f>
        <v>32</v>
      </c>
      <c r="AJ303" t="s">
        <v>160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72</v>
      </c>
      <c r="F304" s="181">
        <v>72</v>
      </c>
      <c r="G304" s="181"/>
      <c r="H304" s="181">
        <v>163</v>
      </c>
      <c r="I304" s="181">
        <v>168</v>
      </c>
      <c r="J304" s="181">
        <v>168</v>
      </c>
      <c r="K304" s="181">
        <v>0</v>
      </c>
      <c r="L304" s="181">
        <v>0</v>
      </c>
      <c r="M304" s="181">
        <v>0</v>
      </c>
      <c r="N304" s="181"/>
      <c r="O304" s="181">
        <v>169</v>
      </c>
      <c r="P304" s="181">
        <v>162</v>
      </c>
      <c r="Q304" s="181">
        <v>160</v>
      </c>
      <c r="R304" s="181">
        <v>165</v>
      </c>
      <c r="S304" s="181">
        <v>153</v>
      </c>
      <c r="T304" s="181">
        <v>55</v>
      </c>
      <c r="U304" s="181"/>
      <c r="V304" s="181">
        <v>153</v>
      </c>
      <c r="W304" s="181">
        <v>168</v>
      </c>
      <c r="X304" s="181">
        <v>167</v>
      </c>
      <c r="Y304" s="181">
        <v>168</v>
      </c>
      <c r="Z304" s="181">
        <v>163</v>
      </c>
      <c r="AA304" s="181">
        <v>60</v>
      </c>
      <c r="AB304" s="181"/>
      <c r="AC304" s="181">
        <v>161</v>
      </c>
      <c r="AD304" s="181">
        <v>152</v>
      </c>
      <c r="AE304" s="181">
        <v>169</v>
      </c>
      <c r="AF304" s="181">
        <v>163</v>
      </c>
      <c r="AG304" s="181">
        <v>166</v>
      </c>
      <c r="AH304" s="181">
        <v>58</v>
      </c>
      <c r="AI304" s="146">
        <f>SUM(D304:AH304)</f>
        <v>3255</v>
      </c>
    </row>
    <row r="305" spans="1:40" customHeight="1" ht="15.75">
      <c r="A305" s="277"/>
      <c r="B305" s="281"/>
      <c r="C305" s="99" t="s">
        <v>124</v>
      </c>
      <c r="D305" s="181"/>
      <c r="E305" s="181">
        <v>7</v>
      </c>
      <c r="F305" s="181">
        <v>7</v>
      </c>
      <c r="G305" s="181"/>
      <c r="H305" s="181">
        <v>15</v>
      </c>
      <c r="I305" s="181">
        <v>10</v>
      </c>
      <c r="J305" s="181">
        <v>18</v>
      </c>
      <c r="K305" s="181">
        <v>0</v>
      </c>
      <c r="L305" s="181">
        <v>0</v>
      </c>
      <c r="M305" s="181">
        <v>0</v>
      </c>
      <c r="N305" s="181"/>
      <c r="O305" s="181">
        <v>15</v>
      </c>
      <c r="P305" s="181">
        <v>15</v>
      </c>
      <c r="Q305" s="181">
        <v>16</v>
      </c>
      <c r="R305" s="181">
        <v>14</v>
      </c>
      <c r="S305" s="181">
        <v>17</v>
      </c>
      <c r="T305" s="181">
        <v>7</v>
      </c>
      <c r="U305" s="181"/>
      <c r="V305" s="181">
        <v>17</v>
      </c>
      <c r="W305" s="181">
        <v>18</v>
      </c>
      <c r="X305" s="181">
        <v>17</v>
      </c>
      <c r="Y305" s="181">
        <v>18</v>
      </c>
      <c r="Z305" s="181">
        <v>15</v>
      </c>
      <c r="AA305" s="181">
        <v>4</v>
      </c>
      <c r="AB305" s="181"/>
      <c r="AC305" s="181">
        <v>13</v>
      </c>
      <c r="AD305" s="181">
        <v>12</v>
      </c>
      <c r="AE305" s="181">
        <v>16</v>
      </c>
      <c r="AF305" s="181">
        <v>15</v>
      </c>
      <c r="AG305" s="181">
        <v>17</v>
      </c>
      <c r="AH305" s="181">
        <v>8</v>
      </c>
      <c r="AI305" s="146">
        <f>SUM(D305:AH305)</f>
        <v>311</v>
      </c>
    </row>
    <row r="306" spans="1:40" customHeight="1" ht="15.75">
      <c r="A306" s="277"/>
      <c r="B306" s="281"/>
      <c r="C306" s="99" t="s">
        <v>125</v>
      </c>
      <c r="D306" s="181"/>
      <c r="E306" s="181">
        <v>45</v>
      </c>
      <c r="F306" s="181">
        <v>45</v>
      </c>
      <c r="G306" s="181"/>
      <c r="H306" s="181">
        <v>121</v>
      </c>
      <c r="I306" s="181">
        <v>123</v>
      </c>
      <c r="J306" s="181">
        <v>122</v>
      </c>
      <c r="K306" s="181">
        <v>0</v>
      </c>
      <c r="L306" s="181">
        <v>0</v>
      </c>
      <c r="M306" s="181">
        <v>0</v>
      </c>
      <c r="N306" s="181"/>
      <c r="O306" s="181">
        <v>118</v>
      </c>
      <c r="P306" s="181">
        <v>120</v>
      </c>
      <c r="Q306" s="181">
        <v>119</v>
      </c>
      <c r="R306" s="181">
        <v>116</v>
      </c>
      <c r="S306" s="181">
        <v>125</v>
      </c>
      <c r="T306" s="181">
        <v>38</v>
      </c>
      <c r="U306" s="181"/>
      <c r="V306" s="181">
        <v>125</v>
      </c>
      <c r="W306" s="181">
        <v>122</v>
      </c>
      <c r="X306" s="181">
        <v>120</v>
      </c>
      <c r="Y306" s="181">
        <v>122</v>
      </c>
      <c r="Z306" s="181">
        <v>121</v>
      </c>
      <c r="AA306" s="181">
        <v>43</v>
      </c>
      <c r="AB306" s="181"/>
      <c r="AC306" s="181">
        <v>118</v>
      </c>
      <c r="AD306" s="181">
        <v>119</v>
      </c>
      <c r="AE306" s="181">
        <v>123</v>
      </c>
      <c r="AF306" s="181">
        <v>121</v>
      </c>
      <c r="AG306" s="181">
        <v>120</v>
      </c>
      <c r="AH306" s="181">
        <v>35</v>
      </c>
      <c r="AI306" s="146">
        <f>SUM(D306:AH306)</f>
        <v>2381</v>
      </c>
    </row>
    <row r="307" spans="1:40" customHeight="1" ht="15.75">
      <c r="A307" s="277"/>
      <c r="B307" s="281"/>
      <c r="C307" s="99" t="s">
        <v>126</v>
      </c>
      <c r="D307" s="181"/>
      <c r="E307" s="181">
        <v>3</v>
      </c>
      <c r="F307" s="181">
        <v>3</v>
      </c>
      <c r="G307" s="181"/>
      <c r="H307" s="181">
        <v>11</v>
      </c>
      <c r="I307" s="181">
        <v>8</v>
      </c>
      <c r="J307" s="181">
        <v>12</v>
      </c>
      <c r="K307" s="181">
        <v>0</v>
      </c>
      <c r="L307" s="181">
        <v>0</v>
      </c>
      <c r="M307" s="181">
        <v>0</v>
      </c>
      <c r="N307" s="181"/>
      <c r="O307" s="181">
        <v>10</v>
      </c>
      <c r="P307" s="181">
        <v>10</v>
      </c>
      <c r="Q307" s="181">
        <v>10</v>
      </c>
      <c r="R307" s="181">
        <v>15</v>
      </c>
      <c r="S307" s="181">
        <v>12</v>
      </c>
      <c r="T307" s="181">
        <v>4</v>
      </c>
      <c r="U307" s="181"/>
      <c r="V307" s="181">
        <v>12</v>
      </c>
      <c r="W307" s="181">
        <v>12</v>
      </c>
      <c r="X307" s="181">
        <v>12</v>
      </c>
      <c r="Y307" s="181">
        <v>12</v>
      </c>
      <c r="Z307" s="181">
        <v>11</v>
      </c>
      <c r="AA307" s="181">
        <v>10</v>
      </c>
      <c r="AB307" s="181"/>
      <c r="AC307" s="181">
        <v>9</v>
      </c>
      <c r="AD307" s="181">
        <v>11</v>
      </c>
      <c r="AE307" s="181">
        <v>11</v>
      </c>
      <c r="AF307" s="181">
        <v>11</v>
      </c>
      <c r="AG307" s="181">
        <v>15</v>
      </c>
      <c r="AH307" s="181">
        <v>6</v>
      </c>
      <c r="AI307" s="146">
        <f>SUM(D307:AH307)</f>
        <v>230</v>
      </c>
    </row>
    <row r="308" spans="1:40" customHeight="1" ht="15.75">
      <c r="A308" s="277"/>
      <c r="B308" s="281"/>
      <c r="C308" s="99" t="s">
        <v>127</v>
      </c>
      <c r="D308" s="181"/>
      <c r="E308" s="181">
        <v>53</v>
      </c>
      <c r="F308" s="181">
        <v>53</v>
      </c>
      <c r="G308" s="181"/>
      <c r="H308" s="181">
        <v>138</v>
      </c>
      <c r="I308" s="181">
        <v>138</v>
      </c>
      <c r="J308" s="181">
        <v>133</v>
      </c>
      <c r="K308" s="181">
        <v>0</v>
      </c>
      <c r="L308" s="181">
        <v>0</v>
      </c>
      <c r="M308" s="181">
        <v>0</v>
      </c>
      <c r="N308" s="181"/>
      <c r="O308" s="181">
        <v>127</v>
      </c>
      <c r="P308" s="181">
        <v>134</v>
      </c>
      <c r="Q308" s="181">
        <v>135</v>
      </c>
      <c r="R308" s="181">
        <v>139</v>
      </c>
      <c r="S308" s="181">
        <v>122</v>
      </c>
      <c r="T308" s="181">
        <v>84</v>
      </c>
      <c r="U308" s="181"/>
      <c r="V308" s="181">
        <v>122</v>
      </c>
      <c r="W308" s="181">
        <v>133</v>
      </c>
      <c r="X308" s="181">
        <v>133</v>
      </c>
      <c r="Y308" s="181">
        <v>133</v>
      </c>
      <c r="Z308" s="181">
        <v>138</v>
      </c>
      <c r="AA308" s="181">
        <v>66</v>
      </c>
      <c r="AB308" s="181"/>
      <c r="AC308" s="181">
        <v>145</v>
      </c>
      <c r="AD308" s="181">
        <v>150</v>
      </c>
      <c r="AE308" s="181">
        <v>137</v>
      </c>
      <c r="AF308" s="181">
        <v>138</v>
      </c>
      <c r="AG308" s="181">
        <v>136</v>
      </c>
      <c r="AH308" s="181">
        <v>86</v>
      </c>
      <c r="AI308" s="146">
        <f>SUM(D308:AH308)</f>
        <v>2773</v>
      </c>
    </row>
    <row r="309" spans="1:40" customHeight="1" ht="15.75">
      <c r="A309" s="277"/>
      <c r="B309" s="281"/>
      <c r="C309" s="99" t="s">
        <v>128</v>
      </c>
      <c r="D309" s="181"/>
      <c r="E309" s="181">
        <v>13</v>
      </c>
      <c r="F309" s="181">
        <v>13</v>
      </c>
      <c r="G309" s="181"/>
      <c r="H309" s="181">
        <v>20</v>
      </c>
      <c r="I309" s="181">
        <v>18</v>
      </c>
      <c r="J309" s="181">
        <v>18</v>
      </c>
      <c r="K309" s="181">
        <v>0</v>
      </c>
      <c r="L309" s="181">
        <v>0</v>
      </c>
      <c r="M309" s="181">
        <v>0</v>
      </c>
      <c r="N309" s="181"/>
      <c r="O309" s="181">
        <v>19</v>
      </c>
      <c r="P309" s="181">
        <v>19</v>
      </c>
      <c r="Q309" s="181">
        <v>21</v>
      </c>
      <c r="R309" s="181">
        <v>21</v>
      </c>
      <c r="S309" s="181">
        <v>21</v>
      </c>
      <c r="T309" s="181">
        <v>12</v>
      </c>
      <c r="U309" s="181"/>
      <c r="V309" s="181">
        <v>21</v>
      </c>
      <c r="W309" s="181">
        <v>18</v>
      </c>
      <c r="X309" s="181">
        <v>18</v>
      </c>
      <c r="Y309" s="181">
        <v>18</v>
      </c>
      <c r="Z309" s="181">
        <v>20</v>
      </c>
      <c r="AA309" s="181">
        <v>10</v>
      </c>
      <c r="AB309" s="181"/>
      <c r="AC309" s="181">
        <v>20</v>
      </c>
      <c r="AD309" s="181">
        <v>17</v>
      </c>
      <c r="AE309" s="181">
        <v>17</v>
      </c>
      <c r="AF309" s="181">
        <v>20</v>
      </c>
      <c r="AG309" s="181">
        <v>21</v>
      </c>
      <c r="AH309" s="181">
        <v>13</v>
      </c>
      <c r="AI309" s="146">
        <f>SUM(D309:AH309)</f>
        <v>408</v>
      </c>
    </row>
    <row r="310" spans="1:40" customHeight="1" ht="15.75">
      <c r="A310" s="277"/>
      <c r="B310" s="281"/>
      <c r="C310" s="99" t="s">
        <v>129</v>
      </c>
      <c r="D310" s="181"/>
      <c r="E310" s="181">
        <v>85</v>
      </c>
      <c r="F310" s="181">
        <v>85</v>
      </c>
      <c r="G310" s="181"/>
      <c r="H310" s="181">
        <v>195</v>
      </c>
      <c r="I310" s="181">
        <v>200</v>
      </c>
      <c r="J310" s="181">
        <v>200</v>
      </c>
      <c r="K310" s="181">
        <v>0</v>
      </c>
      <c r="L310" s="181">
        <v>0</v>
      </c>
      <c r="M310" s="181">
        <v>0</v>
      </c>
      <c r="N310" s="181"/>
      <c r="O310" s="181">
        <v>191</v>
      </c>
      <c r="P310" s="181">
        <v>198</v>
      </c>
      <c r="Q310" s="181">
        <v>197</v>
      </c>
      <c r="R310" s="181">
        <v>186</v>
      </c>
      <c r="S310" s="181">
        <v>201</v>
      </c>
      <c r="T310" s="181">
        <v>73</v>
      </c>
      <c r="U310" s="181"/>
      <c r="V310" s="181">
        <v>201</v>
      </c>
      <c r="W310" s="181">
        <v>200</v>
      </c>
      <c r="X310" s="181">
        <v>199</v>
      </c>
      <c r="Y310" s="181">
        <v>200</v>
      </c>
      <c r="Z310" s="181">
        <v>195</v>
      </c>
      <c r="AA310" s="181">
        <v>73</v>
      </c>
      <c r="AB310" s="181"/>
      <c r="AC310" s="181">
        <v>186</v>
      </c>
      <c r="AD310" s="181">
        <v>190</v>
      </c>
      <c r="AE310" s="181">
        <v>192</v>
      </c>
      <c r="AF310" s="181">
        <v>195</v>
      </c>
      <c r="AG310" s="181">
        <v>186</v>
      </c>
      <c r="AH310" s="181">
        <v>80</v>
      </c>
      <c r="AI310" s="146">
        <f>SUM(D310:AH310)</f>
        <v>3908</v>
      </c>
    </row>
    <row r="311" spans="1:40" customHeight="1" ht="15.75">
      <c r="A311" s="277"/>
      <c r="B311" s="281"/>
      <c r="C311" s="99" t="s">
        <v>130</v>
      </c>
      <c r="D311" s="181"/>
      <c r="E311" s="181">
        <v>5</v>
      </c>
      <c r="F311" s="181">
        <v>5</v>
      </c>
      <c r="G311" s="181"/>
      <c r="H311" s="181">
        <v>12</v>
      </c>
      <c r="I311" s="181">
        <v>10</v>
      </c>
      <c r="J311" s="181">
        <v>12</v>
      </c>
      <c r="K311" s="181">
        <v>0</v>
      </c>
      <c r="L311" s="181">
        <v>0</v>
      </c>
      <c r="M311" s="181">
        <v>0</v>
      </c>
      <c r="N311" s="181"/>
      <c r="O311" s="181">
        <v>11</v>
      </c>
      <c r="P311" s="181">
        <v>11</v>
      </c>
      <c r="Q311" s="181">
        <v>14</v>
      </c>
      <c r="R311" s="181">
        <v>11</v>
      </c>
      <c r="S311" s="181">
        <v>11</v>
      </c>
      <c r="T311" s="181">
        <v>5</v>
      </c>
      <c r="U311" s="181"/>
      <c r="V311" s="181">
        <v>11</v>
      </c>
      <c r="W311" s="181">
        <v>12</v>
      </c>
      <c r="X311" s="181">
        <v>12</v>
      </c>
      <c r="Y311" s="181">
        <v>12</v>
      </c>
      <c r="Z311" s="181">
        <v>12</v>
      </c>
      <c r="AA311" s="181">
        <v>4</v>
      </c>
      <c r="AB311" s="181"/>
      <c r="AC311" s="181">
        <v>11</v>
      </c>
      <c r="AD311" s="181">
        <v>11</v>
      </c>
      <c r="AE311" s="181">
        <v>12</v>
      </c>
      <c r="AF311" s="181">
        <v>12</v>
      </c>
      <c r="AG311" s="181">
        <v>11</v>
      </c>
      <c r="AH311" s="181">
        <v>5</v>
      </c>
      <c r="AI311" s="146">
        <f>SUM(D311:AH311)</f>
        <v>232</v>
      </c>
    </row>
    <row r="312" spans="1:40" customHeight="1" ht="15.75">
      <c r="A312" s="277"/>
      <c r="B312" s="281"/>
      <c r="C312" s="99" t="s">
        <v>131</v>
      </c>
      <c r="D312" s="181"/>
      <c r="E312" s="181">
        <v>47</v>
      </c>
      <c r="F312" s="181">
        <v>47</v>
      </c>
      <c r="G312" s="181"/>
      <c r="H312" s="181">
        <v>86</v>
      </c>
      <c r="I312" s="181">
        <v>91</v>
      </c>
      <c r="J312" s="181">
        <v>84</v>
      </c>
      <c r="K312" s="181">
        <v>0</v>
      </c>
      <c r="L312" s="181">
        <v>0</v>
      </c>
      <c r="M312" s="181">
        <v>0</v>
      </c>
      <c r="N312" s="181"/>
      <c r="O312" s="181">
        <v>86</v>
      </c>
      <c r="P312" s="181">
        <v>88</v>
      </c>
      <c r="Q312" s="181">
        <v>75</v>
      </c>
      <c r="R312" s="181">
        <v>86</v>
      </c>
      <c r="S312" s="181">
        <v>79</v>
      </c>
      <c r="T312" s="181">
        <v>48</v>
      </c>
      <c r="U312" s="181"/>
      <c r="V312" s="181">
        <v>79</v>
      </c>
      <c r="W312" s="181">
        <v>84</v>
      </c>
      <c r="X312" s="181">
        <v>86</v>
      </c>
      <c r="Y312" s="181">
        <v>84</v>
      </c>
      <c r="Z312" s="181">
        <v>86</v>
      </c>
      <c r="AA312" s="181">
        <v>47</v>
      </c>
      <c r="AB312" s="181"/>
      <c r="AC312" s="181">
        <v>86</v>
      </c>
      <c r="AD312" s="181">
        <v>84</v>
      </c>
      <c r="AE312" s="181">
        <v>93</v>
      </c>
      <c r="AF312" s="181">
        <v>86</v>
      </c>
      <c r="AG312" s="181">
        <v>87</v>
      </c>
      <c r="AH312" s="181">
        <v>46</v>
      </c>
      <c r="AI312" s="146">
        <f>SUM(D312:AH312)</f>
        <v>1765</v>
      </c>
    </row>
    <row r="313" spans="1:40" customHeight="1" ht="15.75">
      <c r="A313" s="277"/>
      <c r="B313" s="281"/>
      <c r="C313" s="99" t="s">
        <v>132</v>
      </c>
      <c r="D313" s="181"/>
      <c r="E313" s="181">
        <v>4</v>
      </c>
      <c r="F313" s="181">
        <v>4</v>
      </c>
      <c r="G313" s="181"/>
      <c r="H313" s="181">
        <v>12</v>
      </c>
      <c r="I313" s="181">
        <v>10</v>
      </c>
      <c r="J313" s="181">
        <v>10</v>
      </c>
      <c r="K313" s="181">
        <v>0</v>
      </c>
      <c r="L313" s="181">
        <v>0</v>
      </c>
      <c r="M313" s="181">
        <v>0</v>
      </c>
      <c r="N313" s="181"/>
      <c r="O313" s="181">
        <v>10</v>
      </c>
      <c r="P313" s="181">
        <v>10</v>
      </c>
      <c r="Q313" s="181">
        <v>12</v>
      </c>
      <c r="R313" s="181">
        <v>11</v>
      </c>
      <c r="S313" s="181">
        <v>10</v>
      </c>
      <c r="T313" s="181">
        <v>9</v>
      </c>
      <c r="U313" s="181"/>
      <c r="V313" s="181">
        <v>10</v>
      </c>
      <c r="W313" s="181">
        <v>10</v>
      </c>
      <c r="X313" s="181">
        <v>10</v>
      </c>
      <c r="Y313" s="181">
        <v>10</v>
      </c>
      <c r="Z313" s="181">
        <v>12</v>
      </c>
      <c r="AA313" s="181">
        <v>8</v>
      </c>
      <c r="AB313" s="181"/>
      <c r="AC313" s="181">
        <v>11</v>
      </c>
      <c r="AD313" s="181">
        <v>12</v>
      </c>
      <c r="AE313" s="181">
        <v>11</v>
      </c>
      <c r="AF313" s="181">
        <v>12</v>
      </c>
      <c r="AG313" s="181">
        <v>10</v>
      </c>
      <c r="AH313" s="181">
        <v>8</v>
      </c>
      <c r="AI313" s="146">
        <f>SUM(D313:AH313)</f>
        <v>226</v>
      </c>
    </row>
    <row r="314" spans="1:40" customHeight="1" ht="15.75">
      <c r="A314" s="277"/>
      <c r="B314" s="281"/>
      <c r="C314" s="99" t="s">
        <v>133</v>
      </c>
      <c r="D314" s="181"/>
      <c r="E314" s="181">
        <v>32</v>
      </c>
      <c r="F314" s="181">
        <v>32</v>
      </c>
      <c r="G314" s="181"/>
      <c r="H314" s="181">
        <v>66</v>
      </c>
      <c r="I314" s="181">
        <v>62</v>
      </c>
      <c r="J314" s="181">
        <v>66</v>
      </c>
      <c r="K314" s="181">
        <v>0</v>
      </c>
      <c r="L314" s="181">
        <v>0</v>
      </c>
      <c r="M314" s="181">
        <v>0</v>
      </c>
      <c r="N314" s="181"/>
      <c r="O314" s="181">
        <v>69</v>
      </c>
      <c r="P314" s="181">
        <v>70</v>
      </c>
      <c r="Q314" s="181">
        <v>71</v>
      </c>
      <c r="R314" s="181">
        <v>68</v>
      </c>
      <c r="S314" s="181">
        <v>67</v>
      </c>
      <c r="T314" s="181">
        <v>29</v>
      </c>
      <c r="U314" s="181"/>
      <c r="V314" s="181">
        <v>67</v>
      </c>
      <c r="W314" s="181">
        <v>66</v>
      </c>
      <c r="X314" s="181">
        <v>70</v>
      </c>
      <c r="Y314" s="181">
        <v>66</v>
      </c>
      <c r="Z314" s="181">
        <v>66</v>
      </c>
      <c r="AA314" s="181">
        <v>22</v>
      </c>
      <c r="AB314" s="181"/>
      <c r="AC314" s="181">
        <v>68</v>
      </c>
      <c r="AD314" s="181">
        <v>59</v>
      </c>
      <c r="AE314" s="181">
        <v>74</v>
      </c>
      <c r="AF314" s="181">
        <v>66</v>
      </c>
      <c r="AG314" s="181">
        <v>65</v>
      </c>
      <c r="AH314" s="181">
        <v>30</v>
      </c>
      <c r="AI314" s="146">
        <f>SUM(D314:AH314)</f>
        <v>1351</v>
      </c>
    </row>
    <row r="315" spans="1:40" customHeight="1" ht="15.75">
      <c r="A315" s="277"/>
      <c r="B315" s="281"/>
      <c r="C315" s="99" t="s">
        <v>134</v>
      </c>
      <c r="D315" s="181"/>
      <c r="E315" s="181">
        <v>4</v>
      </c>
      <c r="F315" s="181">
        <v>4</v>
      </c>
      <c r="G315" s="181"/>
      <c r="H315" s="181">
        <v>1</v>
      </c>
      <c r="I315" s="181">
        <v>5</v>
      </c>
      <c r="J315" s="181">
        <v>6</v>
      </c>
      <c r="K315" s="181">
        <v>0</v>
      </c>
      <c r="L315" s="181">
        <v>0</v>
      </c>
      <c r="M315" s="181">
        <v>0</v>
      </c>
      <c r="N315" s="181"/>
      <c r="O315" s="181">
        <v>4</v>
      </c>
      <c r="P315" s="181">
        <v>5</v>
      </c>
      <c r="Q315" s="181">
        <v>3</v>
      </c>
      <c r="R315" s="181">
        <v>5</v>
      </c>
      <c r="S315" s="181">
        <v>5</v>
      </c>
      <c r="T315" s="181">
        <v>2</v>
      </c>
      <c r="U315" s="181"/>
      <c r="V315" s="181">
        <v>5</v>
      </c>
      <c r="W315" s="181">
        <v>6</v>
      </c>
      <c r="X315" s="181">
        <v>4</v>
      </c>
      <c r="Y315" s="181">
        <v>6</v>
      </c>
      <c r="Z315" s="181">
        <v>1</v>
      </c>
      <c r="AA315" s="181">
        <v>4</v>
      </c>
      <c r="AB315" s="181"/>
      <c r="AC315" s="181">
        <v>6</v>
      </c>
      <c r="AD315" s="181">
        <v>7</v>
      </c>
      <c r="AE315" s="181">
        <v>7</v>
      </c>
      <c r="AF315" s="181">
        <v>1</v>
      </c>
      <c r="AG315" s="181">
        <v>5</v>
      </c>
      <c r="AH315" s="181">
        <v>2</v>
      </c>
      <c r="AI315" s="146">
        <f>SUM(D315:AH315)</f>
        <v>98</v>
      </c>
    </row>
    <row r="316" spans="1:40" customHeight="1" ht="15.75">
      <c r="A316" s="277"/>
      <c r="B316" s="281"/>
      <c r="C316" s="99" t="s">
        <v>135</v>
      </c>
      <c r="D316" s="181"/>
      <c r="E316" s="181">
        <v>14</v>
      </c>
      <c r="F316" s="181">
        <v>14</v>
      </c>
      <c r="G316" s="181"/>
      <c r="H316" s="181">
        <v>23</v>
      </c>
      <c r="I316" s="181">
        <v>17</v>
      </c>
      <c r="J316" s="181">
        <v>10</v>
      </c>
      <c r="K316" s="181">
        <v>0</v>
      </c>
      <c r="L316" s="181">
        <v>0</v>
      </c>
      <c r="M316" s="181">
        <v>0</v>
      </c>
      <c r="N316" s="181"/>
      <c r="O316" s="181">
        <v>14</v>
      </c>
      <c r="P316" s="181">
        <v>13</v>
      </c>
      <c r="Q316" s="181">
        <v>15</v>
      </c>
      <c r="R316" s="181">
        <v>13</v>
      </c>
      <c r="S316" s="181">
        <v>15</v>
      </c>
      <c r="T316" s="181">
        <v>4</v>
      </c>
      <c r="U316" s="181"/>
      <c r="V316" s="181">
        <v>15</v>
      </c>
      <c r="W316" s="181">
        <v>10</v>
      </c>
      <c r="X316" s="181">
        <v>13</v>
      </c>
      <c r="Y316" s="181">
        <v>10</v>
      </c>
      <c r="Z316" s="181">
        <v>23</v>
      </c>
      <c r="AA316" s="181">
        <v>19</v>
      </c>
      <c r="AB316" s="181"/>
      <c r="AC316" s="181">
        <v>20</v>
      </c>
      <c r="AD316" s="181">
        <v>28</v>
      </c>
      <c r="AE316" s="181">
        <v>8</v>
      </c>
      <c r="AF316" s="181">
        <v>23</v>
      </c>
      <c r="AG316" s="181">
        <v>24</v>
      </c>
      <c r="AH316" s="181">
        <v>2</v>
      </c>
      <c r="AI316" s="147">
        <f>SUM(D316:AH316)</f>
        <v>347</v>
      </c>
    </row>
    <row r="317" spans="1:40" customHeight="1" ht="15.75">
      <c r="A317" s="277"/>
      <c r="B317" s="281"/>
      <c r="C317" s="99" t="s">
        <v>136</v>
      </c>
      <c r="D317" s="181"/>
      <c r="E317" s="181">
        <v>1</v>
      </c>
      <c r="F317" s="181">
        <v>1</v>
      </c>
      <c r="G317" s="181"/>
      <c r="H317" s="181">
        <v>5</v>
      </c>
      <c r="I317" s="181">
        <v>0</v>
      </c>
      <c r="J317" s="181">
        <v>0</v>
      </c>
      <c r="K317" s="181">
        <v>0</v>
      </c>
      <c r="L317" s="181">
        <v>0</v>
      </c>
      <c r="M317" s="181">
        <v>0</v>
      </c>
      <c r="N317" s="181"/>
      <c r="O317" s="181">
        <v>0</v>
      </c>
      <c r="P317" s="181">
        <v>1</v>
      </c>
      <c r="Q317" s="181">
        <v>2</v>
      </c>
      <c r="R317" s="181">
        <v>0</v>
      </c>
      <c r="S317" s="181">
        <v>6</v>
      </c>
      <c r="T317" s="181">
        <v>0</v>
      </c>
      <c r="U317" s="181"/>
      <c r="V317" s="181">
        <v>6</v>
      </c>
      <c r="W317" s="181">
        <v>0</v>
      </c>
      <c r="X317" s="181">
        <v>0</v>
      </c>
      <c r="Y317" s="181">
        <v>0</v>
      </c>
      <c r="Z317" s="181">
        <v>5</v>
      </c>
      <c r="AA317" s="181">
        <v>1</v>
      </c>
      <c r="AB317" s="181"/>
      <c r="AC317" s="181">
        <v>1</v>
      </c>
      <c r="AD317" s="181">
        <v>6</v>
      </c>
      <c r="AE317" s="181">
        <v>0</v>
      </c>
      <c r="AF317" s="181">
        <v>5</v>
      </c>
      <c r="AG317" s="181">
        <v>0</v>
      </c>
      <c r="AH317" s="181">
        <v>0</v>
      </c>
      <c r="AI317" s="147">
        <f>SUM(D317:AH317)</f>
        <v>40</v>
      </c>
    </row>
    <row r="318" spans="1:40" customHeight="1" ht="16.5">
      <c r="A318" s="277"/>
      <c r="B318" s="281"/>
      <c r="C318" s="100" t="s">
        <v>137</v>
      </c>
      <c r="D318" s="181"/>
      <c r="E318" s="181">
        <v>15</v>
      </c>
      <c r="F318" s="181">
        <v>15</v>
      </c>
      <c r="G318" s="181"/>
      <c r="H318" s="181">
        <v>32</v>
      </c>
      <c r="I318" s="181">
        <v>40</v>
      </c>
      <c r="J318" s="181">
        <v>41</v>
      </c>
      <c r="K318" s="181">
        <v>0</v>
      </c>
      <c r="L318" s="181">
        <v>0</v>
      </c>
      <c r="M318" s="181">
        <v>0</v>
      </c>
      <c r="N318" s="181"/>
      <c r="O318" s="181">
        <v>57</v>
      </c>
      <c r="P318" s="181">
        <v>44</v>
      </c>
      <c r="Q318" s="181">
        <v>50</v>
      </c>
      <c r="R318" s="181">
        <v>50</v>
      </c>
      <c r="S318" s="181">
        <v>56</v>
      </c>
      <c r="T318" s="181">
        <v>30</v>
      </c>
      <c r="U318" s="181"/>
      <c r="V318" s="181">
        <v>56</v>
      </c>
      <c r="W318" s="181">
        <v>41</v>
      </c>
      <c r="X318" s="181">
        <v>39</v>
      </c>
      <c r="Y318" s="181">
        <v>41</v>
      </c>
      <c r="Z318" s="181">
        <v>32</v>
      </c>
      <c r="AA318" s="181">
        <v>29</v>
      </c>
      <c r="AB318" s="181"/>
      <c r="AC318" s="181">
        <v>45</v>
      </c>
      <c r="AD318" s="181">
        <v>42</v>
      </c>
      <c r="AE318" s="181">
        <v>30</v>
      </c>
      <c r="AF318" s="181">
        <v>32</v>
      </c>
      <c r="AG318" s="181">
        <v>37</v>
      </c>
      <c r="AH318" s="181">
        <v>21</v>
      </c>
      <c r="AI318" s="151">
        <f>SUM(D318:AH318)</f>
        <v>875</v>
      </c>
    </row>
    <row r="319" spans="1:40" customHeight="1" ht="18.75">
      <c r="A319" s="277"/>
      <c r="B319" s="282" t="s">
        <v>138</v>
      </c>
      <c r="C319" s="283"/>
      <c r="D319" s="181"/>
      <c r="E319" s="182">
        <f>SUM(E304:E318)</f>
        <v>400</v>
      </c>
      <c r="F319" s="182">
        <f>SUM(F304:F318)</f>
        <v>400</v>
      </c>
      <c r="G319" s="182"/>
      <c r="H319" s="182">
        <f>SUM(H304:H318)</f>
        <v>900</v>
      </c>
      <c r="I319" s="182">
        <f>SUM(I304:I318)</f>
        <v>900</v>
      </c>
      <c r="J319" s="182">
        <f>SUM(J304:J318)</f>
        <v>900</v>
      </c>
      <c r="K319" s="182">
        <v>900</v>
      </c>
      <c r="L319" s="182">
        <v>900</v>
      </c>
      <c r="M319" s="182">
        <v>400</v>
      </c>
      <c r="N319" s="182"/>
      <c r="O319" s="182">
        <f>SUM(O304:O318)</f>
        <v>900</v>
      </c>
      <c r="P319" s="182">
        <f>SUM(P304:P318)</f>
        <v>900</v>
      </c>
      <c r="Q319" s="182">
        <f>SUM(Q304:Q318)</f>
        <v>900</v>
      </c>
      <c r="R319" s="182">
        <f>SUM(R304:R318)</f>
        <v>900</v>
      </c>
      <c r="S319" s="182">
        <f>SUM(S304:S318)</f>
        <v>900</v>
      </c>
      <c r="T319" s="182">
        <f>SUM(T304:T318)</f>
        <v>400</v>
      </c>
      <c r="U319" s="182"/>
      <c r="V319" s="182">
        <f>SUM(V304:V318)</f>
        <v>900</v>
      </c>
      <c r="W319" s="182">
        <f>SUM(W304:W318)</f>
        <v>900</v>
      </c>
      <c r="X319" s="182">
        <f>SUM(X304:X318)</f>
        <v>900</v>
      </c>
      <c r="Y319" s="182">
        <f>SUM(Y304:Y318)</f>
        <v>900</v>
      </c>
      <c r="Z319" s="182">
        <f>SUM(Z304:Z318)</f>
        <v>900</v>
      </c>
      <c r="AA319" s="182">
        <f>SUM(AA304:AA318)</f>
        <v>400</v>
      </c>
      <c r="AB319" s="182"/>
      <c r="AC319" s="182">
        <f>SUM(AC304:AC318)</f>
        <v>900</v>
      </c>
      <c r="AD319" s="182">
        <f>SUM(AD304:AD318)</f>
        <v>900</v>
      </c>
      <c r="AE319" s="182">
        <f>SUM(AE304:AE318)</f>
        <v>900</v>
      </c>
      <c r="AF319" s="182">
        <f>SUM(AF304:AF318)</f>
        <v>900</v>
      </c>
      <c r="AG319" s="182">
        <f>SUM(AG304:AG318)</f>
        <v>900</v>
      </c>
      <c r="AH319" s="182">
        <f>SUM(AH304:AH318)</f>
        <v>400</v>
      </c>
      <c r="AI319" s="150">
        <f>SUM(D319:AH319)</f>
        <v>20400</v>
      </c>
    </row>
    <row r="320" spans="1:40" customHeight="1" ht="18.75">
      <c r="A320" s="277"/>
      <c r="B320" s="284" t="s">
        <v>55</v>
      </c>
      <c r="C320" s="285"/>
      <c r="D320" s="181"/>
      <c r="E320" s="104">
        <v>400</v>
      </c>
      <c r="F320" s="104">
        <v>400</v>
      </c>
      <c r="G320" s="104"/>
      <c r="H320" s="104">
        <v>900</v>
      </c>
      <c r="I320" s="104">
        <v>900</v>
      </c>
      <c r="J320" s="104">
        <v>900</v>
      </c>
      <c r="K320" s="104">
        <v>900</v>
      </c>
      <c r="L320" s="104">
        <v>900</v>
      </c>
      <c r="M320" s="104">
        <v>400</v>
      </c>
      <c r="N320" s="104"/>
      <c r="O320" s="104">
        <v>900</v>
      </c>
      <c r="P320" s="104">
        <v>900</v>
      </c>
      <c r="Q320" s="104">
        <v>900</v>
      </c>
      <c r="R320" s="104">
        <v>900</v>
      </c>
      <c r="S320" s="104">
        <v>900</v>
      </c>
      <c r="T320" s="104">
        <v>400</v>
      </c>
      <c r="U320" s="104"/>
      <c r="V320" s="104">
        <v>900</v>
      </c>
      <c r="W320" s="104">
        <v>900</v>
      </c>
      <c r="X320" s="104">
        <v>900</v>
      </c>
      <c r="Y320" s="104">
        <v>900</v>
      </c>
      <c r="Z320" s="104">
        <v>900</v>
      </c>
      <c r="AA320" s="104">
        <v>400</v>
      </c>
      <c r="AB320" s="104"/>
      <c r="AC320" s="104">
        <v>900</v>
      </c>
      <c r="AD320" s="104">
        <v>900</v>
      </c>
      <c r="AE320" s="104">
        <v>900</v>
      </c>
      <c r="AF320" s="104">
        <v>900</v>
      </c>
      <c r="AG320" s="104">
        <v>900</v>
      </c>
      <c r="AH320" s="104">
        <v>400</v>
      </c>
      <c r="AI320" s="145">
        <f>SUM(D320:AH320)</f>
        <v>20400</v>
      </c>
    </row>
    <row r="321" spans="1:40" customHeight="1" ht="18.75">
      <c r="A321" s="277"/>
      <c r="B321" s="286" t="s">
        <v>139</v>
      </c>
      <c r="C321" s="287"/>
      <c r="D321" s="181"/>
      <c r="E321" s="104">
        <v>900</v>
      </c>
      <c r="F321" s="104">
        <v>400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400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400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400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400</v>
      </c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81"/>
      <c r="E322" s="104">
        <f>E321-E320</f>
        <v>500</v>
      </c>
      <c r="F322" s="104">
        <f>F321-F320</f>
        <v>0</v>
      </c>
      <c r="G322" s="104"/>
      <c r="H322" s="104">
        <f>H321-H320</f>
        <v>0</v>
      </c>
      <c r="I322" s="104">
        <f>I321-I320</f>
        <v>0</v>
      </c>
      <c r="J322" s="104">
        <f>J321-J320</f>
        <v>0</v>
      </c>
      <c r="K322" s="104">
        <f>K321-K320</f>
        <v>0</v>
      </c>
      <c r="L322" s="104">
        <f>L321-L320</f>
        <v>0</v>
      </c>
      <c r="M322" s="104">
        <f>M321-M320</f>
        <v>0</v>
      </c>
      <c r="N322" s="104"/>
      <c r="O322" s="104">
        <f>O321-O320</f>
        <v>0</v>
      </c>
      <c r="P322" s="104">
        <f>P321-P320</f>
        <v>0</v>
      </c>
      <c r="Q322" s="104">
        <f>Q321-Q320</f>
        <v>0</v>
      </c>
      <c r="R322" s="104">
        <f>R321-R320</f>
        <v>0</v>
      </c>
      <c r="S322" s="104">
        <f>S321-S320</f>
        <v>0</v>
      </c>
      <c r="T322" s="104">
        <f>T321-T320</f>
        <v>0</v>
      </c>
      <c r="U322" s="104"/>
      <c r="V322" s="104">
        <f>V321-V320</f>
        <v>0</v>
      </c>
      <c r="W322" s="104">
        <f>W321-W320</f>
        <v>0</v>
      </c>
      <c r="X322" s="104">
        <f>X321-X320</f>
        <v>0</v>
      </c>
      <c r="Y322" s="104">
        <f>Y321-Y320</f>
        <v>0</v>
      </c>
      <c r="Z322" s="104">
        <f>Z321-Z320</f>
        <v>0</v>
      </c>
      <c r="AA322" s="104">
        <f>AA321-AA320</f>
        <v>0</v>
      </c>
      <c r="AB322" s="104"/>
      <c r="AC322" s="104">
        <f>AC321-AC320</f>
        <v>0</v>
      </c>
      <c r="AD322" s="104">
        <f>AD321-AD320</f>
        <v>0</v>
      </c>
      <c r="AE322" s="104">
        <f>AE321-AE320</f>
        <v>0</v>
      </c>
      <c r="AF322" s="104">
        <f>AF321-AF320</f>
        <v>0</v>
      </c>
      <c r="AG322" s="104">
        <f>AG321-AG320</f>
        <v>0</v>
      </c>
      <c r="AH322" s="104">
        <f>AH321-AH320</f>
        <v>0</v>
      </c>
      <c r="AI322" s="153">
        <f>SUM(D322:AH322)</f>
        <v>500</v>
      </c>
    </row>
    <row r="323" spans="1:40" customHeight="1" ht="18.75">
      <c r="A323" s="277"/>
      <c r="B323" s="286" t="s">
        <v>141</v>
      </c>
      <c r="C323" s="287"/>
      <c r="D323" s="181"/>
      <c r="E323" s="104">
        <f>E321-E319</f>
        <v>500</v>
      </c>
      <c r="F323" s="104">
        <f>F321-F319</f>
        <v>0</v>
      </c>
      <c r="G323" s="104"/>
      <c r="H323" s="104">
        <f>H321-H319</f>
        <v>0</v>
      </c>
      <c r="I323" s="104">
        <f>I321-I319</f>
        <v>0</v>
      </c>
      <c r="J323" s="104">
        <f>J321-J319</f>
        <v>0</v>
      </c>
      <c r="K323" s="104">
        <f>K321-K319</f>
        <v>0</v>
      </c>
      <c r="L323" s="104">
        <f>L321-L319</f>
        <v>0</v>
      </c>
      <c r="M323" s="104">
        <f>M321-M319</f>
        <v>0</v>
      </c>
      <c r="N323" s="104"/>
      <c r="O323" s="104">
        <f>O321-O319</f>
        <v>0</v>
      </c>
      <c r="P323" s="104">
        <f>P321-P319</f>
        <v>0</v>
      </c>
      <c r="Q323" s="104">
        <f>Q321-Q319</f>
        <v>0</v>
      </c>
      <c r="R323" s="104">
        <f>R321-R319</f>
        <v>0</v>
      </c>
      <c r="S323" s="104">
        <f>S321-S319</f>
        <v>0</v>
      </c>
      <c r="T323" s="104">
        <f>T321-T319</f>
        <v>0</v>
      </c>
      <c r="U323" s="104"/>
      <c r="V323" s="104">
        <f>V321-V319</f>
        <v>0</v>
      </c>
      <c r="W323" s="104">
        <f>W321-W319</f>
        <v>0</v>
      </c>
      <c r="X323" s="104">
        <f>X321-X319</f>
        <v>0</v>
      </c>
      <c r="Y323" s="104">
        <f>Y321-Y319</f>
        <v>0</v>
      </c>
      <c r="Z323" s="104">
        <f>Z321-Z319</f>
        <v>0</v>
      </c>
      <c r="AA323" s="104">
        <f>AA321-AA319</f>
        <v>0</v>
      </c>
      <c r="AB323" s="104"/>
      <c r="AC323" s="104">
        <f>AC321-AC319</f>
        <v>0</v>
      </c>
      <c r="AD323" s="104">
        <f>AD321-AD319</f>
        <v>0</v>
      </c>
      <c r="AE323" s="104">
        <f>AE321-AE319</f>
        <v>0</v>
      </c>
      <c r="AF323" s="104">
        <f>AF321-AF319</f>
        <v>0</v>
      </c>
      <c r="AG323" s="104">
        <f>AG321-AG319</f>
        <v>0</v>
      </c>
      <c r="AH323" s="104">
        <f>AH321-AH319</f>
        <v>0</v>
      </c>
      <c r="AI323" s="153">
        <f>SUM(D323:AH323)</f>
        <v>500</v>
      </c>
    </row>
    <row r="324" spans="1:40" customHeight="1" ht="16.5">
      <c r="A324" s="277"/>
      <c r="B324" s="288" t="s">
        <v>142</v>
      </c>
      <c r="C324" s="289"/>
      <c r="D324" s="181"/>
      <c r="E324" s="104">
        <f>E305+E307+E309+E311+E313+E315</f>
        <v>36</v>
      </c>
      <c r="F324" s="104">
        <f>F305+F307+F309+F311+F313+F315</f>
        <v>36</v>
      </c>
      <c r="G324" s="104"/>
      <c r="H324" s="104">
        <f>H305+H307+H309+H311+H313+H315</f>
        <v>71</v>
      </c>
      <c r="I324" s="104">
        <f>I305+I307+I309+I311+I313+I315</f>
        <v>61</v>
      </c>
      <c r="J324" s="104">
        <f>J305+J307+J309+J311+J313+J315</f>
        <v>76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69</v>
      </c>
      <c r="P324" s="104">
        <f>P305+P307+P309+P311+P313+P315</f>
        <v>70</v>
      </c>
      <c r="Q324" s="104">
        <f>Q305+Q307+Q309+Q311+Q313+Q315</f>
        <v>76</v>
      </c>
      <c r="R324" s="104">
        <f>R305+R307+R309+R311+R313+R315</f>
        <v>77</v>
      </c>
      <c r="S324" s="104">
        <f>S305+S307+S309+S311+S313+S315</f>
        <v>76</v>
      </c>
      <c r="T324" s="104">
        <f>T305+T307+T309+T311+T313+T315</f>
        <v>39</v>
      </c>
      <c r="U324" s="104"/>
      <c r="V324" s="104">
        <f>V305+V307+V309+V311+V313+V315</f>
        <v>76</v>
      </c>
      <c r="W324" s="104">
        <f>W305+W307+W309+W311+W313+W315</f>
        <v>76</v>
      </c>
      <c r="X324" s="104">
        <f>X305+X307+X309+X311+X313+X315</f>
        <v>73</v>
      </c>
      <c r="Y324" s="104">
        <f>Y305+Y307+Y309+Y311+Y313+Y315</f>
        <v>76</v>
      </c>
      <c r="Z324" s="104">
        <f>Z305+Z307+Z309+Z311+Z313+Z315</f>
        <v>71</v>
      </c>
      <c r="AA324" s="104">
        <f>AA305+AA307+AA309+AA311+AA313+AA315</f>
        <v>40</v>
      </c>
      <c r="AB324" s="104"/>
      <c r="AC324" s="104">
        <f>AC305+AC307+AC309+AC311+AC313+AC315</f>
        <v>70</v>
      </c>
      <c r="AD324" s="104">
        <f>AD305+AD307+AD309+AD311+AD313+AD315</f>
        <v>70</v>
      </c>
      <c r="AE324" s="104">
        <f>AE305+AE307+AE309+AE311+AE313+AE315</f>
        <v>74</v>
      </c>
      <c r="AF324" s="104">
        <f>AF305+AF307+AF309+AF311+AF313+AF315</f>
        <v>71</v>
      </c>
      <c r="AG324" s="104">
        <f>AG305+AG307+AG309+AG311+AG313+AG315</f>
        <v>79</v>
      </c>
      <c r="AH324" s="104">
        <f>AH305+AH307+AH309+AH311+AH313+AH315</f>
        <v>42</v>
      </c>
      <c r="AI324" s="149">
        <f>SUM(D324:AH324)</f>
        <v>1505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/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>
        <v>0</v>
      </c>
      <c r="N326" s="109"/>
      <c r="O326" s="109">
        <v>2</v>
      </c>
      <c r="P326" s="109">
        <v>0</v>
      </c>
      <c r="Q326" s="109">
        <v>0</v>
      </c>
      <c r="R326" s="109">
        <v>0</v>
      </c>
      <c r="S326" s="109">
        <v>0</v>
      </c>
      <c r="T326" s="109">
        <v>0</v>
      </c>
      <c r="U326" s="109"/>
      <c r="V326" s="109">
        <v>0</v>
      </c>
      <c r="W326" s="109">
        <v>0</v>
      </c>
      <c r="X326" s="109">
        <v>0</v>
      </c>
      <c r="Y326" s="109">
        <v>3</v>
      </c>
      <c r="Z326" s="109">
        <v>0</v>
      </c>
      <c r="AA326" s="109">
        <v>0</v>
      </c>
      <c r="AB326" s="109"/>
      <c r="AC326" s="109">
        <v>0</v>
      </c>
      <c r="AD326" s="109">
        <v>0</v>
      </c>
      <c r="AE326" s="109">
        <v>5</v>
      </c>
      <c r="AF326" s="109">
        <v>1</v>
      </c>
      <c r="AG326" s="109">
        <v>3</v>
      </c>
      <c r="AH326" s="109">
        <v>0</v>
      </c>
      <c r="AI326" s="110">
        <f>SUM(D326:AH326)</f>
        <v>14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57</v>
      </c>
      <c r="F327" s="181">
        <v>35</v>
      </c>
      <c r="G327" s="181"/>
      <c r="H327" s="181">
        <v>57</v>
      </c>
      <c r="I327" s="181">
        <v>57</v>
      </c>
      <c r="J327" s="181">
        <v>57</v>
      </c>
      <c r="K327" s="181">
        <v>74</v>
      </c>
      <c r="L327" s="181">
        <v>75</v>
      </c>
      <c r="M327" s="181">
        <v>36</v>
      </c>
      <c r="N327" s="181"/>
      <c r="O327" s="181">
        <v>74</v>
      </c>
      <c r="P327" s="181">
        <v>71</v>
      </c>
      <c r="Q327" s="181">
        <v>73</v>
      </c>
      <c r="R327" s="181">
        <v>73</v>
      </c>
      <c r="S327" s="181">
        <v>72</v>
      </c>
      <c r="T327" s="181">
        <v>33</v>
      </c>
      <c r="U327" s="181"/>
      <c r="V327" s="181">
        <v>75</v>
      </c>
      <c r="W327" s="181">
        <v>74</v>
      </c>
      <c r="X327" s="181">
        <v>73</v>
      </c>
      <c r="Y327" s="181">
        <v>75</v>
      </c>
      <c r="Z327" s="181">
        <v>74</v>
      </c>
      <c r="AA327" s="181">
        <v>36</v>
      </c>
      <c r="AB327" s="181"/>
      <c r="AC327" s="181">
        <v>72</v>
      </c>
      <c r="AD327" s="181">
        <v>74</v>
      </c>
      <c r="AE327" s="181">
        <v>74</v>
      </c>
      <c r="AF327" s="181">
        <v>66</v>
      </c>
      <c r="AG327" s="181">
        <v>73</v>
      </c>
      <c r="AH327" s="181">
        <v>35</v>
      </c>
      <c r="AI327" s="146">
        <f>SUM(D327:AH327)</f>
        <v>1645</v>
      </c>
    </row>
    <row r="328" spans="1:40" customHeight="1" ht="15.75">
      <c r="A328" s="291"/>
      <c r="B328" s="281"/>
      <c r="C328" s="99" t="s">
        <v>124</v>
      </c>
      <c r="D328" s="181"/>
      <c r="E328" s="181">
        <v>15</v>
      </c>
      <c r="F328" s="181">
        <v>0</v>
      </c>
      <c r="G328" s="181"/>
      <c r="H328" s="181">
        <v>15</v>
      </c>
      <c r="I328" s="181">
        <v>15</v>
      </c>
      <c r="J328" s="181">
        <v>15</v>
      </c>
      <c r="K328" s="181">
        <v>0</v>
      </c>
      <c r="L328" s="181">
        <v>0</v>
      </c>
      <c r="M328" s="181">
        <v>0</v>
      </c>
      <c r="N328" s="181"/>
      <c r="O328" s="181">
        <v>0</v>
      </c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/>
      <c r="V328" s="181">
        <v>0</v>
      </c>
      <c r="W328" s="181">
        <v>0</v>
      </c>
      <c r="X328" s="181">
        <v>0</v>
      </c>
      <c r="Y328" s="181">
        <v>0</v>
      </c>
      <c r="Z328" s="181">
        <v>0</v>
      </c>
      <c r="AA328" s="181">
        <v>0</v>
      </c>
      <c r="AB328" s="181"/>
      <c r="AC328" s="181">
        <v>0</v>
      </c>
      <c r="AD328" s="181">
        <v>0</v>
      </c>
      <c r="AE328" s="181">
        <v>0</v>
      </c>
      <c r="AF328" s="181">
        <v>0</v>
      </c>
      <c r="AG328" s="181">
        <v>0</v>
      </c>
      <c r="AH328" s="181">
        <v>0</v>
      </c>
      <c r="AI328" s="146">
        <f>SUM(D328:AH328)</f>
        <v>60</v>
      </c>
    </row>
    <row r="329" spans="1:40" customHeight="1" ht="15.75">
      <c r="A329" s="291"/>
      <c r="B329" s="281"/>
      <c r="C329" s="99" t="s">
        <v>125</v>
      </c>
      <c r="D329" s="181"/>
      <c r="E329" s="181">
        <v>30</v>
      </c>
      <c r="F329" s="181">
        <v>30</v>
      </c>
      <c r="G329" s="181"/>
      <c r="H329" s="181">
        <v>30</v>
      </c>
      <c r="I329" s="181">
        <v>30</v>
      </c>
      <c r="J329" s="181">
        <v>30</v>
      </c>
      <c r="K329" s="181">
        <v>59</v>
      </c>
      <c r="L329" s="181">
        <v>59</v>
      </c>
      <c r="M329" s="181">
        <v>28</v>
      </c>
      <c r="N329" s="181"/>
      <c r="O329" s="181">
        <v>57</v>
      </c>
      <c r="P329" s="181">
        <v>53</v>
      </c>
      <c r="Q329" s="181">
        <v>57</v>
      </c>
      <c r="R329" s="181">
        <v>60</v>
      </c>
      <c r="S329" s="181">
        <v>55</v>
      </c>
      <c r="T329" s="181">
        <v>28</v>
      </c>
      <c r="U329" s="181"/>
      <c r="V329" s="181">
        <v>59</v>
      </c>
      <c r="W329" s="181">
        <v>59</v>
      </c>
      <c r="X329" s="181">
        <v>57</v>
      </c>
      <c r="Y329" s="181">
        <v>60</v>
      </c>
      <c r="Z329" s="181">
        <v>59</v>
      </c>
      <c r="AA329" s="181">
        <v>24</v>
      </c>
      <c r="AB329" s="181"/>
      <c r="AC329" s="181">
        <v>56</v>
      </c>
      <c r="AD329" s="181">
        <v>58</v>
      </c>
      <c r="AE329" s="181">
        <v>59</v>
      </c>
      <c r="AF329" s="181">
        <v>56</v>
      </c>
      <c r="AG329" s="181">
        <v>60</v>
      </c>
      <c r="AH329" s="181">
        <v>27</v>
      </c>
      <c r="AI329" s="146">
        <f>SUM(D329:AH329)</f>
        <v>1240</v>
      </c>
    </row>
    <row r="330" spans="1:40" customHeight="1" ht="15.75">
      <c r="A330" s="291"/>
      <c r="B330" s="281"/>
      <c r="C330" s="99" t="s">
        <v>126</v>
      </c>
      <c r="D330" s="181"/>
      <c r="E330" s="181">
        <v>13</v>
      </c>
      <c r="F330" s="181">
        <v>0</v>
      </c>
      <c r="G330" s="181"/>
      <c r="H330" s="181">
        <v>13</v>
      </c>
      <c r="I330" s="181">
        <v>13</v>
      </c>
      <c r="J330" s="181">
        <v>13</v>
      </c>
      <c r="K330" s="181">
        <v>0</v>
      </c>
      <c r="L330" s="181">
        <v>0</v>
      </c>
      <c r="M330" s="181">
        <v>0</v>
      </c>
      <c r="N330" s="181"/>
      <c r="O330" s="181">
        <v>0</v>
      </c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/>
      <c r="V330" s="181">
        <v>0</v>
      </c>
      <c r="W330" s="181">
        <v>0</v>
      </c>
      <c r="X330" s="181">
        <v>0</v>
      </c>
      <c r="Y330" s="181">
        <v>0</v>
      </c>
      <c r="Z330" s="181">
        <v>0</v>
      </c>
      <c r="AA330" s="181">
        <v>0</v>
      </c>
      <c r="AB330" s="181"/>
      <c r="AC330" s="181">
        <v>0</v>
      </c>
      <c r="AD330" s="181">
        <v>0</v>
      </c>
      <c r="AE330" s="181">
        <v>0</v>
      </c>
      <c r="AF330" s="181">
        <v>0</v>
      </c>
      <c r="AG330" s="181">
        <v>0</v>
      </c>
      <c r="AH330" s="181">
        <v>0</v>
      </c>
      <c r="AI330" s="146">
        <f>SUM(D330:AH330)</f>
        <v>52</v>
      </c>
    </row>
    <row r="331" spans="1:40" customHeight="1" ht="15.75">
      <c r="A331" s="291"/>
      <c r="B331" s="281"/>
      <c r="C331" s="99" t="s">
        <v>127</v>
      </c>
      <c r="D331" s="181"/>
      <c r="E331" s="181">
        <v>150</v>
      </c>
      <c r="F331" s="181">
        <v>155</v>
      </c>
      <c r="G331" s="181"/>
      <c r="H331" s="181">
        <v>151</v>
      </c>
      <c r="I331" s="181">
        <v>153</v>
      </c>
      <c r="J331" s="181">
        <v>149</v>
      </c>
      <c r="K331" s="181">
        <v>215</v>
      </c>
      <c r="L331" s="181">
        <v>218</v>
      </c>
      <c r="M331" s="181">
        <v>144</v>
      </c>
      <c r="N331" s="181"/>
      <c r="O331" s="181">
        <v>218</v>
      </c>
      <c r="P331" s="181">
        <v>214</v>
      </c>
      <c r="Q331" s="181">
        <v>216</v>
      </c>
      <c r="R331" s="181">
        <v>218</v>
      </c>
      <c r="S331" s="181">
        <v>221</v>
      </c>
      <c r="T331" s="181">
        <v>156</v>
      </c>
      <c r="U331" s="181"/>
      <c r="V331" s="181">
        <v>217</v>
      </c>
      <c r="W331" s="181">
        <v>217</v>
      </c>
      <c r="X331" s="181">
        <v>221</v>
      </c>
      <c r="Y331" s="181">
        <v>220</v>
      </c>
      <c r="Z331" s="181">
        <v>221</v>
      </c>
      <c r="AA331" s="181">
        <v>156</v>
      </c>
      <c r="AB331" s="181"/>
      <c r="AC331" s="181">
        <v>222</v>
      </c>
      <c r="AD331" s="181">
        <v>224</v>
      </c>
      <c r="AE331" s="181">
        <v>224</v>
      </c>
      <c r="AF331" s="181">
        <v>226</v>
      </c>
      <c r="AG331" s="181">
        <v>227</v>
      </c>
      <c r="AH331" s="181">
        <v>160</v>
      </c>
      <c r="AI331" s="146">
        <f>SUM(D331:AH331)</f>
        <v>5113</v>
      </c>
    </row>
    <row r="332" spans="1:40" customHeight="1" ht="15.75">
      <c r="A332" s="291"/>
      <c r="B332" s="281"/>
      <c r="C332" s="99" t="s">
        <v>128</v>
      </c>
      <c r="D332" s="181"/>
      <c r="E332" s="181">
        <v>22</v>
      </c>
      <c r="F332" s="181">
        <v>2</v>
      </c>
      <c r="G332" s="181"/>
      <c r="H332" s="181">
        <v>21</v>
      </c>
      <c r="I332" s="181">
        <v>21</v>
      </c>
      <c r="J332" s="181">
        <v>21</v>
      </c>
      <c r="K332" s="181">
        <v>2</v>
      </c>
      <c r="L332" s="181">
        <v>2</v>
      </c>
      <c r="M332" s="181">
        <v>2</v>
      </c>
      <c r="N332" s="181"/>
      <c r="O332" s="181">
        <v>2</v>
      </c>
      <c r="P332" s="181">
        <v>2</v>
      </c>
      <c r="Q332" s="181">
        <v>2</v>
      </c>
      <c r="R332" s="181">
        <v>2</v>
      </c>
      <c r="S332" s="181">
        <v>2</v>
      </c>
      <c r="T332" s="181">
        <v>2</v>
      </c>
      <c r="U332" s="181"/>
      <c r="V332" s="181">
        <v>2</v>
      </c>
      <c r="W332" s="181">
        <v>2</v>
      </c>
      <c r="X332" s="181">
        <v>2</v>
      </c>
      <c r="Y332" s="181">
        <v>2</v>
      </c>
      <c r="Z332" s="181">
        <v>2</v>
      </c>
      <c r="AA332" s="181">
        <v>2</v>
      </c>
      <c r="AB332" s="181"/>
      <c r="AC332" s="181">
        <v>2</v>
      </c>
      <c r="AD332" s="181">
        <v>2</v>
      </c>
      <c r="AE332" s="181">
        <v>2</v>
      </c>
      <c r="AF332" s="181">
        <v>2</v>
      </c>
      <c r="AG332" s="181">
        <v>2</v>
      </c>
      <c r="AH332" s="181">
        <v>2</v>
      </c>
      <c r="AI332" s="146">
        <f>SUM(D332:AH332)</f>
        <v>129</v>
      </c>
    </row>
    <row r="333" spans="1:40" customHeight="1" ht="15.75">
      <c r="A333" s="291"/>
      <c r="B333" s="281"/>
      <c r="C333" s="99" t="s">
        <v>129</v>
      </c>
      <c r="D333" s="181"/>
      <c r="E333" s="181">
        <v>153</v>
      </c>
      <c r="F333" s="181">
        <v>178</v>
      </c>
      <c r="G333" s="181"/>
      <c r="H333" s="181">
        <v>154</v>
      </c>
      <c r="I333" s="181">
        <v>155</v>
      </c>
      <c r="J333" s="181">
        <v>156</v>
      </c>
      <c r="K333" s="181">
        <v>293</v>
      </c>
      <c r="L333" s="181">
        <v>299</v>
      </c>
      <c r="M333" s="181">
        <v>185</v>
      </c>
      <c r="N333" s="181"/>
      <c r="O333" s="181">
        <v>293</v>
      </c>
      <c r="P333" s="181">
        <v>291</v>
      </c>
      <c r="Q333" s="181">
        <v>301</v>
      </c>
      <c r="R333" s="181">
        <v>295</v>
      </c>
      <c r="S333" s="181">
        <v>295</v>
      </c>
      <c r="T333" s="181">
        <v>181</v>
      </c>
      <c r="U333" s="181"/>
      <c r="V333" s="181">
        <v>293</v>
      </c>
      <c r="W333" s="181">
        <v>290</v>
      </c>
      <c r="X333" s="181">
        <v>294</v>
      </c>
      <c r="Y333" s="181">
        <v>292</v>
      </c>
      <c r="Z333" s="181">
        <v>293</v>
      </c>
      <c r="AA333" s="181">
        <v>178</v>
      </c>
      <c r="AB333" s="181"/>
      <c r="AC333" s="181">
        <v>293</v>
      </c>
      <c r="AD333" s="181">
        <v>294</v>
      </c>
      <c r="AE333" s="181">
        <v>293</v>
      </c>
      <c r="AF333" s="181">
        <v>295</v>
      </c>
      <c r="AG333" s="181">
        <v>296</v>
      </c>
      <c r="AH333" s="181">
        <v>179</v>
      </c>
      <c r="AI333" s="146">
        <f>SUM(D333:AH333)</f>
        <v>6519</v>
      </c>
    </row>
    <row r="334" spans="1:40" customHeight="1" ht="15.75">
      <c r="A334" s="291"/>
      <c r="B334" s="281"/>
      <c r="C334" s="99" t="s">
        <v>130</v>
      </c>
      <c r="D334" s="181"/>
      <c r="E334" s="181">
        <v>35</v>
      </c>
      <c r="F334" s="181">
        <v>1</v>
      </c>
      <c r="G334" s="181"/>
      <c r="H334" s="181">
        <v>34</v>
      </c>
      <c r="I334" s="181">
        <v>34</v>
      </c>
      <c r="J334" s="181">
        <v>34</v>
      </c>
      <c r="K334" s="181">
        <v>1</v>
      </c>
      <c r="L334" s="181">
        <v>1</v>
      </c>
      <c r="M334" s="181">
        <v>0</v>
      </c>
      <c r="N334" s="181"/>
      <c r="O334" s="181">
        <v>1</v>
      </c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/>
      <c r="V334" s="181">
        <v>1</v>
      </c>
      <c r="W334" s="181">
        <v>1</v>
      </c>
      <c r="X334" s="181">
        <v>1</v>
      </c>
      <c r="Y334" s="181">
        <v>1</v>
      </c>
      <c r="Z334" s="181">
        <v>1</v>
      </c>
      <c r="AA334" s="181">
        <v>1</v>
      </c>
      <c r="AB334" s="181"/>
      <c r="AC334" s="181">
        <v>1</v>
      </c>
      <c r="AD334" s="181">
        <v>1</v>
      </c>
      <c r="AE334" s="181">
        <v>1</v>
      </c>
      <c r="AF334" s="181">
        <v>1</v>
      </c>
      <c r="AG334" s="181">
        <v>1</v>
      </c>
      <c r="AH334" s="181">
        <v>1</v>
      </c>
      <c r="AI334" s="146">
        <f>SUM(D334:AH334)</f>
        <v>158</v>
      </c>
    </row>
    <row r="335" spans="1:40" customHeight="1" ht="15.75">
      <c r="A335" s="291"/>
      <c r="B335" s="281"/>
      <c r="C335" s="99" t="s">
        <v>131</v>
      </c>
      <c r="D335" s="181"/>
      <c r="E335" s="181">
        <v>149</v>
      </c>
      <c r="F335" s="181">
        <v>52</v>
      </c>
      <c r="G335" s="181"/>
      <c r="H335" s="181">
        <v>151</v>
      </c>
      <c r="I335" s="181">
        <v>150</v>
      </c>
      <c r="J335" s="181">
        <v>151</v>
      </c>
      <c r="K335" s="181">
        <v>76</v>
      </c>
      <c r="L335" s="181">
        <v>77</v>
      </c>
      <c r="M335" s="181">
        <v>53</v>
      </c>
      <c r="N335" s="181"/>
      <c r="O335" s="181">
        <v>76</v>
      </c>
      <c r="P335" s="181">
        <v>72</v>
      </c>
      <c r="Q335" s="181">
        <v>76</v>
      </c>
      <c r="R335" s="181">
        <v>75</v>
      </c>
      <c r="S335" s="181">
        <v>76</v>
      </c>
      <c r="T335" s="181">
        <v>53</v>
      </c>
      <c r="U335" s="181"/>
      <c r="V335" s="181">
        <v>75</v>
      </c>
      <c r="W335" s="181">
        <v>76</v>
      </c>
      <c r="X335" s="181">
        <v>76</v>
      </c>
      <c r="Y335" s="181">
        <v>76</v>
      </c>
      <c r="Z335" s="181">
        <v>75</v>
      </c>
      <c r="AA335" s="181">
        <v>54</v>
      </c>
      <c r="AB335" s="181"/>
      <c r="AC335" s="181">
        <v>76</v>
      </c>
      <c r="AD335" s="181">
        <v>76</v>
      </c>
      <c r="AE335" s="181">
        <v>76</v>
      </c>
      <c r="AF335" s="181">
        <v>76</v>
      </c>
      <c r="AG335" s="181">
        <v>75</v>
      </c>
      <c r="AH335" s="181">
        <v>52</v>
      </c>
      <c r="AI335" s="146">
        <f>SUM(D335:AH335)</f>
        <v>2150</v>
      </c>
    </row>
    <row r="336" spans="1:40" customHeight="1" ht="15.75">
      <c r="A336" s="291"/>
      <c r="B336" s="281"/>
      <c r="C336" s="99" t="s">
        <v>132</v>
      </c>
      <c r="D336" s="181"/>
      <c r="E336" s="181">
        <v>27</v>
      </c>
      <c r="F336" s="181">
        <v>0</v>
      </c>
      <c r="G336" s="181"/>
      <c r="H336" s="181">
        <v>25</v>
      </c>
      <c r="I336" s="181">
        <v>25</v>
      </c>
      <c r="J336" s="181">
        <v>25</v>
      </c>
      <c r="K336" s="181">
        <v>0</v>
      </c>
      <c r="L336" s="181">
        <v>0</v>
      </c>
      <c r="M336" s="181">
        <v>0</v>
      </c>
      <c r="N336" s="181"/>
      <c r="O336" s="181">
        <v>0</v>
      </c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/>
      <c r="V336" s="181">
        <v>0</v>
      </c>
      <c r="W336" s="181">
        <v>0</v>
      </c>
      <c r="X336" s="181">
        <v>0</v>
      </c>
      <c r="Y336" s="181">
        <v>0</v>
      </c>
      <c r="Z336" s="181">
        <v>0</v>
      </c>
      <c r="AA336" s="181">
        <v>0</v>
      </c>
      <c r="AB336" s="181"/>
      <c r="AC336" s="181">
        <v>0</v>
      </c>
      <c r="AD336" s="181">
        <v>0</v>
      </c>
      <c r="AE336" s="181">
        <v>0</v>
      </c>
      <c r="AF336" s="181">
        <v>0</v>
      </c>
      <c r="AG336" s="181">
        <v>0</v>
      </c>
      <c r="AH336" s="181">
        <v>0</v>
      </c>
      <c r="AI336" s="146">
        <f>SUM(D336:AH336)</f>
        <v>102</v>
      </c>
    </row>
    <row r="337" spans="1:40" customHeight="1" ht="15.75">
      <c r="A337" s="291"/>
      <c r="B337" s="281"/>
      <c r="C337" s="99" t="s">
        <v>133</v>
      </c>
      <c r="D337" s="181"/>
      <c r="E337" s="181">
        <v>36</v>
      </c>
      <c r="F337" s="181">
        <v>32</v>
      </c>
      <c r="G337" s="181"/>
      <c r="H337" s="181">
        <v>36</v>
      </c>
      <c r="I337" s="181">
        <v>34</v>
      </c>
      <c r="J337" s="181">
        <v>36</v>
      </c>
      <c r="K337" s="181">
        <v>53</v>
      </c>
      <c r="L337" s="181">
        <v>55</v>
      </c>
      <c r="M337" s="181">
        <v>39</v>
      </c>
      <c r="N337" s="181"/>
      <c r="O337" s="181">
        <v>55</v>
      </c>
      <c r="P337" s="181">
        <v>53</v>
      </c>
      <c r="Q337" s="181">
        <v>55</v>
      </c>
      <c r="R337" s="181">
        <v>54</v>
      </c>
      <c r="S337" s="181">
        <v>55</v>
      </c>
      <c r="T337" s="181">
        <v>32</v>
      </c>
      <c r="U337" s="181"/>
      <c r="V337" s="181">
        <v>55</v>
      </c>
      <c r="W337" s="181">
        <v>55</v>
      </c>
      <c r="X337" s="181">
        <v>55</v>
      </c>
      <c r="Y337" s="181">
        <v>55</v>
      </c>
      <c r="Z337" s="181">
        <v>54</v>
      </c>
      <c r="AA337" s="181">
        <v>33</v>
      </c>
      <c r="AB337" s="181"/>
      <c r="AC337" s="181">
        <v>55</v>
      </c>
      <c r="AD337" s="181">
        <v>55</v>
      </c>
      <c r="AE337" s="181">
        <v>55</v>
      </c>
      <c r="AF337" s="181">
        <v>57</v>
      </c>
      <c r="AG337" s="181">
        <v>57</v>
      </c>
      <c r="AH337" s="181">
        <v>30</v>
      </c>
      <c r="AI337" s="146">
        <f>SUM(D337:AH337)</f>
        <v>1241</v>
      </c>
    </row>
    <row r="338" spans="1:40" customHeight="1" ht="15.75">
      <c r="A338" s="291"/>
      <c r="B338" s="281"/>
      <c r="C338" s="99" t="s">
        <v>134</v>
      </c>
      <c r="D338" s="181"/>
      <c r="E338" s="181">
        <v>26</v>
      </c>
      <c r="F338" s="181">
        <v>0</v>
      </c>
      <c r="G338" s="181"/>
      <c r="H338" s="181">
        <v>26</v>
      </c>
      <c r="I338" s="181">
        <v>26</v>
      </c>
      <c r="J338" s="181">
        <v>26</v>
      </c>
      <c r="K338" s="181">
        <v>0</v>
      </c>
      <c r="L338" s="181">
        <v>0</v>
      </c>
      <c r="M338" s="181">
        <v>0</v>
      </c>
      <c r="N338" s="181"/>
      <c r="O338" s="181">
        <v>0</v>
      </c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/>
      <c r="V338" s="181">
        <v>0</v>
      </c>
      <c r="W338" s="181">
        <v>0</v>
      </c>
      <c r="X338" s="181">
        <v>0</v>
      </c>
      <c r="Y338" s="181">
        <v>0</v>
      </c>
      <c r="Z338" s="181">
        <v>0</v>
      </c>
      <c r="AA338" s="181">
        <v>0</v>
      </c>
      <c r="AB338" s="181"/>
      <c r="AC338" s="181">
        <v>0</v>
      </c>
      <c r="AD338" s="181">
        <v>0</v>
      </c>
      <c r="AE338" s="181">
        <v>0</v>
      </c>
      <c r="AF338" s="181">
        <v>0</v>
      </c>
      <c r="AG338" s="181">
        <v>0</v>
      </c>
      <c r="AH338" s="181">
        <v>0</v>
      </c>
      <c r="AI338" s="146">
        <f>SUM(D338:AH338)</f>
        <v>104</v>
      </c>
    </row>
    <row r="339" spans="1:40" customHeight="1" ht="15.75">
      <c r="A339" s="291"/>
      <c r="B339" s="281"/>
      <c r="C339" s="99" t="s">
        <v>135</v>
      </c>
      <c r="D339" s="181"/>
      <c r="E339" s="181">
        <v>144</v>
      </c>
      <c r="F339" s="181">
        <v>0</v>
      </c>
      <c r="G339" s="181"/>
      <c r="H339" s="181">
        <v>144</v>
      </c>
      <c r="I339" s="181">
        <v>144</v>
      </c>
      <c r="J339" s="181">
        <v>144</v>
      </c>
      <c r="K339" s="181">
        <v>0</v>
      </c>
      <c r="L339" s="181">
        <v>0</v>
      </c>
      <c r="M339" s="181">
        <v>0</v>
      </c>
      <c r="N339" s="181"/>
      <c r="O339" s="181">
        <v>0</v>
      </c>
      <c r="P339" s="181">
        <v>0</v>
      </c>
      <c r="Q339" s="181">
        <v>0</v>
      </c>
      <c r="R339" s="181">
        <v>0</v>
      </c>
      <c r="S339" s="181">
        <v>0</v>
      </c>
      <c r="T339" s="181">
        <v>0</v>
      </c>
      <c r="U339" s="181"/>
      <c r="V339" s="181">
        <v>0</v>
      </c>
      <c r="W339" s="181">
        <v>0</v>
      </c>
      <c r="X339" s="181">
        <v>0</v>
      </c>
      <c r="Y339" s="181">
        <v>0</v>
      </c>
      <c r="Z339" s="181">
        <v>0</v>
      </c>
      <c r="AA339" s="181">
        <v>0</v>
      </c>
      <c r="AB339" s="181"/>
      <c r="AC339" s="181">
        <v>0</v>
      </c>
      <c r="AD339" s="181">
        <v>0</v>
      </c>
      <c r="AE339" s="181">
        <v>0</v>
      </c>
      <c r="AF339" s="181">
        <v>0</v>
      </c>
      <c r="AG339" s="181">
        <v>0</v>
      </c>
      <c r="AH339" s="181">
        <v>0</v>
      </c>
      <c r="AI339" s="147">
        <f>SUM(D339:AH339)</f>
        <v>576</v>
      </c>
    </row>
    <row r="340" spans="1:40" customHeight="1" ht="15.75">
      <c r="A340" s="291"/>
      <c r="B340" s="281"/>
      <c r="C340" s="99" t="s">
        <v>136</v>
      </c>
      <c r="D340" s="181"/>
      <c r="E340" s="181">
        <v>143</v>
      </c>
      <c r="F340" s="181">
        <v>0</v>
      </c>
      <c r="G340" s="181"/>
      <c r="H340" s="181">
        <v>143</v>
      </c>
      <c r="I340" s="181">
        <v>143</v>
      </c>
      <c r="J340" s="181">
        <v>143</v>
      </c>
      <c r="K340" s="181">
        <v>0</v>
      </c>
      <c r="L340" s="181">
        <v>0</v>
      </c>
      <c r="M340" s="181">
        <v>0</v>
      </c>
      <c r="N340" s="181"/>
      <c r="O340" s="181">
        <v>0</v>
      </c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/>
      <c r="V340" s="181">
        <v>0</v>
      </c>
      <c r="W340" s="181">
        <v>0</v>
      </c>
      <c r="X340" s="181">
        <v>0</v>
      </c>
      <c r="Y340" s="181">
        <v>0</v>
      </c>
      <c r="Z340" s="181">
        <v>0</v>
      </c>
      <c r="AA340" s="181">
        <v>0</v>
      </c>
      <c r="AB340" s="181"/>
      <c r="AC340" s="181">
        <v>0</v>
      </c>
      <c r="AD340" s="181">
        <v>0</v>
      </c>
      <c r="AE340" s="181">
        <v>0</v>
      </c>
      <c r="AF340" s="181">
        <v>0</v>
      </c>
      <c r="AG340" s="181">
        <v>0</v>
      </c>
      <c r="AH340" s="181">
        <v>0</v>
      </c>
      <c r="AI340" s="147">
        <f>SUM(D340:AH340)</f>
        <v>572</v>
      </c>
    </row>
    <row r="341" spans="1:40" customHeight="1" ht="16.5">
      <c r="A341" s="291"/>
      <c r="B341" s="281"/>
      <c r="C341" s="100" t="s">
        <v>137</v>
      </c>
      <c r="D341" s="181"/>
      <c r="E341" s="181">
        <v>0</v>
      </c>
      <c r="F341" s="181">
        <v>15</v>
      </c>
      <c r="G341" s="181"/>
      <c r="H341" s="181">
        <v>0</v>
      </c>
      <c r="I341" s="181">
        <v>0</v>
      </c>
      <c r="J341" s="181">
        <v>0</v>
      </c>
      <c r="K341" s="181">
        <v>227</v>
      </c>
      <c r="L341" s="181">
        <v>214</v>
      </c>
      <c r="M341" s="181">
        <v>13</v>
      </c>
      <c r="N341" s="181"/>
      <c r="O341" s="181">
        <v>224</v>
      </c>
      <c r="P341" s="181">
        <v>243</v>
      </c>
      <c r="Q341" s="181">
        <v>219</v>
      </c>
      <c r="R341" s="181">
        <v>222</v>
      </c>
      <c r="S341" s="181">
        <v>223</v>
      </c>
      <c r="T341" s="181">
        <v>14</v>
      </c>
      <c r="U341" s="181"/>
      <c r="V341" s="181">
        <v>223</v>
      </c>
      <c r="W341" s="181">
        <v>226</v>
      </c>
      <c r="X341" s="181">
        <v>221</v>
      </c>
      <c r="Y341" s="181">
        <v>219</v>
      </c>
      <c r="Z341" s="181">
        <v>221</v>
      </c>
      <c r="AA341" s="181">
        <v>16</v>
      </c>
      <c r="AB341" s="181"/>
      <c r="AC341" s="181">
        <v>223</v>
      </c>
      <c r="AD341" s="181">
        <v>216</v>
      </c>
      <c r="AE341" s="181">
        <v>216</v>
      </c>
      <c r="AF341" s="181">
        <v>221</v>
      </c>
      <c r="AG341" s="181">
        <v>209</v>
      </c>
      <c r="AH341" s="181">
        <v>14</v>
      </c>
      <c r="AI341" s="151">
        <f>SUM(D341:AH341)</f>
        <v>3839</v>
      </c>
    </row>
    <row r="342" spans="1:40" customHeight="1" ht="18.75">
      <c r="A342" s="291"/>
      <c r="B342" s="282" t="s">
        <v>138</v>
      </c>
      <c r="C342" s="283"/>
      <c r="D342" s="181"/>
      <c r="E342" s="182">
        <f>SUM(E327:E341)</f>
        <v>1000</v>
      </c>
      <c r="F342" s="182">
        <f>SUM(F327:F341)</f>
        <v>500</v>
      </c>
      <c r="G342" s="182"/>
      <c r="H342" s="182">
        <f>SUM(H327:H341)</f>
        <v>1000</v>
      </c>
      <c r="I342" s="182">
        <f>SUM(I327:I341)</f>
        <v>1000</v>
      </c>
      <c r="J342" s="182">
        <f>SUM(J327:J341)</f>
        <v>1000</v>
      </c>
      <c r="K342" s="182">
        <f>SUM(K327:K341)</f>
        <v>1000</v>
      </c>
      <c r="L342" s="182">
        <f>SUM(L327:L341)</f>
        <v>1000</v>
      </c>
      <c r="M342" s="182">
        <f>SUM(M327:M341)</f>
        <v>500</v>
      </c>
      <c r="N342" s="182"/>
      <c r="O342" s="182">
        <f>SUM(O327:O341)</f>
        <v>1000</v>
      </c>
      <c r="P342" s="182">
        <f>SUM(P327:P341)</f>
        <v>1000</v>
      </c>
      <c r="Q342" s="182">
        <f>SUM(Q327:Q341)</f>
        <v>1000</v>
      </c>
      <c r="R342" s="182">
        <f>SUM(R327:R341)</f>
        <v>1000</v>
      </c>
      <c r="S342" s="182">
        <f>SUM(S327:S341)</f>
        <v>1000</v>
      </c>
      <c r="T342" s="182">
        <f>SUM(T327:T341)</f>
        <v>500</v>
      </c>
      <c r="U342" s="182"/>
      <c r="V342" s="182">
        <f>SUM(V327:V341)</f>
        <v>1000</v>
      </c>
      <c r="W342" s="182">
        <f>SUM(W327:W341)</f>
        <v>1000</v>
      </c>
      <c r="X342" s="182">
        <f>SUM(X327:X341)</f>
        <v>1000</v>
      </c>
      <c r="Y342" s="182">
        <f>SUM(Y327:Y341)</f>
        <v>1000</v>
      </c>
      <c r="Z342" s="182">
        <f>SUM(Z327:Z341)</f>
        <v>1000</v>
      </c>
      <c r="AA342" s="182">
        <f>SUM(AA327:AA341)</f>
        <v>500</v>
      </c>
      <c r="AB342" s="182"/>
      <c r="AC342" s="182">
        <f>SUM(AC327:AC341)</f>
        <v>1000</v>
      </c>
      <c r="AD342" s="182">
        <f>SUM(AD327:AD341)</f>
        <v>1000</v>
      </c>
      <c r="AE342" s="182">
        <f>SUM(AE327:AE341)</f>
        <v>1000</v>
      </c>
      <c r="AF342" s="182">
        <f>SUM(AF327:AF341)</f>
        <v>1000</v>
      </c>
      <c r="AG342" s="182">
        <f>SUM(AG327:AG341)</f>
        <v>1000</v>
      </c>
      <c r="AH342" s="182">
        <f>SUM(AH327:AH341)</f>
        <v>500</v>
      </c>
      <c r="AI342" s="150">
        <f>SUM(D342:AH342)</f>
        <v>23500</v>
      </c>
    </row>
    <row r="343" spans="1:40" customHeight="1" ht="18.75">
      <c r="A343" s="291"/>
      <c r="B343" s="284" t="s">
        <v>55</v>
      </c>
      <c r="C343" s="285"/>
      <c r="D343" s="181"/>
      <c r="E343" s="104">
        <v>1000</v>
      </c>
      <c r="F343" s="104">
        <v>500</v>
      </c>
      <c r="G343" s="104"/>
      <c r="H343" s="104">
        <v>1000</v>
      </c>
      <c r="I343" s="104">
        <v>1000</v>
      </c>
      <c r="J343" s="104">
        <v>1000</v>
      </c>
      <c r="K343" s="104">
        <v>1000</v>
      </c>
      <c r="L343" s="104">
        <v>1000</v>
      </c>
      <c r="M343" s="104">
        <v>500</v>
      </c>
      <c r="N343" s="104"/>
      <c r="O343" s="104">
        <v>1000</v>
      </c>
      <c r="P343" s="104">
        <v>1000</v>
      </c>
      <c r="Q343" s="104">
        <v>1000</v>
      </c>
      <c r="R343" s="104">
        <v>1000</v>
      </c>
      <c r="S343" s="104">
        <v>1000</v>
      </c>
      <c r="T343" s="104">
        <v>500</v>
      </c>
      <c r="U343" s="104"/>
      <c r="V343" s="104">
        <v>1000</v>
      </c>
      <c r="W343" s="104">
        <v>1000</v>
      </c>
      <c r="X343" s="104">
        <v>1000</v>
      </c>
      <c r="Y343" s="104">
        <v>1000</v>
      </c>
      <c r="Z343" s="104">
        <v>1000</v>
      </c>
      <c r="AA343" s="104">
        <v>500</v>
      </c>
      <c r="AB343" s="104"/>
      <c r="AC343" s="104">
        <v>1000</v>
      </c>
      <c r="AD343" s="104">
        <v>1000</v>
      </c>
      <c r="AE343" s="104">
        <v>1000</v>
      </c>
      <c r="AF343" s="104">
        <v>1000</v>
      </c>
      <c r="AG343" s="104">
        <v>1000</v>
      </c>
      <c r="AH343" s="104">
        <v>500</v>
      </c>
      <c r="AI343" s="145">
        <f>SUM(D343:AH343)</f>
        <v>23500</v>
      </c>
    </row>
    <row r="344" spans="1:40" customHeight="1" ht="18.75">
      <c r="A344" s="291"/>
      <c r="B344" s="286" t="s">
        <v>139</v>
      </c>
      <c r="C344" s="287"/>
      <c r="D344" s="181"/>
      <c r="E344" s="104">
        <v>1000</v>
      </c>
      <c r="F344" s="104">
        <v>500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500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500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500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500</v>
      </c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81"/>
      <c r="E345" s="104">
        <f>E344-E343</f>
        <v>0</v>
      </c>
      <c r="F345" s="104">
        <f>F344-F343</f>
        <v>0</v>
      </c>
      <c r="G345" s="104"/>
      <c r="H345" s="104">
        <f>H344-H343</f>
        <v>0</v>
      </c>
      <c r="I345" s="104">
        <f>I344-I343</f>
        <v>0</v>
      </c>
      <c r="J345" s="104">
        <f>J344-J343</f>
        <v>0</v>
      </c>
      <c r="K345" s="104">
        <f>K344-K343</f>
        <v>0</v>
      </c>
      <c r="L345" s="104">
        <f>L344-L343</f>
        <v>0</v>
      </c>
      <c r="M345" s="104">
        <f>M344-M343</f>
        <v>0</v>
      </c>
      <c r="N345" s="104"/>
      <c r="O345" s="104">
        <f>O344-O343</f>
        <v>0</v>
      </c>
      <c r="P345" s="104">
        <f>P344-P343</f>
        <v>0</v>
      </c>
      <c r="Q345" s="104">
        <f>Q344-Q343</f>
        <v>0</v>
      </c>
      <c r="R345" s="104">
        <f>R344-R343</f>
        <v>0</v>
      </c>
      <c r="S345" s="104">
        <f>S344-S343</f>
        <v>0</v>
      </c>
      <c r="T345" s="104">
        <f>T344-T343</f>
        <v>0</v>
      </c>
      <c r="U345" s="104"/>
      <c r="V345" s="104">
        <f>V344-V343</f>
        <v>0</v>
      </c>
      <c r="W345" s="104">
        <f>W344-W343</f>
        <v>0</v>
      </c>
      <c r="X345" s="104">
        <f>X344-X343</f>
        <v>0</v>
      </c>
      <c r="Y345" s="104">
        <f>Y344-Y343</f>
        <v>0</v>
      </c>
      <c r="Z345" s="104">
        <f>Z344-Z343</f>
        <v>0</v>
      </c>
      <c r="AA345" s="104">
        <f>AA344-AA343</f>
        <v>0</v>
      </c>
      <c r="AB345" s="104"/>
      <c r="AC345" s="104">
        <f>AC344-AC343</f>
        <v>0</v>
      </c>
      <c r="AD345" s="104">
        <f>AD344-AD343</f>
        <v>0</v>
      </c>
      <c r="AE345" s="104">
        <f>AE344-AE343</f>
        <v>0</v>
      </c>
      <c r="AF345" s="104">
        <f>AF344-AF343</f>
        <v>0</v>
      </c>
      <c r="AG345" s="104">
        <f>AG344-AG343</f>
        <v>0</v>
      </c>
      <c r="AH345" s="104">
        <f>AH344-AH343</f>
        <v>0</v>
      </c>
      <c r="AI345" s="153">
        <f>SUM(D345:AH345)</f>
        <v>0</v>
      </c>
    </row>
    <row r="346" spans="1:40" customHeight="1" ht="18.75">
      <c r="A346" s="291"/>
      <c r="B346" s="286" t="s">
        <v>141</v>
      </c>
      <c r="C346" s="287"/>
      <c r="D346" s="181"/>
      <c r="E346" s="104">
        <f>E344-E342</f>
        <v>0</v>
      </c>
      <c r="F346" s="104">
        <f>F344-F342</f>
        <v>0</v>
      </c>
      <c r="G346" s="104"/>
      <c r="H346" s="104">
        <f>H344-H342</f>
        <v>0</v>
      </c>
      <c r="I346" s="104">
        <f>I344-I342</f>
        <v>0</v>
      </c>
      <c r="J346" s="104">
        <f>J344-J342</f>
        <v>0</v>
      </c>
      <c r="K346" s="104">
        <f>K344-K342</f>
        <v>0</v>
      </c>
      <c r="L346" s="104">
        <f>L344-L342</f>
        <v>0</v>
      </c>
      <c r="M346" s="104">
        <f>M344-M342</f>
        <v>0</v>
      </c>
      <c r="N346" s="104"/>
      <c r="O346" s="104">
        <f>O344-O342</f>
        <v>0</v>
      </c>
      <c r="P346" s="104">
        <f>P344-P342</f>
        <v>0</v>
      </c>
      <c r="Q346" s="104">
        <f>Q344-Q342</f>
        <v>0</v>
      </c>
      <c r="R346" s="104">
        <f>R344-R342</f>
        <v>0</v>
      </c>
      <c r="S346" s="104">
        <f>S344-S342</f>
        <v>0</v>
      </c>
      <c r="T346" s="104">
        <f>T344-T342</f>
        <v>0</v>
      </c>
      <c r="U346" s="104"/>
      <c r="V346" s="104">
        <f>V344-V342</f>
        <v>0</v>
      </c>
      <c r="W346" s="104">
        <f>W344-W342</f>
        <v>0</v>
      </c>
      <c r="X346" s="104">
        <f>X344-X342</f>
        <v>0</v>
      </c>
      <c r="Y346" s="104">
        <f>Y344-Y342</f>
        <v>0</v>
      </c>
      <c r="Z346" s="104">
        <f>Z344-Z342</f>
        <v>0</v>
      </c>
      <c r="AA346" s="104">
        <f>AA344-AA342</f>
        <v>0</v>
      </c>
      <c r="AB346" s="104"/>
      <c r="AC346" s="104">
        <f>AC344-AC342</f>
        <v>0</v>
      </c>
      <c r="AD346" s="104">
        <f>AD344-AD342</f>
        <v>0</v>
      </c>
      <c r="AE346" s="104">
        <f>AE344-AE342</f>
        <v>0</v>
      </c>
      <c r="AF346" s="104">
        <f>AF344-AF342</f>
        <v>0</v>
      </c>
      <c r="AG346" s="104">
        <f>AG344-AG342</f>
        <v>0</v>
      </c>
      <c r="AH346" s="104">
        <f>AH344-AH342</f>
        <v>0</v>
      </c>
      <c r="AI346" s="153">
        <f>SUM(D346:AH346)</f>
        <v>0</v>
      </c>
    </row>
    <row r="347" spans="1:40" customHeight="1" ht="16.5">
      <c r="A347" s="291"/>
      <c r="B347" s="288" t="s">
        <v>142</v>
      </c>
      <c r="C347" s="289"/>
      <c r="D347" s="181"/>
      <c r="E347" s="104">
        <f>E328+E330+E332+E334+E336+E338</f>
        <v>138</v>
      </c>
      <c r="F347" s="104">
        <f>F328+F330+F332+F334+F336+F338</f>
        <v>3</v>
      </c>
      <c r="G347" s="104"/>
      <c r="H347" s="104">
        <f>H328+H330+H332+H334+H336+H338</f>
        <v>134</v>
      </c>
      <c r="I347" s="104">
        <f>I328+I330+I332+I334+I336+I338</f>
        <v>134</v>
      </c>
      <c r="J347" s="104">
        <f>J328+J330+J332+J334+J336+J338</f>
        <v>134</v>
      </c>
      <c r="K347" s="104">
        <f>K328+K330+K332+K334+K336+K338</f>
        <v>3</v>
      </c>
      <c r="L347" s="104">
        <f>L328+L330+L332+L334+L336+L338</f>
        <v>3</v>
      </c>
      <c r="M347" s="104">
        <f>M328+M330+M332+M334+M336+M338</f>
        <v>2</v>
      </c>
      <c r="N347" s="104"/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>
        <f>R328+R330+R332+R334+R336+R338</f>
        <v>3</v>
      </c>
      <c r="S347" s="104">
        <f>S328+S330+S332+S334+S336+S338</f>
        <v>3</v>
      </c>
      <c r="T347" s="104">
        <f>T328+T330+T332+T334+T336+T338</f>
        <v>3</v>
      </c>
      <c r="U347" s="104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>
        <f>Y328+Y330+Y332+Y334+Y336+Y338</f>
        <v>3</v>
      </c>
      <c r="Z347" s="104">
        <f>Z328+Z330+Z332+Z334+Z336+Z338</f>
        <v>3</v>
      </c>
      <c r="AA347" s="104">
        <f>AA328+AA330+AA332+AA334+AA336+AA338</f>
        <v>3</v>
      </c>
      <c r="AB347" s="104"/>
      <c r="AC347" s="104">
        <f>AC328+AC330+AC332+AC334+AC336+AC338</f>
        <v>3</v>
      </c>
      <c r="AD347" s="104">
        <f>AD328+AD330+AD332+AD334+AD336+AD338</f>
        <v>3</v>
      </c>
      <c r="AE347" s="104">
        <f>SUM(AE328,AE330,AE332,AE334,AE336,AE338)</f>
        <v>3</v>
      </c>
      <c r="AF347" s="104">
        <f>SUM(AF328,AF330,AF332,AF334,AF336,AF338)</f>
        <v>3</v>
      </c>
      <c r="AG347" s="104">
        <f>SUM(AG328,AG330,AG332,AG334,AG336,AG338)</f>
        <v>3</v>
      </c>
      <c r="AH347" s="104">
        <f>AH328+AH330+AH332+AH334+AH336+AH338</f>
        <v>3</v>
      </c>
      <c r="AI347" s="149">
        <f>SUM(D347:AH347)</f>
        <v>605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0</v>
      </c>
      <c r="F349" s="109">
        <v>0</v>
      </c>
      <c r="G349" s="109"/>
      <c r="H349" s="109">
        <v>0</v>
      </c>
      <c r="I349" s="109">
        <v>0</v>
      </c>
      <c r="J349" s="109">
        <v>5</v>
      </c>
      <c r="K349" s="109">
        <v>10</v>
      </c>
      <c r="L349" s="109">
        <v>2</v>
      </c>
      <c r="M349" s="109">
        <v>0</v>
      </c>
      <c r="N349" s="109"/>
      <c r="O349" s="109">
        <v>2</v>
      </c>
      <c r="P349" s="109">
        <v>1</v>
      </c>
      <c r="Q349" s="109">
        <v>0</v>
      </c>
      <c r="R349" s="109">
        <v>3</v>
      </c>
      <c r="S349" s="109">
        <v>2</v>
      </c>
      <c r="T349" s="109">
        <v>0</v>
      </c>
      <c r="U349" s="109"/>
      <c r="V349" s="109">
        <v>4</v>
      </c>
      <c r="W349" s="109">
        <v>0</v>
      </c>
      <c r="X349" s="109">
        <v>0</v>
      </c>
      <c r="Y349" s="109">
        <v>33</v>
      </c>
      <c r="Z349" s="109">
        <v>21</v>
      </c>
      <c r="AA349" s="109">
        <v>0</v>
      </c>
      <c r="AB349" s="109"/>
      <c r="AC349" s="109">
        <v>2</v>
      </c>
      <c r="AD349" s="109">
        <v>2</v>
      </c>
      <c r="AE349" s="109">
        <v>4</v>
      </c>
      <c r="AF349" s="109">
        <v>8</v>
      </c>
      <c r="AG349" s="109">
        <v>1</v>
      </c>
      <c r="AH349" s="109">
        <v>3</v>
      </c>
      <c r="AI349" s="110">
        <f>SUM(D349:AH349)</f>
        <v>103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38</v>
      </c>
      <c r="F350" s="181">
        <v>25</v>
      </c>
      <c r="G350" s="181"/>
      <c r="H350" s="181">
        <v>37</v>
      </c>
      <c r="I350" s="181">
        <v>61</v>
      </c>
      <c r="J350" s="181">
        <v>24</v>
      </c>
      <c r="K350" s="181">
        <v>48</v>
      </c>
      <c r="L350" s="181">
        <v>65</v>
      </c>
      <c r="M350" s="181">
        <v>23</v>
      </c>
      <c r="N350" s="181"/>
      <c r="O350" s="181">
        <v>56</v>
      </c>
      <c r="P350" s="181">
        <v>54</v>
      </c>
      <c r="Q350" s="181">
        <v>63</v>
      </c>
      <c r="R350" s="181">
        <v>53</v>
      </c>
      <c r="S350" s="181">
        <v>71</v>
      </c>
      <c r="T350" s="181">
        <v>37</v>
      </c>
      <c r="U350" s="181"/>
      <c r="V350" s="181">
        <v>33</v>
      </c>
      <c r="W350" s="181">
        <v>40</v>
      </c>
      <c r="X350" s="181">
        <v>29</v>
      </c>
      <c r="Y350" s="181">
        <v>30</v>
      </c>
      <c r="Z350" s="181">
        <v>49</v>
      </c>
      <c r="AA350" s="181">
        <v>26</v>
      </c>
      <c r="AB350" s="181"/>
      <c r="AC350" s="181">
        <v>35</v>
      </c>
      <c r="AD350" s="181">
        <v>38</v>
      </c>
      <c r="AE350" s="181">
        <v>36</v>
      </c>
      <c r="AF350" s="181">
        <v>37</v>
      </c>
      <c r="AG350" s="181">
        <v>64</v>
      </c>
      <c r="AH350" s="181">
        <v>49</v>
      </c>
      <c r="AI350" s="146">
        <f>SUM(D350:AH350)</f>
        <v>1121</v>
      </c>
    </row>
    <row r="351" spans="1:40" customHeight="1" ht="15.75">
      <c r="A351" s="277"/>
      <c r="B351" s="281"/>
      <c r="C351" s="99" t="s">
        <v>124</v>
      </c>
      <c r="D351" s="181"/>
      <c r="E351" s="181">
        <v>6</v>
      </c>
      <c r="F351" s="181">
        <v>5</v>
      </c>
      <c r="G351" s="181"/>
      <c r="H351" s="181">
        <v>6</v>
      </c>
      <c r="I351" s="181">
        <v>6</v>
      </c>
      <c r="J351" s="181">
        <v>5</v>
      </c>
      <c r="K351" s="181">
        <v>6</v>
      </c>
      <c r="L351" s="181">
        <v>6</v>
      </c>
      <c r="M351" s="181">
        <v>5</v>
      </c>
      <c r="N351" s="181"/>
      <c r="O351" s="181">
        <v>6</v>
      </c>
      <c r="P351" s="181">
        <v>6</v>
      </c>
      <c r="Q351" s="181">
        <v>6</v>
      </c>
      <c r="R351" s="181">
        <v>5</v>
      </c>
      <c r="S351" s="181">
        <v>6</v>
      </c>
      <c r="T351" s="181">
        <v>3</v>
      </c>
      <c r="U351" s="181"/>
      <c r="V351" s="181">
        <v>4</v>
      </c>
      <c r="W351" s="181">
        <v>6</v>
      </c>
      <c r="X351" s="181">
        <v>6</v>
      </c>
      <c r="Y351" s="181">
        <v>6</v>
      </c>
      <c r="Z351" s="181">
        <v>6</v>
      </c>
      <c r="AA351" s="181">
        <v>4</v>
      </c>
      <c r="AB351" s="181"/>
      <c r="AC351" s="181">
        <v>5</v>
      </c>
      <c r="AD351" s="181">
        <v>6</v>
      </c>
      <c r="AE351" s="181">
        <v>6</v>
      </c>
      <c r="AF351" s="181">
        <v>5</v>
      </c>
      <c r="AG351" s="181">
        <v>6</v>
      </c>
      <c r="AH351" s="181">
        <v>6</v>
      </c>
      <c r="AI351" s="146">
        <f>SUM(D351:AH351)</f>
        <v>143</v>
      </c>
    </row>
    <row r="352" spans="1:40" customHeight="1" ht="15.75">
      <c r="A352" s="277"/>
      <c r="B352" s="281"/>
      <c r="C352" s="99" t="s">
        <v>125</v>
      </c>
      <c r="D352" s="181"/>
      <c r="E352" s="181">
        <v>42</v>
      </c>
      <c r="F352" s="181">
        <v>37</v>
      </c>
      <c r="G352" s="181"/>
      <c r="H352" s="181">
        <v>34</v>
      </c>
      <c r="I352" s="181">
        <v>39</v>
      </c>
      <c r="J352" s="181">
        <v>38</v>
      </c>
      <c r="K352" s="181">
        <v>49</v>
      </c>
      <c r="L352" s="181">
        <v>42</v>
      </c>
      <c r="M352" s="181">
        <v>39</v>
      </c>
      <c r="N352" s="181"/>
      <c r="O352" s="181">
        <v>56</v>
      </c>
      <c r="P352" s="181">
        <v>56</v>
      </c>
      <c r="Q352" s="181">
        <v>45</v>
      </c>
      <c r="R352" s="181">
        <v>40</v>
      </c>
      <c r="S352" s="181">
        <v>39</v>
      </c>
      <c r="T352" s="181">
        <v>37</v>
      </c>
      <c r="U352" s="181"/>
      <c r="V352" s="181">
        <v>39</v>
      </c>
      <c r="W352" s="181">
        <v>43</v>
      </c>
      <c r="X352" s="181">
        <v>40</v>
      </c>
      <c r="Y352" s="181">
        <v>43</v>
      </c>
      <c r="Z352" s="181">
        <v>42</v>
      </c>
      <c r="AA352" s="181">
        <v>44</v>
      </c>
      <c r="AB352" s="181"/>
      <c r="AC352" s="181">
        <v>50</v>
      </c>
      <c r="AD352" s="181">
        <v>51</v>
      </c>
      <c r="AE352" s="181">
        <v>53</v>
      </c>
      <c r="AF352" s="181">
        <v>50</v>
      </c>
      <c r="AG352" s="181">
        <v>51</v>
      </c>
      <c r="AH352" s="181">
        <v>49</v>
      </c>
      <c r="AI352" s="146">
        <f>SUM(D352:AH352)</f>
        <v>1148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/>
      <c r="H353" s="181">
        <v>3</v>
      </c>
      <c r="I353" s="181">
        <v>3</v>
      </c>
      <c r="J353" s="181">
        <v>3</v>
      </c>
      <c r="K353" s="181">
        <v>3</v>
      </c>
      <c r="L353" s="181">
        <v>3</v>
      </c>
      <c r="M353" s="181">
        <v>2</v>
      </c>
      <c r="N353" s="181"/>
      <c r="O353" s="181">
        <v>3</v>
      </c>
      <c r="P353" s="181">
        <v>3</v>
      </c>
      <c r="Q353" s="181">
        <v>2</v>
      </c>
      <c r="R353" s="181">
        <v>3</v>
      </c>
      <c r="S353" s="181">
        <v>3</v>
      </c>
      <c r="T353" s="181">
        <v>1</v>
      </c>
      <c r="U353" s="181"/>
      <c r="V353" s="181">
        <v>3</v>
      </c>
      <c r="W353" s="181">
        <v>2</v>
      </c>
      <c r="X353" s="181">
        <v>2</v>
      </c>
      <c r="Y353" s="181">
        <v>2</v>
      </c>
      <c r="Z353" s="181">
        <v>3</v>
      </c>
      <c r="AA353" s="181">
        <v>1</v>
      </c>
      <c r="AB353" s="181"/>
      <c r="AC353" s="181">
        <v>2</v>
      </c>
      <c r="AD353" s="181">
        <v>2</v>
      </c>
      <c r="AE353" s="181">
        <v>2</v>
      </c>
      <c r="AF353" s="181">
        <v>2</v>
      </c>
      <c r="AG353" s="181">
        <v>3</v>
      </c>
      <c r="AH353" s="181">
        <v>3</v>
      </c>
      <c r="AI353" s="146">
        <f>SUM(D353:AH353)</f>
        <v>64</v>
      </c>
    </row>
    <row r="354" spans="1:40" customHeight="1" ht="15.75">
      <c r="A354" s="277"/>
      <c r="B354" s="281"/>
      <c r="C354" s="99" t="s">
        <v>127</v>
      </c>
      <c r="D354" s="181"/>
      <c r="E354" s="181">
        <v>138</v>
      </c>
      <c r="F354" s="181">
        <v>113</v>
      </c>
      <c r="G354" s="181"/>
      <c r="H354" s="181">
        <v>162</v>
      </c>
      <c r="I354" s="181">
        <v>156</v>
      </c>
      <c r="J354" s="181">
        <v>157</v>
      </c>
      <c r="K354" s="181">
        <v>130</v>
      </c>
      <c r="L354" s="181">
        <v>155</v>
      </c>
      <c r="M354" s="181">
        <v>111</v>
      </c>
      <c r="N354" s="181"/>
      <c r="O354" s="181">
        <v>145</v>
      </c>
      <c r="P354" s="181">
        <v>148</v>
      </c>
      <c r="Q354" s="181">
        <v>155</v>
      </c>
      <c r="R354" s="181">
        <v>141</v>
      </c>
      <c r="S354" s="181">
        <v>137</v>
      </c>
      <c r="T354" s="181">
        <v>130</v>
      </c>
      <c r="U354" s="181"/>
      <c r="V354" s="181">
        <v>147</v>
      </c>
      <c r="W354" s="181">
        <v>144</v>
      </c>
      <c r="X354" s="181">
        <v>139</v>
      </c>
      <c r="Y354" s="181">
        <v>136</v>
      </c>
      <c r="Z354" s="181">
        <v>143</v>
      </c>
      <c r="AA354" s="181">
        <v>131</v>
      </c>
      <c r="AB354" s="181"/>
      <c r="AC354" s="181">
        <v>139</v>
      </c>
      <c r="AD354" s="181">
        <v>145</v>
      </c>
      <c r="AE354" s="181">
        <v>143</v>
      </c>
      <c r="AF354" s="181">
        <v>145</v>
      </c>
      <c r="AG354" s="181">
        <v>141</v>
      </c>
      <c r="AH354" s="181">
        <v>123</v>
      </c>
      <c r="AI354" s="146">
        <f>SUM(D354:AH354)</f>
        <v>3654</v>
      </c>
    </row>
    <row r="355" spans="1:40" customHeight="1" ht="15.75">
      <c r="A355" s="277"/>
      <c r="B355" s="281"/>
      <c r="C355" s="99" t="s">
        <v>128</v>
      </c>
      <c r="D355" s="181"/>
      <c r="E355" s="181">
        <v>23</v>
      </c>
      <c r="F355" s="181">
        <v>16</v>
      </c>
      <c r="G355" s="181"/>
      <c r="H355" s="181">
        <v>23</v>
      </c>
      <c r="I355" s="181">
        <v>21</v>
      </c>
      <c r="J355" s="181">
        <v>21</v>
      </c>
      <c r="K355" s="181">
        <v>21</v>
      </c>
      <c r="L355" s="181">
        <v>14</v>
      </c>
      <c r="M355" s="181">
        <v>16</v>
      </c>
      <c r="N355" s="181"/>
      <c r="O355" s="181">
        <v>18</v>
      </c>
      <c r="P355" s="181">
        <v>17</v>
      </c>
      <c r="Q355" s="181">
        <v>15</v>
      </c>
      <c r="R355" s="181">
        <v>16</v>
      </c>
      <c r="S355" s="181">
        <v>25</v>
      </c>
      <c r="T355" s="181">
        <v>10</v>
      </c>
      <c r="U355" s="181"/>
      <c r="V355" s="181">
        <v>21</v>
      </c>
      <c r="W355" s="181">
        <v>19</v>
      </c>
      <c r="X355" s="181">
        <v>19</v>
      </c>
      <c r="Y355" s="181">
        <v>19</v>
      </c>
      <c r="Z355" s="181">
        <v>14</v>
      </c>
      <c r="AA355" s="181">
        <v>16</v>
      </c>
      <c r="AB355" s="181"/>
      <c r="AC355" s="181">
        <v>18</v>
      </c>
      <c r="AD355" s="181">
        <v>18</v>
      </c>
      <c r="AE355" s="181">
        <v>19</v>
      </c>
      <c r="AF355" s="181">
        <v>18</v>
      </c>
      <c r="AG355" s="181">
        <v>15</v>
      </c>
      <c r="AH355" s="181">
        <v>13</v>
      </c>
      <c r="AI355" s="146">
        <f>SUM(D355:AH355)</f>
        <v>465</v>
      </c>
    </row>
    <row r="356" spans="1:40" customHeight="1" ht="15.75">
      <c r="A356" s="277"/>
      <c r="B356" s="281"/>
      <c r="C356" s="99" t="s">
        <v>129</v>
      </c>
      <c r="D356" s="181"/>
      <c r="E356" s="181">
        <v>148</v>
      </c>
      <c r="F356" s="181">
        <v>129</v>
      </c>
      <c r="G356" s="181"/>
      <c r="H356" s="181">
        <v>140</v>
      </c>
      <c r="I356" s="181">
        <v>114</v>
      </c>
      <c r="J356" s="181">
        <v>162</v>
      </c>
      <c r="K356" s="181">
        <v>147</v>
      </c>
      <c r="L356" s="181">
        <v>116</v>
      </c>
      <c r="M356" s="181">
        <v>132</v>
      </c>
      <c r="N356" s="181"/>
      <c r="O356" s="181">
        <v>144</v>
      </c>
      <c r="P356" s="181">
        <v>146</v>
      </c>
      <c r="Q356" s="181">
        <v>118</v>
      </c>
      <c r="R356" s="181">
        <v>126</v>
      </c>
      <c r="S356" s="181">
        <v>125</v>
      </c>
      <c r="T356" s="181">
        <v>109</v>
      </c>
      <c r="U356" s="181"/>
      <c r="V356" s="181">
        <v>141</v>
      </c>
      <c r="W356" s="181">
        <v>150</v>
      </c>
      <c r="X356" s="181">
        <v>143</v>
      </c>
      <c r="Y356" s="181">
        <v>144</v>
      </c>
      <c r="Z356" s="181">
        <v>132</v>
      </c>
      <c r="AA356" s="181">
        <v>120</v>
      </c>
      <c r="AB356" s="181"/>
      <c r="AC356" s="181">
        <v>139</v>
      </c>
      <c r="AD356" s="181">
        <v>142</v>
      </c>
      <c r="AE356" s="181">
        <v>142</v>
      </c>
      <c r="AF356" s="181">
        <v>147</v>
      </c>
      <c r="AG356" s="181">
        <v>130</v>
      </c>
      <c r="AH356" s="181">
        <v>119</v>
      </c>
      <c r="AI356" s="146">
        <f>SUM(D356:AH356)</f>
        <v>3505</v>
      </c>
    </row>
    <row r="357" spans="1:40" customHeight="1" ht="15.75">
      <c r="A357" s="277"/>
      <c r="B357" s="281"/>
      <c r="C357" s="99" t="s">
        <v>130</v>
      </c>
      <c r="D357" s="181"/>
      <c r="E357" s="181">
        <v>12</v>
      </c>
      <c r="F357" s="181">
        <v>12</v>
      </c>
      <c r="G357" s="181"/>
      <c r="H357" s="181">
        <v>10</v>
      </c>
      <c r="I357" s="181">
        <v>10</v>
      </c>
      <c r="J357" s="181">
        <v>11</v>
      </c>
      <c r="K357" s="181">
        <v>11</v>
      </c>
      <c r="L357" s="181">
        <v>9</v>
      </c>
      <c r="M357" s="181">
        <v>12</v>
      </c>
      <c r="N357" s="181"/>
      <c r="O357" s="181">
        <v>9</v>
      </c>
      <c r="P357" s="181">
        <v>9</v>
      </c>
      <c r="Q357" s="181">
        <v>9</v>
      </c>
      <c r="R357" s="181">
        <v>9</v>
      </c>
      <c r="S357" s="181">
        <v>11</v>
      </c>
      <c r="T357" s="181">
        <v>3</v>
      </c>
      <c r="U357" s="181"/>
      <c r="V357" s="181">
        <v>8</v>
      </c>
      <c r="W357" s="181">
        <v>12</v>
      </c>
      <c r="X357" s="181">
        <v>12</v>
      </c>
      <c r="Y357" s="181">
        <v>12</v>
      </c>
      <c r="Z357" s="181">
        <v>10</v>
      </c>
      <c r="AA357" s="181">
        <v>7</v>
      </c>
      <c r="AB357" s="181"/>
      <c r="AC357" s="181">
        <v>9</v>
      </c>
      <c r="AD357" s="181">
        <v>12</v>
      </c>
      <c r="AE357" s="181">
        <v>12</v>
      </c>
      <c r="AF357" s="181">
        <v>11</v>
      </c>
      <c r="AG357" s="181">
        <v>9</v>
      </c>
      <c r="AH357" s="181">
        <v>9</v>
      </c>
      <c r="AI357" s="146">
        <f>SUM(D357:AH357)</f>
        <v>260</v>
      </c>
    </row>
    <row r="358" spans="1:40" customHeight="1" ht="15.75">
      <c r="A358" s="277"/>
      <c r="B358" s="281"/>
      <c r="C358" s="99" t="s">
        <v>131</v>
      </c>
      <c r="D358" s="181"/>
      <c r="E358" s="181">
        <v>61</v>
      </c>
      <c r="F358" s="181">
        <v>48</v>
      </c>
      <c r="G358" s="181"/>
      <c r="H358" s="181">
        <v>88</v>
      </c>
      <c r="I358" s="181">
        <v>83</v>
      </c>
      <c r="J358" s="181">
        <v>74</v>
      </c>
      <c r="K358" s="181">
        <v>60</v>
      </c>
      <c r="L358" s="181">
        <v>84</v>
      </c>
      <c r="M358" s="181">
        <v>50</v>
      </c>
      <c r="N358" s="181"/>
      <c r="O358" s="181">
        <v>63</v>
      </c>
      <c r="P358" s="181">
        <v>63</v>
      </c>
      <c r="Q358" s="181">
        <v>81</v>
      </c>
      <c r="R358" s="181">
        <v>68</v>
      </c>
      <c r="S358" s="181">
        <v>68</v>
      </c>
      <c r="T358" s="181">
        <v>66</v>
      </c>
      <c r="U358" s="181"/>
      <c r="V358" s="181">
        <v>62</v>
      </c>
      <c r="W358" s="181">
        <v>58</v>
      </c>
      <c r="X358" s="181">
        <v>62</v>
      </c>
      <c r="Y358" s="181">
        <v>58</v>
      </c>
      <c r="Z358" s="181">
        <v>50</v>
      </c>
      <c r="AA358" s="181">
        <v>44</v>
      </c>
      <c r="AB358" s="181"/>
      <c r="AC358" s="181">
        <v>54</v>
      </c>
      <c r="AD358" s="181">
        <v>57</v>
      </c>
      <c r="AE358" s="181">
        <v>57</v>
      </c>
      <c r="AF358" s="181">
        <v>56</v>
      </c>
      <c r="AG358" s="181">
        <v>69</v>
      </c>
      <c r="AH358" s="181">
        <v>52</v>
      </c>
      <c r="AI358" s="146">
        <f>SUM(D358:AH358)</f>
        <v>1636</v>
      </c>
    </row>
    <row r="359" spans="1:40" customHeight="1" ht="15.75">
      <c r="A359" s="277"/>
      <c r="B359" s="281"/>
      <c r="C359" s="99" t="s">
        <v>132</v>
      </c>
      <c r="D359" s="181"/>
      <c r="E359" s="181">
        <v>8</v>
      </c>
      <c r="F359" s="181">
        <v>6</v>
      </c>
      <c r="G359" s="181"/>
      <c r="H359" s="181">
        <v>9</v>
      </c>
      <c r="I359" s="181">
        <v>9</v>
      </c>
      <c r="J359" s="181">
        <v>9</v>
      </c>
      <c r="K359" s="181">
        <v>8</v>
      </c>
      <c r="L359" s="181">
        <v>9</v>
      </c>
      <c r="M359" s="181">
        <v>5</v>
      </c>
      <c r="N359" s="181"/>
      <c r="O359" s="181">
        <v>7</v>
      </c>
      <c r="P359" s="181">
        <v>7</v>
      </c>
      <c r="Q359" s="181">
        <v>9</v>
      </c>
      <c r="R359" s="181">
        <v>9</v>
      </c>
      <c r="S359" s="181">
        <v>9</v>
      </c>
      <c r="T359" s="181">
        <v>2</v>
      </c>
      <c r="U359" s="181"/>
      <c r="V359" s="181">
        <v>8</v>
      </c>
      <c r="W359" s="181">
        <v>8</v>
      </c>
      <c r="X359" s="181">
        <v>8</v>
      </c>
      <c r="Y359" s="181">
        <v>8</v>
      </c>
      <c r="Z359" s="181">
        <v>8</v>
      </c>
      <c r="AA359" s="181">
        <v>2</v>
      </c>
      <c r="AB359" s="181"/>
      <c r="AC359" s="181">
        <v>4</v>
      </c>
      <c r="AD359" s="181">
        <v>8</v>
      </c>
      <c r="AE359" s="181">
        <v>7</v>
      </c>
      <c r="AF359" s="181">
        <v>7</v>
      </c>
      <c r="AG359" s="181">
        <v>8</v>
      </c>
      <c r="AH359" s="181">
        <v>7</v>
      </c>
      <c r="AI359" s="146">
        <f>SUM(D359:AH359)</f>
        <v>189</v>
      </c>
    </row>
    <row r="360" spans="1:40" customHeight="1" ht="15.75">
      <c r="A360" s="277"/>
      <c r="B360" s="281"/>
      <c r="C360" s="99" t="s">
        <v>133</v>
      </c>
      <c r="D360" s="181"/>
      <c r="E360" s="181">
        <v>27</v>
      </c>
      <c r="F360" s="181">
        <v>21</v>
      </c>
      <c r="G360" s="181"/>
      <c r="H360" s="181">
        <v>26</v>
      </c>
      <c r="I360" s="181">
        <v>24</v>
      </c>
      <c r="J360" s="181">
        <v>27</v>
      </c>
      <c r="K360" s="181">
        <v>25</v>
      </c>
      <c r="L360" s="181">
        <v>24</v>
      </c>
      <c r="M360" s="181">
        <v>20</v>
      </c>
      <c r="N360" s="181"/>
      <c r="O360" s="181">
        <v>23</v>
      </c>
      <c r="P360" s="181">
        <v>22</v>
      </c>
      <c r="Q360" s="181">
        <v>23</v>
      </c>
      <c r="R360" s="181">
        <v>23</v>
      </c>
      <c r="S360" s="181">
        <v>27</v>
      </c>
      <c r="T360" s="181">
        <v>18</v>
      </c>
      <c r="U360" s="181"/>
      <c r="V360" s="181">
        <v>27</v>
      </c>
      <c r="W360" s="181">
        <v>24</v>
      </c>
      <c r="X360" s="181">
        <v>22</v>
      </c>
      <c r="Y360" s="181">
        <v>25</v>
      </c>
      <c r="Z360" s="181">
        <v>29</v>
      </c>
      <c r="AA360" s="181">
        <v>25</v>
      </c>
      <c r="AB360" s="181"/>
      <c r="AC360" s="181">
        <v>28</v>
      </c>
      <c r="AD360" s="181">
        <v>30</v>
      </c>
      <c r="AE360" s="181">
        <v>30</v>
      </c>
      <c r="AF360" s="181">
        <v>30</v>
      </c>
      <c r="AG360" s="181">
        <v>24</v>
      </c>
      <c r="AH360" s="181">
        <v>19</v>
      </c>
      <c r="AI360" s="146">
        <f>SUM(D360:AH360)</f>
        <v>643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/>
      <c r="H361" s="181">
        <v>1</v>
      </c>
      <c r="I361" s="181">
        <v>2</v>
      </c>
      <c r="J361" s="181">
        <v>1</v>
      </c>
      <c r="K361" s="181">
        <v>2</v>
      </c>
      <c r="L361" s="181">
        <v>1</v>
      </c>
      <c r="M361" s="181">
        <v>1</v>
      </c>
      <c r="N361" s="181"/>
      <c r="O361" s="181">
        <v>1</v>
      </c>
      <c r="P361" s="181">
        <v>1</v>
      </c>
      <c r="Q361" s="181">
        <v>1</v>
      </c>
      <c r="R361" s="181">
        <v>1</v>
      </c>
      <c r="S361" s="181">
        <v>2</v>
      </c>
      <c r="T361" s="181">
        <v>0</v>
      </c>
      <c r="U361" s="181"/>
      <c r="V361" s="181">
        <v>1</v>
      </c>
      <c r="W361" s="181">
        <v>1</v>
      </c>
      <c r="X361" s="181">
        <v>1</v>
      </c>
      <c r="Y361" s="181">
        <v>1</v>
      </c>
      <c r="Z361" s="181">
        <v>1</v>
      </c>
      <c r="AA361" s="181">
        <v>1</v>
      </c>
      <c r="AB361" s="181"/>
      <c r="AC361" s="181">
        <v>1</v>
      </c>
      <c r="AD361" s="181">
        <v>1</v>
      </c>
      <c r="AE361" s="181">
        <v>1</v>
      </c>
      <c r="AF361" s="181">
        <v>1</v>
      </c>
      <c r="AG361" s="181">
        <v>1</v>
      </c>
      <c r="AH361" s="181">
        <v>1</v>
      </c>
      <c r="AI361" s="146">
        <f>SUM(D361:AH361)</f>
        <v>28</v>
      </c>
    </row>
    <row r="362" spans="1:40" customHeight="1" ht="15.75">
      <c r="A362" s="277"/>
      <c r="B362" s="281"/>
      <c r="C362" s="99" t="s">
        <v>135</v>
      </c>
      <c r="D362" s="181"/>
      <c r="E362" s="181">
        <v>56</v>
      </c>
      <c r="F362" s="181">
        <v>54</v>
      </c>
      <c r="G362" s="181"/>
      <c r="H362" s="181">
        <v>31</v>
      </c>
      <c r="I362" s="181">
        <v>35</v>
      </c>
      <c r="J362" s="181">
        <v>37</v>
      </c>
      <c r="K362" s="181">
        <v>53</v>
      </c>
      <c r="L362" s="181">
        <v>35</v>
      </c>
      <c r="M362" s="181">
        <v>54</v>
      </c>
      <c r="N362" s="181"/>
      <c r="O362" s="181">
        <v>34</v>
      </c>
      <c r="P362" s="181">
        <v>33</v>
      </c>
      <c r="Q362" s="181">
        <v>35</v>
      </c>
      <c r="R362" s="181">
        <v>65</v>
      </c>
      <c r="S362" s="181">
        <v>41</v>
      </c>
      <c r="T362" s="181">
        <v>54</v>
      </c>
      <c r="U362" s="181"/>
      <c r="V362" s="181">
        <v>73</v>
      </c>
      <c r="W362" s="181">
        <v>59</v>
      </c>
      <c r="X362" s="181">
        <v>80</v>
      </c>
      <c r="Y362" s="181">
        <v>81</v>
      </c>
      <c r="Z362" s="181">
        <v>75</v>
      </c>
      <c r="AA362" s="181">
        <v>57</v>
      </c>
      <c r="AB362" s="181"/>
      <c r="AC362" s="181">
        <v>81</v>
      </c>
      <c r="AD362" s="181">
        <v>57</v>
      </c>
      <c r="AE362" s="181">
        <v>58</v>
      </c>
      <c r="AF362" s="181">
        <v>58</v>
      </c>
      <c r="AG362" s="181">
        <v>45</v>
      </c>
      <c r="AH362" s="181">
        <v>22</v>
      </c>
      <c r="AI362" s="147">
        <f>SUM(D362:AH362)</f>
        <v>1363</v>
      </c>
    </row>
    <row r="363" spans="1:40" customHeight="1" ht="15.75">
      <c r="A363" s="277"/>
      <c r="B363" s="281"/>
      <c r="C363" s="99" t="s">
        <v>136</v>
      </c>
      <c r="D363" s="181"/>
      <c r="E363" s="181">
        <v>5</v>
      </c>
      <c r="F363" s="181">
        <v>5</v>
      </c>
      <c r="G363" s="181"/>
      <c r="H363" s="181">
        <v>1</v>
      </c>
      <c r="I363" s="181">
        <v>2</v>
      </c>
      <c r="J363" s="181">
        <v>2</v>
      </c>
      <c r="K363" s="181">
        <v>3</v>
      </c>
      <c r="L363" s="181">
        <v>2</v>
      </c>
      <c r="M363" s="181">
        <v>5</v>
      </c>
      <c r="N363" s="181"/>
      <c r="O363" s="181">
        <v>3</v>
      </c>
      <c r="P363" s="181">
        <v>3</v>
      </c>
      <c r="Q363" s="181">
        <v>2</v>
      </c>
      <c r="R363" s="181">
        <v>6</v>
      </c>
      <c r="S363" s="181">
        <v>2</v>
      </c>
      <c r="T363" s="181">
        <v>5</v>
      </c>
      <c r="U363" s="181"/>
      <c r="V363" s="181">
        <v>7</v>
      </c>
      <c r="W363" s="181">
        <v>5</v>
      </c>
      <c r="X363" s="181">
        <v>7</v>
      </c>
      <c r="Y363" s="181">
        <v>7</v>
      </c>
      <c r="Z363" s="181">
        <v>8</v>
      </c>
      <c r="AA363" s="181">
        <v>5</v>
      </c>
      <c r="AB363" s="181"/>
      <c r="AC363" s="181">
        <v>7</v>
      </c>
      <c r="AD363" s="181">
        <v>5</v>
      </c>
      <c r="AE363" s="181">
        <v>5</v>
      </c>
      <c r="AF363" s="181">
        <v>5</v>
      </c>
      <c r="AG363" s="181">
        <v>3</v>
      </c>
      <c r="AH363" s="181">
        <v>1</v>
      </c>
      <c r="AI363" s="147">
        <f>SUM(D363:AH363)</f>
        <v>111</v>
      </c>
    </row>
    <row r="364" spans="1:40" customHeight="1" ht="16.5">
      <c r="A364" s="277"/>
      <c r="B364" s="281"/>
      <c r="C364" s="100" t="s">
        <v>137</v>
      </c>
      <c r="D364" s="181"/>
      <c r="E364" s="181">
        <v>32</v>
      </c>
      <c r="F364" s="181">
        <v>26</v>
      </c>
      <c r="G364" s="181"/>
      <c r="H364" s="181">
        <v>29</v>
      </c>
      <c r="I364" s="181">
        <v>35</v>
      </c>
      <c r="J364" s="181">
        <v>29</v>
      </c>
      <c r="K364" s="181">
        <v>34</v>
      </c>
      <c r="L364" s="181">
        <v>35</v>
      </c>
      <c r="M364" s="181">
        <v>25</v>
      </c>
      <c r="N364" s="181"/>
      <c r="O364" s="181">
        <v>32</v>
      </c>
      <c r="P364" s="181">
        <v>32</v>
      </c>
      <c r="Q364" s="181">
        <v>36</v>
      </c>
      <c r="R364" s="181">
        <v>35</v>
      </c>
      <c r="S364" s="181">
        <v>34</v>
      </c>
      <c r="T364" s="181">
        <v>25</v>
      </c>
      <c r="U364" s="181"/>
      <c r="V364" s="181">
        <v>26</v>
      </c>
      <c r="W364" s="181">
        <v>29</v>
      </c>
      <c r="X364" s="181">
        <v>30</v>
      </c>
      <c r="Y364" s="181">
        <v>28</v>
      </c>
      <c r="Z364" s="181">
        <v>30</v>
      </c>
      <c r="AA364" s="181">
        <v>17</v>
      </c>
      <c r="AB364" s="181"/>
      <c r="AC364" s="181">
        <v>28</v>
      </c>
      <c r="AD364" s="181">
        <v>28</v>
      </c>
      <c r="AE364" s="181">
        <v>29</v>
      </c>
      <c r="AF364" s="181">
        <v>28</v>
      </c>
      <c r="AG364" s="181">
        <v>31</v>
      </c>
      <c r="AH364" s="181">
        <v>27</v>
      </c>
      <c r="AI364" s="151">
        <f>SUM(D364:AH364)</f>
        <v>770</v>
      </c>
    </row>
    <row r="365" spans="1:40" customHeight="1" ht="18.75">
      <c r="A365" s="277"/>
      <c r="B365" s="282" t="s">
        <v>138</v>
      </c>
      <c r="C365" s="283"/>
      <c r="D365" s="181"/>
      <c r="E365" s="182">
        <f>SUM(E350:E364)</f>
        <v>600</v>
      </c>
      <c r="F365" s="182">
        <f>SUM(F350:F364)</f>
        <v>500</v>
      </c>
      <c r="G365" s="182"/>
      <c r="H365" s="182">
        <f>SUM(H350:H364)</f>
        <v>600</v>
      </c>
      <c r="I365" s="182">
        <f>SUM(I350:I364)</f>
        <v>600</v>
      </c>
      <c r="J365" s="182">
        <f>SUM(J350:J364)</f>
        <v>600</v>
      </c>
      <c r="K365" s="182">
        <f>SUM(K350:K364)</f>
        <v>600</v>
      </c>
      <c r="L365" s="182">
        <f>SUM(L350:L364)</f>
        <v>600</v>
      </c>
      <c r="M365" s="182">
        <f>SUM(M350:M364)</f>
        <v>500</v>
      </c>
      <c r="N365" s="182"/>
      <c r="O365" s="182">
        <f>SUM(O350:O364)</f>
        <v>600</v>
      </c>
      <c r="P365" s="182">
        <f>SUM(P350:P364)</f>
        <v>600</v>
      </c>
      <c r="Q365" s="182">
        <f>SUM(Q350:Q364)</f>
        <v>600</v>
      </c>
      <c r="R365" s="182">
        <f>SUM(R350:R364)</f>
        <v>600</v>
      </c>
      <c r="S365" s="182">
        <f>SUM(S350:S364)</f>
        <v>600</v>
      </c>
      <c r="T365" s="182">
        <f>SUM(T350:T364)</f>
        <v>500</v>
      </c>
      <c r="U365" s="182"/>
      <c r="V365" s="182">
        <f>SUM(V350:V364)</f>
        <v>600</v>
      </c>
      <c r="W365" s="182">
        <f>SUM(W350:W364)</f>
        <v>600</v>
      </c>
      <c r="X365" s="182">
        <f>SUM(X350:X364)</f>
        <v>600</v>
      </c>
      <c r="Y365" s="182">
        <f>SUM(Y350:Y364)</f>
        <v>600</v>
      </c>
      <c r="Z365" s="182">
        <f>SUM(Z350:Z364)</f>
        <v>600</v>
      </c>
      <c r="AA365" s="182">
        <f>SUM(AA350:AA364)</f>
        <v>500</v>
      </c>
      <c r="AB365" s="182"/>
      <c r="AC365" s="182">
        <f>SUM(AC350:AC364)</f>
        <v>600</v>
      </c>
      <c r="AD365" s="182">
        <f>SUM(AD350:AD364)</f>
        <v>600</v>
      </c>
      <c r="AE365" s="182">
        <f>SUM(AE350:AE364)</f>
        <v>600</v>
      </c>
      <c r="AF365" s="182">
        <f>SUM(AF350:AF364)</f>
        <v>600</v>
      </c>
      <c r="AG365" s="182">
        <f>SUM(AG350:AG364)</f>
        <v>600</v>
      </c>
      <c r="AH365" s="182">
        <f>SUM(AH350:AH364)</f>
        <v>500</v>
      </c>
      <c r="AI365" s="150">
        <f>SUM(D365:AH365)</f>
        <v>15100</v>
      </c>
    </row>
    <row r="366" spans="1:40" customHeight="1" ht="18.75">
      <c r="A366" s="277"/>
      <c r="B366" s="284" t="s">
        <v>55</v>
      </c>
      <c r="C366" s="285"/>
      <c r="D366" s="181"/>
      <c r="E366" s="104">
        <v>600</v>
      </c>
      <c r="F366" s="104">
        <v>500</v>
      </c>
      <c r="G366" s="104"/>
      <c r="H366" s="104">
        <v>600</v>
      </c>
      <c r="I366" s="104">
        <v>600</v>
      </c>
      <c r="J366" s="104">
        <v>600</v>
      </c>
      <c r="K366" s="104">
        <v>600</v>
      </c>
      <c r="L366" s="104">
        <v>600</v>
      </c>
      <c r="M366" s="104">
        <v>500</v>
      </c>
      <c r="N366" s="104"/>
      <c r="O366" s="104">
        <v>600</v>
      </c>
      <c r="P366" s="104">
        <v>600</v>
      </c>
      <c r="Q366" s="104">
        <v>600</v>
      </c>
      <c r="R366" s="104">
        <v>600</v>
      </c>
      <c r="S366" s="104">
        <v>600</v>
      </c>
      <c r="T366" s="104">
        <v>500</v>
      </c>
      <c r="U366" s="104"/>
      <c r="V366" s="104">
        <v>600</v>
      </c>
      <c r="W366" s="104">
        <v>600</v>
      </c>
      <c r="X366" s="104">
        <v>600</v>
      </c>
      <c r="Y366" s="104">
        <v>600</v>
      </c>
      <c r="Z366" s="104">
        <v>600</v>
      </c>
      <c r="AA366" s="104">
        <v>500</v>
      </c>
      <c r="AB366" s="104"/>
      <c r="AC366" s="104">
        <v>600</v>
      </c>
      <c r="AD366" s="104">
        <v>600</v>
      </c>
      <c r="AE366" s="104">
        <v>600</v>
      </c>
      <c r="AF366" s="104">
        <v>600</v>
      </c>
      <c r="AG366" s="104">
        <v>600</v>
      </c>
      <c r="AH366" s="104">
        <v>500</v>
      </c>
      <c r="AI366" s="145">
        <f>SUM(D366:AH366)</f>
        <v>15100</v>
      </c>
    </row>
    <row r="367" spans="1:40" customHeight="1" ht="18.75">
      <c r="A367" s="277"/>
      <c r="B367" s="286" t="s">
        <v>139</v>
      </c>
      <c r="C367" s="287"/>
      <c r="D367" s="181"/>
      <c r="E367" s="104">
        <v>600</v>
      </c>
      <c r="F367" s="104">
        <v>500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500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500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500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500</v>
      </c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81"/>
      <c r="E368" s="104">
        <f>E367-E366</f>
        <v>0</v>
      </c>
      <c r="F368" s="104">
        <f>F367-F366</f>
        <v>0</v>
      </c>
      <c r="G368" s="104"/>
      <c r="H368" s="104">
        <f>H367-H366</f>
        <v>0</v>
      </c>
      <c r="I368" s="104">
        <f>I367-I366</f>
        <v>0</v>
      </c>
      <c r="J368" s="104">
        <f>J367-J366</f>
        <v>0</v>
      </c>
      <c r="K368" s="104">
        <f>K367-K366</f>
        <v>0</v>
      </c>
      <c r="L368" s="104">
        <f>L367-L366</f>
        <v>0</v>
      </c>
      <c r="M368" s="104">
        <f>M367-M366</f>
        <v>0</v>
      </c>
      <c r="N368" s="104"/>
      <c r="O368" s="104">
        <f>O367-O366</f>
        <v>0</v>
      </c>
      <c r="P368" s="104">
        <f>P367-P366</f>
        <v>0</v>
      </c>
      <c r="Q368" s="104">
        <f>Q367-Q366</f>
        <v>0</v>
      </c>
      <c r="R368" s="104">
        <f>R367-R366</f>
        <v>0</v>
      </c>
      <c r="S368" s="104">
        <f>S367-S366</f>
        <v>0</v>
      </c>
      <c r="T368" s="104">
        <f>T367-T366</f>
        <v>0</v>
      </c>
      <c r="U368" s="104"/>
      <c r="V368" s="104">
        <f>V367-V366</f>
        <v>0</v>
      </c>
      <c r="W368" s="104">
        <f>W367-W366</f>
        <v>0</v>
      </c>
      <c r="X368" s="104">
        <f>X367-X366</f>
        <v>0</v>
      </c>
      <c r="Y368" s="104">
        <f>Y367-Y366</f>
        <v>0</v>
      </c>
      <c r="Z368" s="104">
        <f>Z367-Z366</f>
        <v>0</v>
      </c>
      <c r="AA368" s="104">
        <f>AA367-AA366</f>
        <v>0</v>
      </c>
      <c r="AB368" s="104"/>
      <c r="AC368" s="104">
        <f>AC367-AC366</f>
        <v>0</v>
      </c>
      <c r="AD368" s="104">
        <f>AD367-AD366</f>
        <v>0</v>
      </c>
      <c r="AE368" s="104">
        <f>AE367-AE366</f>
        <v>0</v>
      </c>
      <c r="AF368" s="104">
        <f>AF367-AF366</f>
        <v>0</v>
      </c>
      <c r="AG368" s="104">
        <f>AG367-AG366</f>
        <v>0</v>
      </c>
      <c r="AH368" s="104">
        <f>AH367-AH366</f>
        <v>0</v>
      </c>
      <c r="AI368" s="153">
        <f>SUM(D368:AH368)</f>
        <v>0</v>
      </c>
    </row>
    <row r="369" spans="1:40" customHeight="1" ht="18.75">
      <c r="A369" s="277"/>
      <c r="B369" s="286" t="s">
        <v>141</v>
      </c>
      <c r="C369" s="287"/>
      <c r="D369" s="181"/>
      <c r="E369" s="104">
        <f>E367-E365</f>
        <v>0</v>
      </c>
      <c r="F369" s="104">
        <f>F367-F365</f>
        <v>0</v>
      </c>
      <c r="G369" s="104"/>
      <c r="H369" s="104">
        <f>H367-H365</f>
        <v>0</v>
      </c>
      <c r="I369" s="104">
        <f>I367-I365</f>
        <v>0</v>
      </c>
      <c r="J369" s="104">
        <f>J367-J365</f>
        <v>0</v>
      </c>
      <c r="K369" s="104">
        <f>K367-K365</f>
        <v>0</v>
      </c>
      <c r="L369" s="104">
        <f>L367-L365</f>
        <v>0</v>
      </c>
      <c r="M369" s="104">
        <f>M367-M365</f>
        <v>0</v>
      </c>
      <c r="N369" s="104"/>
      <c r="O369" s="104">
        <f>O367-O365</f>
        <v>0</v>
      </c>
      <c r="P369" s="104">
        <f>P367-P365</f>
        <v>0</v>
      </c>
      <c r="Q369" s="104">
        <f>Q367-Q365</f>
        <v>0</v>
      </c>
      <c r="R369" s="104">
        <f>R367-R365</f>
        <v>0</v>
      </c>
      <c r="S369" s="104">
        <f>S367-S365</f>
        <v>0</v>
      </c>
      <c r="T369" s="104">
        <f>T367-T365</f>
        <v>0</v>
      </c>
      <c r="U369" s="104"/>
      <c r="V369" s="104">
        <f>V367-V365</f>
        <v>0</v>
      </c>
      <c r="W369" s="104">
        <f>W367-W365</f>
        <v>0</v>
      </c>
      <c r="X369" s="104">
        <f>X367-X365</f>
        <v>0</v>
      </c>
      <c r="Y369" s="104">
        <f>Y367-Y365</f>
        <v>0</v>
      </c>
      <c r="Z369" s="104">
        <f>Z367-Z365</f>
        <v>0</v>
      </c>
      <c r="AA369" s="104">
        <f>AA367-AA365</f>
        <v>0</v>
      </c>
      <c r="AB369" s="104"/>
      <c r="AC369" s="104">
        <f>AC367-AC365</f>
        <v>0</v>
      </c>
      <c r="AD369" s="104">
        <f>AD367-AD365</f>
        <v>0</v>
      </c>
      <c r="AE369" s="104">
        <f>AE367-AE365</f>
        <v>0</v>
      </c>
      <c r="AF369" s="104">
        <f>AF367-AF365</f>
        <v>0</v>
      </c>
      <c r="AG369" s="104">
        <f>AG367-AG365</f>
        <v>0</v>
      </c>
      <c r="AH369" s="104">
        <f>AH367-AH365</f>
        <v>0</v>
      </c>
      <c r="AI369" s="153">
        <f>SUM(D369:AH369)</f>
        <v>0</v>
      </c>
    </row>
    <row r="370" spans="1:40" customHeight="1" ht="16.5">
      <c r="A370" s="277"/>
      <c r="B370" s="288" t="s">
        <v>142</v>
      </c>
      <c r="C370" s="289"/>
      <c r="D370" s="181"/>
      <c r="E370" s="104">
        <f>E351+E353+E355+E357+E359+E361</f>
        <v>53</v>
      </c>
      <c r="F370" s="104">
        <f>F351+F353+F355+F357+F359+F361</f>
        <v>42</v>
      </c>
      <c r="G370" s="104"/>
      <c r="H370" s="104">
        <f>H351+H353+H355+H357+H359+H361</f>
        <v>52</v>
      </c>
      <c r="I370" s="104">
        <f>I351+I353+I355+I357+I359+I361</f>
        <v>51</v>
      </c>
      <c r="J370" s="104">
        <f>J351+J353+J355+J357+J359+J361</f>
        <v>50</v>
      </c>
      <c r="K370" s="104">
        <f>K351+K353+K355+K357+K359+K361</f>
        <v>51</v>
      </c>
      <c r="L370" s="104">
        <f>L351+L353+L355+L357+L359+L361</f>
        <v>42</v>
      </c>
      <c r="M370" s="104">
        <f>M351+M353+M355+M357+M359+M361</f>
        <v>41</v>
      </c>
      <c r="N370" s="104"/>
      <c r="O370" s="104">
        <f>O351+O353+O355+O357+O359+O361</f>
        <v>44</v>
      </c>
      <c r="P370" s="104">
        <f>P351+P353+P355+P357+P359+P361</f>
        <v>43</v>
      </c>
      <c r="Q370" s="104">
        <f>Q351+Q353+Q355+Q357+Q359+Q361</f>
        <v>42</v>
      </c>
      <c r="R370" s="104">
        <f>R351+R353+R355+R357+R359+R361</f>
        <v>43</v>
      </c>
      <c r="S370" s="104">
        <f>S351+S353+S355+S357+S359+S361</f>
        <v>56</v>
      </c>
      <c r="T370" s="104">
        <f>T351+T353+T355+T357+T359+T361</f>
        <v>19</v>
      </c>
      <c r="U370" s="104"/>
      <c r="V370" s="104">
        <f>V351+V353+V355+V357+V359+V361</f>
        <v>45</v>
      </c>
      <c r="W370" s="104">
        <f>W351+W353+W355+W357+W359+W361</f>
        <v>48</v>
      </c>
      <c r="X370" s="104">
        <f>X351+X353+X355+X357+X359+X361</f>
        <v>48</v>
      </c>
      <c r="Y370" s="104">
        <f>Y351+Y353+Y355+Y357+Y359+Y361</f>
        <v>48</v>
      </c>
      <c r="Z370" s="104">
        <f>Z351+Z353+Z355+Z357+Z359+Z361</f>
        <v>42</v>
      </c>
      <c r="AA370" s="104">
        <f>AA351+AA353+AA355+AA357+AA359+AA361</f>
        <v>31</v>
      </c>
      <c r="AB370" s="104"/>
      <c r="AC370" s="104">
        <f>AC351+AC353+AC355+AC357+AC359+AC361</f>
        <v>39</v>
      </c>
      <c r="AD370" s="104">
        <f>AD351+AD353+AD355+AD357+AD359+AD361</f>
        <v>47</v>
      </c>
      <c r="AE370" s="104">
        <f>AE351+AE353+AE355+AE357+AE359+AE361</f>
        <v>47</v>
      </c>
      <c r="AF370" s="104">
        <f>AF351+AF353+AF355+AF357+AF359+AF361</f>
        <v>44</v>
      </c>
      <c r="AG370" s="104">
        <f>AG351+AG353+AG355+AG357+AG359+AG361</f>
        <v>42</v>
      </c>
      <c r="AH370" s="104">
        <f>AH351+AH353+AH355+AH357+AH359+AH361</f>
        <v>39</v>
      </c>
      <c r="AI370" s="149">
        <f>SUM(D370:AH370)</f>
        <v>1149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2</v>
      </c>
      <c r="F372" s="109">
        <v>2</v>
      </c>
      <c r="G372" s="109"/>
      <c r="H372" s="109">
        <v>2</v>
      </c>
      <c r="I372" s="109">
        <v>8</v>
      </c>
      <c r="J372" s="109">
        <v>2</v>
      </c>
      <c r="K372" s="109">
        <v>1</v>
      </c>
      <c r="L372" s="109">
        <v>1</v>
      </c>
      <c r="M372" s="109">
        <v>0</v>
      </c>
      <c r="N372" s="109"/>
      <c r="O372" s="109">
        <v>1</v>
      </c>
      <c r="P372" s="109">
        <v>2</v>
      </c>
      <c r="Q372" s="109">
        <v>7</v>
      </c>
      <c r="R372" s="109">
        <v>1</v>
      </c>
      <c r="S372" s="109">
        <v>0</v>
      </c>
      <c r="T372" s="109">
        <v>1</v>
      </c>
      <c r="U372" s="109"/>
      <c r="V372" s="109">
        <v>4</v>
      </c>
      <c r="W372" s="109">
        <v>0</v>
      </c>
      <c r="X372" s="109">
        <v>0</v>
      </c>
      <c r="Y372" s="109">
        <v>3</v>
      </c>
      <c r="Z372" s="109">
        <v>1</v>
      </c>
      <c r="AA372" s="109">
        <v>1</v>
      </c>
      <c r="AB372" s="109"/>
      <c r="AC372" s="109">
        <v>3</v>
      </c>
      <c r="AD372" s="109">
        <v>1</v>
      </c>
      <c r="AE372" s="109">
        <v>3</v>
      </c>
      <c r="AF372" s="109">
        <v>2</v>
      </c>
      <c r="AG372" s="109">
        <v>4</v>
      </c>
      <c r="AH372" s="109">
        <v>0</v>
      </c>
      <c r="AI372" s="110">
        <f>SUM(D372:AH372)</f>
        <v>52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29</v>
      </c>
      <c r="F373" s="181">
        <v>21</v>
      </c>
      <c r="G373" s="181"/>
      <c r="H373" s="181">
        <v>24</v>
      </c>
      <c r="I373" s="181">
        <v>36</v>
      </c>
      <c r="J373" s="181">
        <v>37</v>
      </c>
      <c r="K373" s="181">
        <v>30</v>
      </c>
      <c r="L373" s="181">
        <v>34</v>
      </c>
      <c r="M373" s="181">
        <v>38</v>
      </c>
      <c r="N373" s="181"/>
      <c r="O373" s="181">
        <v>31</v>
      </c>
      <c r="P373" s="181">
        <v>30</v>
      </c>
      <c r="Q373" s="181">
        <v>30</v>
      </c>
      <c r="R373" s="181">
        <v>24</v>
      </c>
      <c r="S373" s="181">
        <v>35</v>
      </c>
      <c r="T373" s="181">
        <v>26</v>
      </c>
      <c r="U373" s="181"/>
      <c r="V373" s="181">
        <v>42</v>
      </c>
      <c r="W373" s="181">
        <v>28</v>
      </c>
      <c r="X373" s="181">
        <v>31</v>
      </c>
      <c r="Y373" s="181">
        <v>36</v>
      </c>
      <c r="Z373" s="181">
        <v>33</v>
      </c>
      <c r="AA373" s="181">
        <v>32</v>
      </c>
      <c r="AB373" s="181"/>
      <c r="AC373" s="181">
        <v>29</v>
      </c>
      <c r="AD373" s="181">
        <v>32</v>
      </c>
      <c r="AE373" s="181">
        <v>35</v>
      </c>
      <c r="AF373" s="181">
        <v>28</v>
      </c>
      <c r="AG373" s="181">
        <v>36</v>
      </c>
      <c r="AH373" s="181">
        <v>42</v>
      </c>
      <c r="AI373" s="146">
        <f>SUM(D373:AH373)</f>
        <v>829</v>
      </c>
    </row>
    <row r="374" spans="1:40" customHeight="1" ht="15.75">
      <c r="A374" s="291"/>
      <c r="B374" s="281"/>
      <c r="C374" s="99" t="s">
        <v>124</v>
      </c>
      <c r="D374" s="181"/>
      <c r="E374" s="181">
        <v>1</v>
      </c>
      <c r="F374" s="181">
        <v>4</v>
      </c>
      <c r="G374" s="181"/>
      <c r="H374" s="181">
        <v>2</v>
      </c>
      <c r="I374" s="181">
        <v>3</v>
      </c>
      <c r="J374" s="181">
        <v>2</v>
      </c>
      <c r="K374" s="181">
        <v>1</v>
      </c>
      <c r="L374" s="181">
        <v>2</v>
      </c>
      <c r="M374" s="181">
        <v>3</v>
      </c>
      <c r="N374" s="181"/>
      <c r="O374" s="181">
        <v>2</v>
      </c>
      <c r="P374" s="181">
        <v>1</v>
      </c>
      <c r="Q374" s="181">
        <v>2</v>
      </c>
      <c r="R374" s="181">
        <v>1</v>
      </c>
      <c r="S374" s="181">
        <v>2</v>
      </c>
      <c r="T374" s="181">
        <v>1</v>
      </c>
      <c r="U374" s="181"/>
      <c r="V374" s="181">
        <v>3</v>
      </c>
      <c r="W374" s="181">
        <v>3</v>
      </c>
      <c r="X374" s="181">
        <v>2</v>
      </c>
      <c r="Y374" s="181">
        <v>4</v>
      </c>
      <c r="Z374" s="181">
        <v>1</v>
      </c>
      <c r="AA374" s="181">
        <v>0</v>
      </c>
      <c r="AB374" s="181"/>
      <c r="AC374" s="181">
        <v>2</v>
      </c>
      <c r="AD374" s="181">
        <v>1</v>
      </c>
      <c r="AE374" s="181">
        <v>3</v>
      </c>
      <c r="AF374" s="181">
        <v>2</v>
      </c>
      <c r="AG374" s="181">
        <v>4</v>
      </c>
      <c r="AH374" s="181">
        <v>1</v>
      </c>
      <c r="AI374" s="146">
        <f>SUM(D374:AH374)</f>
        <v>53</v>
      </c>
    </row>
    <row r="375" spans="1:40" customHeight="1" ht="15.75">
      <c r="A375" s="291"/>
      <c r="B375" s="281"/>
      <c r="C375" s="99" t="s">
        <v>125</v>
      </c>
      <c r="D375" s="181"/>
      <c r="E375" s="181">
        <v>35</v>
      </c>
      <c r="F375" s="181">
        <v>52</v>
      </c>
      <c r="G375" s="181"/>
      <c r="H375" s="181">
        <v>29</v>
      </c>
      <c r="I375" s="181">
        <v>30</v>
      </c>
      <c r="J375" s="181">
        <v>33</v>
      </c>
      <c r="K375" s="181">
        <v>36</v>
      </c>
      <c r="L375" s="181">
        <v>25</v>
      </c>
      <c r="M375" s="181">
        <v>40</v>
      </c>
      <c r="N375" s="181"/>
      <c r="O375" s="181">
        <v>29</v>
      </c>
      <c r="P375" s="181">
        <v>39</v>
      </c>
      <c r="Q375" s="181">
        <v>24</v>
      </c>
      <c r="R375" s="181">
        <v>34</v>
      </c>
      <c r="S375" s="181">
        <v>33</v>
      </c>
      <c r="T375" s="181">
        <v>26</v>
      </c>
      <c r="U375" s="181"/>
      <c r="V375" s="181">
        <v>34</v>
      </c>
      <c r="W375" s="181">
        <v>39</v>
      </c>
      <c r="X375" s="181">
        <v>31</v>
      </c>
      <c r="Y375" s="181">
        <v>37</v>
      </c>
      <c r="Z375" s="181">
        <v>25</v>
      </c>
      <c r="AA375" s="181">
        <v>26</v>
      </c>
      <c r="AB375" s="181"/>
      <c r="AC375" s="181">
        <v>31</v>
      </c>
      <c r="AD375" s="181">
        <v>23</v>
      </c>
      <c r="AE375" s="181">
        <v>33</v>
      </c>
      <c r="AF375" s="181">
        <v>23</v>
      </c>
      <c r="AG375" s="181">
        <v>38</v>
      </c>
      <c r="AH375" s="181">
        <v>26</v>
      </c>
      <c r="AI375" s="146">
        <f>SUM(D375:AH375)</f>
        <v>831</v>
      </c>
    </row>
    <row r="376" spans="1:40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/>
      <c r="H376" s="181">
        <v>1</v>
      </c>
      <c r="I376" s="181">
        <v>1</v>
      </c>
      <c r="J376" s="181">
        <v>2</v>
      </c>
      <c r="K376" s="181">
        <v>0</v>
      </c>
      <c r="L376" s="181">
        <v>3</v>
      </c>
      <c r="M376" s="181">
        <v>4</v>
      </c>
      <c r="N376" s="181"/>
      <c r="O376" s="181">
        <v>2</v>
      </c>
      <c r="P376" s="181">
        <v>2</v>
      </c>
      <c r="Q376" s="181">
        <v>3</v>
      </c>
      <c r="R376" s="181">
        <v>1</v>
      </c>
      <c r="S376" s="181">
        <v>0</v>
      </c>
      <c r="T376" s="181">
        <v>1</v>
      </c>
      <c r="U376" s="181"/>
      <c r="V376" s="181">
        <v>3</v>
      </c>
      <c r="W376" s="181">
        <v>2</v>
      </c>
      <c r="X376" s="181">
        <v>0</v>
      </c>
      <c r="Y376" s="181">
        <v>2</v>
      </c>
      <c r="Z376" s="181">
        <v>1</v>
      </c>
      <c r="AA376" s="181">
        <v>2</v>
      </c>
      <c r="AB376" s="181"/>
      <c r="AC376" s="181">
        <v>1</v>
      </c>
      <c r="AD376" s="181">
        <v>2</v>
      </c>
      <c r="AE376" s="181">
        <v>0</v>
      </c>
      <c r="AF376" s="181">
        <v>1</v>
      </c>
      <c r="AG376" s="181">
        <v>0</v>
      </c>
      <c r="AH376" s="181">
        <v>2</v>
      </c>
      <c r="AI376" s="146">
        <f>SUM(D376:AH376)</f>
        <v>39</v>
      </c>
    </row>
    <row r="377" spans="1:40" customHeight="1" ht="15.75">
      <c r="A377" s="291"/>
      <c r="B377" s="281"/>
      <c r="C377" s="99" t="s">
        <v>127</v>
      </c>
      <c r="D377" s="181"/>
      <c r="E377" s="181">
        <v>121</v>
      </c>
      <c r="F377" s="181">
        <v>99</v>
      </c>
      <c r="G377" s="181"/>
      <c r="H377" s="181">
        <v>91</v>
      </c>
      <c r="I377" s="181">
        <v>113</v>
      </c>
      <c r="J377" s="181">
        <v>105</v>
      </c>
      <c r="K377" s="181">
        <v>91</v>
      </c>
      <c r="L377" s="181">
        <v>109</v>
      </c>
      <c r="M377" s="181">
        <v>115</v>
      </c>
      <c r="N377" s="181"/>
      <c r="O377" s="181">
        <v>121</v>
      </c>
      <c r="P377" s="181">
        <v>74</v>
      </c>
      <c r="Q377" s="181">
        <v>86</v>
      </c>
      <c r="R377" s="181">
        <v>77</v>
      </c>
      <c r="S377" s="181">
        <v>84</v>
      </c>
      <c r="T377" s="181">
        <v>88</v>
      </c>
      <c r="U377" s="181"/>
      <c r="V377" s="181">
        <v>119</v>
      </c>
      <c r="W377" s="181">
        <v>113</v>
      </c>
      <c r="X377" s="181">
        <v>103</v>
      </c>
      <c r="Y377" s="181">
        <v>91</v>
      </c>
      <c r="Z377" s="181">
        <v>78</v>
      </c>
      <c r="AA377" s="181">
        <v>81</v>
      </c>
      <c r="AB377" s="181"/>
      <c r="AC377" s="181">
        <v>73</v>
      </c>
      <c r="AD377" s="181">
        <v>88</v>
      </c>
      <c r="AE377" s="181">
        <v>97</v>
      </c>
      <c r="AF377" s="181">
        <v>74</v>
      </c>
      <c r="AG377" s="181">
        <v>101</v>
      </c>
      <c r="AH377" s="181">
        <v>96</v>
      </c>
      <c r="AI377" s="146">
        <f>SUM(D377:AH377)</f>
        <v>2488</v>
      </c>
    </row>
    <row r="378" spans="1:40" customHeight="1" ht="15.75">
      <c r="A378" s="291"/>
      <c r="B378" s="281"/>
      <c r="C378" s="99" t="s">
        <v>128</v>
      </c>
      <c r="D378" s="181"/>
      <c r="E378" s="181">
        <v>5</v>
      </c>
      <c r="F378" s="181">
        <v>6</v>
      </c>
      <c r="G378" s="181"/>
      <c r="H378" s="181">
        <v>9</v>
      </c>
      <c r="I378" s="181">
        <v>9</v>
      </c>
      <c r="J378" s="181">
        <v>8</v>
      </c>
      <c r="K378" s="181">
        <v>7</v>
      </c>
      <c r="L378" s="181">
        <v>10</v>
      </c>
      <c r="M378" s="181">
        <v>7</v>
      </c>
      <c r="N378" s="181"/>
      <c r="O378" s="181">
        <v>9</v>
      </c>
      <c r="P378" s="181">
        <v>5</v>
      </c>
      <c r="Q378" s="181">
        <v>7</v>
      </c>
      <c r="R378" s="181">
        <v>6</v>
      </c>
      <c r="S378" s="181">
        <v>1</v>
      </c>
      <c r="T378" s="181">
        <v>7</v>
      </c>
      <c r="U378" s="181"/>
      <c r="V378" s="181">
        <v>7</v>
      </c>
      <c r="W378" s="181">
        <v>12</v>
      </c>
      <c r="X378" s="181">
        <v>13</v>
      </c>
      <c r="Y378" s="181">
        <v>4</v>
      </c>
      <c r="Z378" s="181">
        <v>7</v>
      </c>
      <c r="AA378" s="181">
        <v>7</v>
      </c>
      <c r="AB378" s="181"/>
      <c r="AC378" s="181">
        <v>3</v>
      </c>
      <c r="AD378" s="181">
        <v>5</v>
      </c>
      <c r="AE378" s="181">
        <v>6</v>
      </c>
      <c r="AF378" s="181">
        <v>5</v>
      </c>
      <c r="AG378" s="181">
        <v>9</v>
      </c>
      <c r="AH378" s="181">
        <v>9</v>
      </c>
      <c r="AI378" s="146">
        <f>SUM(D378:AH378)</f>
        <v>183</v>
      </c>
    </row>
    <row r="379" spans="1:40" customHeight="1" ht="15.75">
      <c r="A379" s="291"/>
      <c r="B379" s="281"/>
      <c r="C379" s="99" t="s">
        <v>129</v>
      </c>
      <c r="D379" s="181"/>
      <c r="E379" s="181">
        <v>53</v>
      </c>
      <c r="F379" s="181">
        <v>58</v>
      </c>
      <c r="G379" s="181"/>
      <c r="H379" s="181">
        <v>52</v>
      </c>
      <c r="I379" s="181">
        <v>57</v>
      </c>
      <c r="J379" s="181">
        <v>53</v>
      </c>
      <c r="K379" s="181">
        <v>50</v>
      </c>
      <c r="L379" s="181">
        <v>79</v>
      </c>
      <c r="M379" s="181">
        <v>70</v>
      </c>
      <c r="N379" s="181"/>
      <c r="O379" s="181">
        <v>49</v>
      </c>
      <c r="P379" s="181">
        <v>58</v>
      </c>
      <c r="Q379" s="181">
        <v>57</v>
      </c>
      <c r="R379" s="181">
        <v>56</v>
      </c>
      <c r="S379" s="181">
        <v>61</v>
      </c>
      <c r="T379" s="181">
        <v>53</v>
      </c>
      <c r="U379" s="181"/>
      <c r="V379" s="181">
        <v>62</v>
      </c>
      <c r="W379" s="181">
        <v>57</v>
      </c>
      <c r="X379" s="181">
        <v>58</v>
      </c>
      <c r="Y379" s="181">
        <v>57</v>
      </c>
      <c r="Z379" s="181">
        <v>62</v>
      </c>
      <c r="AA379" s="181">
        <v>60</v>
      </c>
      <c r="AB379" s="181"/>
      <c r="AC379" s="181">
        <v>41</v>
      </c>
      <c r="AD379" s="181">
        <v>51</v>
      </c>
      <c r="AE379" s="181">
        <v>56</v>
      </c>
      <c r="AF379" s="181">
        <v>60</v>
      </c>
      <c r="AG379" s="181">
        <v>64</v>
      </c>
      <c r="AH379" s="181">
        <v>64</v>
      </c>
      <c r="AI379" s="146">
        <f>SUM(D379:AH379)</f>
        <v>1498</v>
      </c>
    </row>
    <row r="380" spans="1:40" customHeight="1" ht="15.75">
      <c r="A380" s="291"/>
      <c r="B380" s="281"/>
      <c r="C380" s="99" t="s">
        <v>130</v>
      </c>
      <c r="D380" s="181"/>
      <c r="E380" s="181">
        <v>3</v>
      </c>
      <c r="F380" s="181">
        <v>8</v>
      </c>
      <c r="G380" s="181"/>
      <c r="H380" s="181">
        <v>2</v>
      </c>
      <c r="I380" s="181">
        <v>4</v>
      </c>
      <c r="J380" s="181">
        <v>5</v>
      </c>
      <c r="K380" s="181">
        <v>2</v>
      </c>
      <c r="L380" s="181">
        <v>4</v>
      </c>
      <c r="M380" s="181">
        <v>7</v>
      </c>
      <c r="N380" s="181"/>
      <c r="O380" s="181">
        <v>2</v>
      </c>
      <c r="P380" s="181">
        <v>4</v>
      </c>
      <c r="Q380" s="181">
        <v>5</v>
      </c>
      <c r="R380" s="181">
        <v>1</v>
      </c>
      <c r="S380" s="181">
        <v>3</v>
      </c>
      <c r="T380" s="181">
        <v>6</v>
      </c>
      <c r="U380" s="181"/>
      <c r="V380" s="181">
        <v>6</v>
      </c>
      <c r="W380" s="181">
        <v>4</v>
      </c>
      <c r="X380" s="181">
        <v>4</v>
      </c>
      <c r="Y380" s="181">
        <v>4</v>
      </c>
      <c r="Z380" s="181">
        <v>2</v>
      </c>
      <c r="AA380" s="181">
        <v>3</v>
      </c>
      <c r="AB380" s="181"/>
      <c r="AC380" s="181">
        <v>6</v>
      </c>
      <c r="AD380" s="181">
        <v>5</v>
      </c>
      <c r="AE380" s="181">
        <v>5</v>
      </c>
      <c r="AF380" s="181">
        <v>3</v>
      </c>
      <c r="AG380" s="181">
        <v>4</v>
      </c>
      <c r="AH380" s="181">
        <v>5</v>
      </c>
      <c r="AI380" s="146">
        <f>SUM(D380:AH380)</f>
        <v>107</v>
      </c>
    </row>
    <row r="381" spans="1:40" customHeight="1" ht="15.75">
      <c r="A381" s="291"/>
      <c r="B381" s="281"/>
      <c r="C381" s="99" t="s">
        <v>131</v>
      </c>
      <c r="D381" s="181"/>
      <c r="E381" s="181">
        <v>28</v>
      </c>
      <c r="F381" s="181">
        <v>36</v>
      </c>
      <c r="G381" s="181"/>
      <c r="H381" s="181">
        <v>43</v>
      </c>
      <c r="I381" s="181">
        <v>31</v>
      </c>
      <c r="J381" s="181">
        <v>32</v>
      </c>
      <c r="K381" s="181">
        <v>31</v>
      </c>
      <c r="L381" s="181">
        <v>30</v>
      </c>
      <c r="M381" s="181">
        <v>44</v>
      </c>
      <c r="N381" s="181"/>
      <c r="O381" s="181">
        <v>51</v>
      </c>
      <c r="P381" s="181">
        <v>39</v>
      </c>
      <c r="Q381" s="181">
        <v>35</v>
      </c>
      <c r="R381" s="181">
        <v>37</v>
      </c>
      <c r="S381" s="181">
        <v>32</v>
      </c>
      <c r="T381" s="181">
        <v>45</v>
      </c>
      <c r="U381" s="181"/>
      <c r="V381" s="181">
        <v>37</v>
      </c>
      <c r="W381" s="181">
        <v>29</v>
      </c>
      <c r="X381" s="181">
        <v>42</v>
      </c>
      <c r="Y381" s="181">
        <v>35</v>
      </c>
      <c r="Z381" s="181">
        <v>34</v>
      </c>
      <c r="AA381" s="181">
        <v>41</v>
      </c>
      <c r="AB381" s="181"/>
      <c r="AC381" s="181">
        <v>35</v>
      </c>
      <c r="AD381" s="181">
        <v>33</v>
      </c>
      <c r="AE381" s="181">
        <v>31</v>
      </c>
      <c r="AF381" s="181">
        <v>36</v>
      </c>
      <c r="AG381" s="181">
        <v>29</v>
      </c>
      <c r="AH381" s="181">
        <v>38</v>
      </c>
      <c r="AI381" s="146">
        <f>SUM(D381:AH381)</f>
        <v>934</v>
      </c>
    </row>
    <row r="382" spans="1:40" customHeight="1" ht="15.75">
      <c r="A382" s="291"/>
      <c r="B382" s="281"/>
      <c r="C382" s="99" t="s">
        <v>132</v>
      </c>
      <c r="D382" s="181"/>
      <c r="E382" s="181">
        <v>3</v>
      </c>
      <c r="F382" s="181">
        <v>3</v>
      </c>
      <c r="G382" s="181"/>
      <c r="H382" s="181">
        <v>5</v>
      </c>
      <c r="I382" s="181">
        <v>6</v>
      </c>
      <c r="J382" s="181">
        <v>5</v>
      </c>
      <c r="K382" s="181">
        <v>6</v>
      </c>
      <c r="L382" s="181">
        <v>2</v>
      </c>
      <c r="M382" s="181">
        <v>9</v>
      </c>
      <c r="N382" s="181"/>
      <c r="O382" s="181">
        <v>13</v>
      </c>
      <c r="P382" s="181">
        <v>4</v>
      </c>
      <c r="Q382" s="181">
        <v>3</v>
      </c>
      <c r="R382" s="181">
        <v>6</v>
      </c>
      <c r="S382" s="181">
        <v>4</v>
      </c>
      <c r="T382" s="181">
        <v>6</v>
      </c>
      <c r="U382" s="181"/>
      <c r="V382" s="181">
        <v>6</v>
      </c>
      <c r="W382" s="181">
        <v>7</v>
      </c>
      <c r="X382" s="181">
        <v>6</v>
      </c>
      <c r="Y382" s="181">
        <v>5</v>
      </c>
      <c r="Z382" s="181">
        <v>3</v>
      </c>
      <c r="AA382" s="181">
        <v>4</v>
      </c>
      <c r="AB382" s="181"/>
      <c r="AC382" s="181">
        <v>3</v>
      </c>
      <c r="AD382" s="181">
        <v>3</v>
      </c>
      <c r="AE382" s="181">
        <v>3</v>
      </c>
      <c r="AF382" s="181">
        <v>3</v>
      </c>
      <c r="AG382" s="181">
        <v>6</v>
      </c>
      <c r="AH382" s="181">
        <v>4</v>
      </c>
      <c r="AI382" s="146">
        <f>SUM(D382:AH382)</f>
        <v>128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19</v>
      </c>
      <c r="G383" s="181"/>
      <c r="H383" s="181">
        <v>22</v>
      </c>
      <c r="I383" s="181">
        <v>24</v>
      </c>
      <c r="J383" s="181">
        <v>24</v>
      </c>
      <c r="K383" s="181">
        <v>23</v>
      </c>
      <c r="L383" s="181">
        <v>28</v>
      </c>
      <c r="M383" s="181">
        <v>15</v>
      </c>
      <c r="N383" s="181"/>
      <c r="O383" s="181">
        <v>22</v>
      </c>
      <c r="P383" s="181">
        <v>18</v>
      </c>
      <c r="Q383" s="181">
        <v>26</v>
      </c>
      <c r="R383" s="181">
        <v>25</v>
      </c>
      <c r="S383" s="181">
        <v>19</v>
      </c>
      <c r="T383" s="181">
        <v>21</v>
      </c>
      <c r="U383" s="181"/>
      <c r="V383" s="181">
        <v>24</v>
      </c>
      <c r="W383" s="181">
        <v>19</v>
      </c>
      <c r="X383" s="181">
        <v>19</v>
      </c>
      <c r="Y383" s="181">
        <v>28</v>
      </c>
      <c r="Z383" s="181">
        <v>24</v>
      </c>
      <c r="AA383" s="181">
        <v>46</v>
      </c>
      <c r="AB383" s="181"/>
      <c r="AC383" s="181">
        <v>19</v>
      </c>
      <c r="AD383" s="181">
        <v>27</v>
      </c>
      <c r="AE383" s="181">
        <v>18</v>
      </c>
      <c r="AF383" s="181">
        <v>28</v>
      </c>
      <c r="AG383" s="181">
        <v>16</v>
      </c>
      <c r="AH383" s="181">
        <v>28</v>
      </c>
      <c r="AI383" s="146">
        <f>SUM(D383:AH383)</f>
        <v>602</v>
      </c>
    </row>
    <row r="384" spans="1:40" customHeight="1" ht="15.75">
      <c r="A384" s="291"/>
      <c r="B384" s="281"/>
      <c r="C384" s="99" t="s">
        <v>134</v>
      </c>
      <c r="D384" s="181"/>
      <c r="E384" s="181">
        <v>1</v>
      </c>
      <c r="F384" s="181">
        <v>3</v>
      </c>
      <c r="G384" s="181"/>
      <c r="H384" s="181">
        <v>3</v>
      </c>
      <c r="I384" s="181">
        <v>5</v>
      </c>
      <c r="J384" s="181">
        <v>3</v>
      </c>
      <c r="K384" s="181">
        <v>3</v>
      </c>
      <c r="L384" s="181">
        <v>4</v>
      </c>
      <c r="M384" s="181">
        <v>4</v>
      </c>
      <c r="N384" s="181"/>
      <c r="O384" s="181">
        <v>2</v>
      </c>
      <c r="P384" s="181">
        <v>4</v>
      </c>
      <c r="Q384" s="181">
        <v>2</v>
      </c>
      <c r="R384" s="181">
        <v>5</v>
      </c>
      <c r="S384" s="181">
        <v>3</v>
      </c>
      <c r="T384" s="181">
        <v>4</v>
      </c>
      <c r="U384" s="181"/>
      <c r="V384" s="181">
        <v>4</v>
      </c>
      <c r="W384" s="181">
        <v>1</v>
      </c>
      <c r="X384" s="181">
        <v>4</v>
      </c>
      <c r="Y384" s="181">
        <v>4</v>
      </c>
      <c r="Z384" s="181">
        <v>4</v>
      </c>
      <c r="AA384" s="181">
        <v>3</v>
      </c>
      <c r="AB384" s="181"/>
      <c r="AC384" s="181">
        <v>1</v>
      </c>
      <c r="AD384" s="181">
        <v>2</v>
      </c>
      <c r="AE384" s="181">
        <v>3</v>
      </c>
      <c r="AF384" s="181">
        <v>4</v>
      </c>
      <c r="AG384" s="181">
        <v>0</v>
      </c>
      <c r="AH384" s="181">
        <v>4</v>
      </c>
      <c r="AI384" s="146">
        <f>SUM(D384:AH384)</f>
        <v>80</v>
      </c>
    </row>
    <row r="385" spans="1:40" customHeight="1" ht="15.75">
      <c r="A385" s="291"/>
      <c r="B385" s="281"/>
      <c r="C385" s="99" t="s">
        <v>135</v>
      </c>
      <c r="D385" s="181"/>
      <c r="E385" s="181">
        <v>43</v>
      </c>
      <c r="F385" s="181">
        <v>15</v>
      </c>
      <c r="G385" s="181"/>
      <c r="H385" s="181">
        <v>28</v>
      </c>
      <c r="I385" s="181">
        <v>29</v>
      </c>
      <c r="J385" s="181">
        <v>23</v>
      </c>
      <c r="K385" s="181">
        <v>43</v>
      </c>
      <c r="L385" s="181">
        <v>21</v>
      </c>
      <c r="M385" s="181">
        <v>13</v>
      </c>
      <c r="N385" s="181"/>
      <c r="O385" s="181">
        <v>36</v>
      </c>
      <c r="P385" s="181">
        <v>11</v>
      </c>
      <c r="Q385" s="181">
        <v>17</v>
      </c>
      <c r="R385" s="181">
        <v>18</v>
      </c>
      <c r="S385" s="181">
        <v>22</v>
      </c>
      <c r="T385" s="181">
        <v>18</v>
      </c>
      <c r="U385" s="181"/>
      <c r="V385" s="181">
        <v>11</v>
      </c>
      <c r="W385" s="181">
        <v>41</v>
      </c>
      <c r="X385" s="181">
        <v>41</v>
      </c>
      <c r="Y385" s="181">
        <v>10</v>
      </c>
      <c r="Z385" s="181">
        <v>11</v>
      </c>
      <c r="AA385" s="181">
        <v>17</v>
      </c>
      <c r="AB385" s="181"/>
      <c r="AC385" s="181">
        <v>6</v>
      </c>
      <c r="AD385" s="181">
        <v>11</v>
      </c>
      <c r="AE385" s="181">
        <v>18</v>
      </c>
      <c r="AF385" s="181">
        <v>5</v>
      </c>
      <c r="AG385" s="181">
        <v>22</v>
      </c>
      <c r="AH385" s="181">
        <v>19</v>
      </c>
      <c r="AI385" s="147">
        <f>SUM(D385:AH385)</f>
        <v>549</v>
      </c>
    </row>
    <row r="386" spans="1:40" customHeight="1" ht="15.75">
      <c r="A386" s="291"/>
      <c r="B386" s="281"/>
      <c r="C386" s="99" t="s">
        <v>136</v>
      </c>
      <c r="D386" s="181"/>
      <c r="E386" s="181">
        <v>0</v>
      </c>
      <c r="F386" s="181">
        <v>2</v>
      </c>
      <c r="G386" s="181"/>
      <c r="H386" s="181">
        <v>2</v>
      </c>
      <c r="I386" s="181">
        <v>3</v>
      </c>
      <c r="J386" s="181">
        <v>1</v>
      </c>
      <c r="K386" s="181">
        <v>5</v>
      </c>
      <c r="L386" s="181">
        <v>3</v>
      </c>
      <c r="M386" s="181">
        <v>2</v>
      </c>
      <c r="N386" s="181"/>
      <c r="O386" s="181">
        <v>1</v>
      </c>
      <c r="P386" s="181">
        <v>0</v>
      </c>
      <c r="Q386" s="181">
        <v>5</v>
      </c>
      <c r="R386" s="181">
        <v>1</v>
      </c>
      <c r="S386" s="181">
        <v>1</v>
      </c>
      <c r="T386" s="181">
        <v>2</v>
      </c>
      <c r="U386" s="181"/>
      <c r="V386" s="181">
        <v>4</v>
      </c>
      <c r="W386" s="181">
        <v>6</v>
      </c>
      <c r="X386" s="181">
        <v>2</v>
      </c>
      <c r="Y386" s="181">
        <v>1</v>
      </c>
      <c r="Z386" s="181">
        <v>1</v>
      </c>
      <c r="AA386" s="181">
        <v>2</v>
      </c>
      <c r="AB386" s="181"/>
      <c r="AC386" s="181">
        <v>0</v>
      </c>
      <c r="AD386" s="181">
        <v>0</v>
      </c>
      <c r="AE386" s="181">
        <v>0</v>
      </c>
      <c r="AF386" s="181">
        <v>1</v>
      </c>
      <c r="AG386" s="181">
        <v>4</v>
      </c>
      <c r="AH386" s="181">
        <v>2</v>
      </c>
      <c r="AI386" s="147">
        <f>SUM(D386:AH386)</f>
        <v>51</v>
      </c>
    </row>
    <row r="387" spans="1:40" customHeight="1" ht="16.5">
      <c r="A387" s="291"/>
      <c r="B387" s="281"/>
      <c r="C387" s="100" t="s">
        <v>137</v>
      </c>
      <c r="D387" s="181"/>
      <c r="E387" s="181">
        <v>58</v>
      </c>
      <c r="F387" s="181">
        <v>71</v>
      </c>
      <c r="G387" s="181"/>
      <c r="H387" s="181">
        <v>87</v>
      </c>
      <c r="I387" s="181">
        <v>49</v>
      </c>
      <c r="J387" s="181">
        <v>67</v>
      </c>
      <c r="K387" s="181">
        <v>72</v>
      </c>
      <c r="L387" s="181">
        <v>46</v>
      </c>
      <c r="M387" s="181">
        <v>29</v>
      </c>
      <c r="N387" s="181"/>
      <c r="O387" s="181">
        <v>30</v>
      </c>
      <c r="P387" s="181">
        <v>111</v>
      </c>
      <c r="Q387" s="181">
        <v>98</v>
      </c>
      <c r="R387" s="181">
        <v>108</v>
      </c>
      <c r="S387" s="181">
        <v>100</v>
      </c>
      <c r="T387" s="181">
        <v>96</v>
      </c>
      <c r="U387" s="181"/>
      <c r="V387" s="181">
        <v>38</v>
      </c>
      <c r="W387" s="181">
        <v>39</v>
      </c>
      <c r="X387" s="181">
        <v>44</v>
      </c>
      <c r="Y387" s="181">
        <v>82</v>
      </c>
      <c r="Z387" s="181">
        <v>114</v>
      </c>
      <c r="AA387" s="181">
        <v>76</v>
      </c>
      <c r="AB387" s="181"/>
      <c r="AC387" s="181">
        <v>150</v>
      </c>
      <c r="AD387" s="181">
        <v>117</v>
      </c>
      <c r="AE387" s="181">
        <v>92</v>
      </c>
      <c r="AF387" s="181">
        <v>127</v>
      </c>
      <c r="AG387" s="181">
        <v>67</v>
      </c>
      <c r="AH387" s="181">
        <v>60</v>
      </c>
      <c r="AI387" s="151">
        <f>SUM(D387:AH387)</f>
        <v>2028</v>
      </c>
    </row>
    <row r="388" spans="1:40" customHeight="1" ht="18.75">
      <c r="A388" s="291"/>
      <c r="B388" s="282" t="s">
        <v>138</v>
      </c>
      <c r="C388" s="283"/>
      <c r="D388" s="181"/>
      <c r="E388" s="182">
        <f>SUM(E373:E387)</f>
        <v>400</v>
      </c>
      <c r="F388" s="182">
        <f>SUM(F373:F387)</f>
        <v>400</v>
      </c>
      <c r="G388" s="182"/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>
        <f>SUM(K373:K387)</f>
        <v>400</v>
      </c>
      <c r="L388" s="182">
        <f>SUM(L373:L387)</f>
        <v>400</v>
      </c>
      <c r="M388" s="182">
        <f>SUM(M373:M387)</f>
        <v>400</v>
      </c>
      <c r="N388" s="182"/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>
        <f>SUM(R373:R387)</f>
        <v>400</v>
      </c>
      <c r="S388" s="182">
        <f>SUM(S373:S387)</f>
        <v>400</v>
      </c>
      <c r="T388" s="182">
        <f>SUM(T373:T387)</f>
        <v>400</v>
      </c>
      <c r="U388" s="182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>
        <f>SUM(Y373:Y387)</f>
        <v>400</v>
      </c>
      <c r="Z388" s="182">
        <f>SUM(Z373:Z387)</f>
        <v>400</v>
      </c>
      <c r="AA388" s="182">
        <f>SUM(AA373:AA387)</f>
        <v>400</v>
      </c>
      <c r="AB388" s="182"/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>
        <f>SUM(AF373:AF387)</f>
        <v>400</v>
      </c>
      <c r="AG388" s="182">
        <f>SUM(AG373:AG387)</f>
        <v>400</v>
      </c>
      <c r="AH388" s="182">
        <f>SUM(AH373:AH387)</f>
        <v>400</v>
      </c>
      <c r="AI388" s="150">
        <f>SUM(D388:AH388)</f>
        <v>10400</v>
      </c>
    </row>
    <row r="389" spans="1:40" customHeight="1" ht="18.75">
      <c r="A389" s="291"/>
      <c r="B389" s="284" t="s">
        <v>55</v>
      </c>
      <c r="C389" s="285"/>
      <c r="D389" s="181"/>
      <c r="E389" s="104">
        <v>400</v>
      </c>
      <c r="F389" s="104">
        <v>400</v>
      </c>
      <c r="G389" s="104"/>
      <c r="H389" s="104">
        <v>400</v>
      </c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/>
      <c r="O389" s="104">
        <v>400</v>
      </c>
      <c r="P389" s="104">
        <v>400</v>
      </c>
      <c r="Q389" s="104">
        <v>400</v>
      </c>
      <c r="R389" s="104">
        <v>400</v>
      </c>
      <c r="S389" s="104">
        <v>400</v>
      </c>
      <c r="T389" s="104">
        <v>400</v>
      </c>
      <c r="U389" s="104"/>
      <c r="V389" s="104">
        <v>400</v>
      </c>
      <c r="W389" s="104">
        <v>400</v>
      </c>
      <c r="X389" s="104">
        <v>400</v>
      </c>
      <c r="Y389" s="104">
        <v>400</v>
      </c>
      <c r="Z389" s="104">
        <v>400</v>
      </c>
      <c r="AA389" s="104">
        <v>400</v>
      </c>
      <c r="AB389" s="104"/>
      <c r="AC389" s="104">
        <v>400</v>
      </c>
      <c r="AD389" s="104">
        <v>400</v>
      </c>
      <c r="AE389" s="104">
        <v>400</v>
      </c>
      <c r="AF389" s="104">
        <v>400</v>
      </c>
      <c r="AG389" s="104">
        <v>400</v>
      </c>
      <c r="AH389" s="104">
        <v>400</v>
      </c>
      <c r="AI389" s="145">
        <f>SUM(D389:AH389)</f>
        <v>10400</v>
      </c>
    </row>
    <row r="390" spans="1:40" customHeight="1" ht="18.75">
      <c r="A390" s="291"/>
      <c r="B390" s="286" t="s">
        <v>139</v>
      </c>
      <c r="C390" s="287"/>
      <c r="D390" s="181"/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81"/>
      <c r="E391" s="104">
        <f>E390-E389</f>
        <v>0</v>
      </c>
      <c r="F391" s="104">
        <f>F390-F389</f>
        <v>0</v>
      </c>
      <c r="G391" s="104"/>
      <c r="H391" s="104">
        <f>H390-H389</f>
        <v>0</v>
      </c>
      <c r="I391" s="104">
        <f>I390-I389</f>
        <v>0</v>
      </c>
      <c r="J391" s="104">
        <f>J390-J389</f>
        <v>0</v>
      </c>
      <c r="K391" s="104">
        <f>K390-K389</f>
        <v>0</v>
      </c>
      <c r="L391" s="104">
        <f>L390-L389</f>
        <v>0</v>
      </c>
      <c r="M391" s="104">
        <f>M390-M389</f>
        <v>0</v>
      </c>
      <c r="N391" s="104"/>
      <c r="O391" s="104">
        <f>O390-O389</f>
        <v>0</v>
      </c>
      <c r="P391" s="104">
        <f>P390-P389</f>
        <v>0</v>
      </c>
      <c r="Q391" s="104">
        <f>Q390-Q389</f>
        <v>0</v>
      </c>
      <c r="R391" s="104">
        <f>R390-R389</f>
        <v>0</v>
      </c>
      <c r="S391" s="104">
        <f>S390-S389</f>
        <v>0</v>
      </c>
      <c r="T391" s="104">
        <f>T390-T389</f>
        <v>0</v>
      </c>
      <c r="U391" s="104"/>
      <c r="V391" s="104">
        <f>V390-V389</f>
        <v>0</v>
      </c>
      <c r="W391" s="104">
        <f>W390-W389</f>
        <v>0</v>
      </c>
      <c r="X391" s="104">
        <f>X390-X389</f>
        <v>0</v>
      </c>
      <c r="Y391" s="104">
        <f>Y390-Y389</f>
        <v>0</v>
      </c>
      <c r="Z391" s="104">
        <f>Z390-Z389</f>
        <v>0</v>
      </c>
      <c r="AA391" s="104">
        <f>AA390-AA389</f>
        <v>0</v>
      </c>
      <c r="AB391" s="104"/>
      <c r="AC391" s="104">
        <f>AC390-AC389</f>
        <v>0</v>
      </c>
      <c r="AD391" s="104">
        <f>AD390-AD389</f>
        <v>0</v>
      </c>
      <c r="AE391" s="104">
        <f>AE390-AE389</f>
        <v>0</v>
      </c>
      <c r="AF391" s="104">
        <f>AF390-AF389</f>
        <v>0</v>
      </c>
      <c r="AG391" s="104">
        <f>AG390-AG389</f>
        <v>0</v>
      </c>
      <c r="AH391" s="104">
        <f>AH390-AH389</f>
        <v>0</v>
      </c>
      <c r="AI391" s="153">
        <f>SUM(D391:AH391)</f>
        <v>0</v>
      </c>
    </row>
    <row r="392" spans="1:40" customHeight="1" ht="18.75">
      <c r="A392" s="291"/>
      <c r="B392" s="286" t="s">
        <v>141</v>
      </c>
      <c r="C392" s="287"/>
      <c r="D392" s="181"/>
      <c r="E392" s="104">
        <f>E390-E388</f>
        <v>0</v>
      </c>
      <c r="F392" s="104">
        <f>F390-F388</f>
        <v>0</v>
      </c>
      <c r="G392" s="104"/>
      <c r="H392" s="104">
        <f>H390-H388</f>
        <v>0</v>
      </c>
      <c r="I392" s="104">
        <f>I390-I388</f>
        <v>0</v>
      </c>
      <c r="J392" s="104">
        <f>J390-J388</f>
        <v>0</v>
      </c>
      <c r="K392" s="104">
        <f>K390-K388</f>
        <v>0</v>
      </c>
      <c r="L392" s="104">
        <f>L390-L388</f>
        <v>0</v>
      </c>
      <c r="M392" s="104">
        <f>M390-M388</f>
        <v>0</v>
      </c>
      <c r="N392" s="104"/>
      <c r="O392" s="104">
        <f>O390-O388</f>
        <v>0</v>
      </c>
      <c r="P392" s="104">
        <f>P390-P388</f>
        <v>0</v>
      </c>
      <c r="Q392" s="104">
        <f>Q390-Q388</f>
        <v>0</v>
      </c>
      <c r="R392" s="104">
        <f>R390-R388</f>
        <v>0</v>
      </c>
      <c r="S392" s="104">
        <f>S390-S388</f>
        <v>0</v>
      </c>
      <c r="T392" s="104">
        <f>T390-T388</f>
        <v>0</v>
      </c>
      <c r="U392" s="104"/>
      <c r="V392" s="104">
        <f>V390-V388</f>
        <v>0</v>
      </c>
      <c r="W392" s="104">
        <f>W390-W388</f>
        <v>0</v>
      </c>
      <c r="X392" s="104">
        <f>X390-X388</f>
        <v>0</v>
      </c>
      <c r="Y392" s="104">
        <f>Y390-Y388</f>
        <v>0</v>
      </c>
      <c r="Z392" s="104">
        <f>Z390-Z388</f>
        <v>0</v>
      </c>
      <c r="AA392" s="104">
        <f>AA390-AA388</f>
        <v>0</v>
      </c>
      <c r="AB392" s="104"/>
      <c r="AC392" s="104">
        <f>AC390-AC388</f>
        <v>0</v>
      </c>
      <c r="AD392" s="104">
        <f>AD390-AD388</f>
        <v>0</v>
      </c>
      <c r="AE392" s="104">
        <f>AE390-AE388</f>
        <v>0</v>
      </c>
      <c r="AF392" s="104">
        <f>AF390-AF388</f>
        <v>0</v>
      </c>
      <c r="AG392" s="104">
        <f>AG390-AG388</f>
        <v>0</v>
      </c>
      <c r="AH392" s="104">
        <f>AH390-AH388</f>
        <v>0</v>
      </c>
      <c r="AI392" s="153">
        <f>SUM(D392:AH392)</f>
        <v>0</v>
      </c>
    </row>
    <row r="393" spans="1:40" customHeight="1" ht="16.5">
      <c r="A393" s="291"/>
      <c r="B393" s="288" t="s">
        <v>142</v>
      </c>
      <c r="C393" s="289"/>
      <c r="D393" s="181"/>
      <c r="E393" s="104">
        <f>E374+E376+E378+E380+E382+E384</f>
        <v>13</v>
      </c>
      <c r="F393" s="104">
        <f>F374+F376+F378+F380+F382+F384</f>
        <v>27</v>
      </c>
      <c r="G393" s="104"/>
      <c r="H393" s="104">
        <f>H374+H376+H378+H380+H382+H384</f>
        <v>22</v>
      </c>
      <c r="I393" s="104">
        <f>I374+I376+I378+I380+I382+I384</f>
        <v>28</v>
      </c>
      <c r="J393" s="104">
        <f>J374+J376+J378+J380+J382+J384</f>
        <v>25</v>
      </c>
      <c r="K393" s="104">
        <f>K374+K376+K378+K380+K382+K384</f>
        <v>19</v>
      </c>
      <c r="L393" s="104">
        <f>L374+L376+L378+L380+L382+L384</f>
        <v>25</v>
      </c>
      <c r="M393" s="104">
        <f>M374+M376+M378+M380+M382+M384</f>
        <v>34</v>
      </c>
      <c r="N393" s="104"/>
      <c r="O393" s="104">
        <f>O374+O376+O378+O380+O382+O384</f>
        <v>30</v>
      </c>
      <c r="P393" s="104">
        <f>P374+P376+P378+P380+P382+P384</f>
        <v>20</v>
      </c>
      <c r="Q393" s="104">
        <f>Q374+Q376+Q378+Q380+Q382+Q384</f>
        <v>22</v>
      </c>
      <c r="R393" s="104">
        <f>R374+R376+R378+R380+R382+R384</f>
        <v>20</v>
      </c>
      <c r="S393" s="104">
        <f>S374+S376+S378+S380+S382+S384</f>
        <v>13</v>
      </c>
      <c r="T393" s="104">
        <f>T374+T376+T378+T380+T382+T384</f>
        <v>25</v>
      </c>
      <c r="U393" s="104"/>
      <c r="V393" s="104">
        <f>V374+V376+V378+V380+V382+V384</f>
        <v>29</v>
      </c>
      <c r="W393" s="104">
        <f>W374+W376+W378+W380+W382+W384</f>
        <v>29</v>
      </c>
      <c r="X393" s="104">
        <f>X374+X376+X378+X380+X382+X384</f>
        <v>29</v>
      </c>
      <c r="Y393" s="104">
        <f>Y374+Y376+Y378+Y380+Y382+Y384</f>
        <v>23</v>
      </c>
      <c r="Z393" s="104">
        <f>Z374+Z376+Z378+Z380+Z382+Z384</f>
        <v>18</v>
      </c>
      <c r="AA393" s="104">
        <f>AA374+AA376+AA378+AA380+AA382+AA384</f>
        <v>19</v>
      </c>
      <c r="AB393" s="104"/>
      <c r="AC393" s="104">
        <f>AC374+AC376+AC378+AC380+AC382+AC384</f>
        <v>16</v>
      </c>
      <c r="AD393" s="104">
        <f>AD374+AD376+AD378+AD380+AD382+AD384</f>
        <v>18</v>
      </c>
      <c r="AE393" s="104">
        <f>AE374+AE376+AE378+AE380+AE382+AE384</f>
        <v>20</v>
      </c>
      <c r="AF393" s="104">
        <f>AF374+AF376+AF378+AF380+AF382+AF384</f>
        <v>18</v>
      </c>
      <c r="AG393" s="104">
        <f>AG374+AG376+AG378+AG380+AG382+AG384</f>
        <v>23</v>
      </c>
      <c r="AH393" s="104">
        <f>AH374+AH376+AH378+AH380+AH382+AH384</f>
        <v>25</v>
      </c>
      <c r="AI393" s="149">
        <f>SUM(D393:AH393)</f>
        <v>590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/>
      <c r="H395" s="109">
        <v>0</v>
      </c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/>
      <c r="O395" s="109">
        <v>0</v>
      </c>
      <c r="P395" s="109">
        <v>8</v>
      </c>
      <c r="Q395" s="109">
        <v>0</v>
      </c>
      <c r="R395" s="109">
        <v>0</v>
      </c>
      <c r="S395" s="109">
        <v>0</v>
      </c>
      <c r="T395" s="109">
        <v>0</v>
      </c>
      <c r="U395" s="109"/>
      <c r="V395" s="109">
        <v>0</v>
      </c>
      <c r="W395" s="109">
        <v>0</v>
      </c>
      <c r="X395" s="109">
        <v>0</v>
      </c>
      <c r="Y395" s="109">
        <v>0</v>
      </c>
      <c r="Z395" s="109">
        <v>0</v>
      </c>
      <c r="AA395" s="109">
        <v>0</v>
      </c>
      <c r="AB395" s="109"/>
      <c r="AC395" s="109">
        <v>0</v>
      </c>
      <c r="AD395" s="109">
        <v>0</v>
      </c>
      <c r="AE395" s="109">
        <v>0</v>
      </c>
      <c r="AF395" s="109">
        <v>0</v>
      </c>
      <c r="AG395" s="109">
        <v>0</v>
      </c>
      <c r="AH395" s="109">
        <v>0</v>
      </c>
      <c r="AI395" s="110">
        <f>SUM(D395:AH395)</f>
        <v>8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2</v>
      </c>
      <c r="F396" s="181">
        <v>1</v>
      </c>
      <c r="G396" s="181"/>
      <c r="H396" s="181">
        <v>1</v>
      </c>
      <c r="I396" s="181">
        <v>6</v>
      </c>
      <c r="J396" s="181">
        <v>4</v>
      </c>
      <c r="K396" s="181">
        <v>0</v>
      </c>
      <c r="L396" s="181">
        <v>7</v>
      </c>
      <c r="M396" s="181">
        <v>9</v>
      </c>
      <c r="N396" s="181"/>
      <c r="O396" s="181">
        <v>10</v>
      </c>
      <c r="P396" s="181">
        <v>15</v>
      </c>
      <c r="Q396" s="181">
        <v>13</v>
      </c>
      <c r="R396" s="181">
        <v>7</v>
      </c>
      <c r="S396" s="181">
        <v>6</v>
      </c>
      <c r="T396" s="181">
        <v>16</v>
      </c>
      <c r="U396" s="181"/>
      <c r="V396" s="181">
        <v>13</v>
      </c>
      <c r="W396" s="181">
        <v>13</v>
      </c>
      <c r="X396" s="181">
        <v>10</v>
      </c>
      <c r="Y396" s="181">
        <v>12</v>
      </c>
      <c r="Z396" s="181">
        <v>12</v>
      </c>
      <c r="AA396" s="181">
        <v>12</v>
      </c>
      <c r="AB396" s="181"/>
      <c r="AC396" s="181">
        <v>12</v>
      </c>
      <c r="AD396" s="181">
        <v>13</v>
      </c>
      <c r="AE396" s="181">
        <v>13</v>
      </c>
      <c r="AF396" s="181">
        <v>12</v>
      </c>
      <c r="AG396" s="181">
        <v>13</v>
      </c>
      <c r="AH396" s="181">
        <v>11</v>
      </c>
      <c r="AI396" s="146">
        <f>SUM(D396:AH396)</f>
        <v>243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/>
      <c r="H397" s="181">
        <v>0</v>
      </c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/>
      <c r="O397" s="181">
        <v>0</v>
      </c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/>
      <c r="V397" s="181">
        <v>0</v>
      </c>
      <c r="W397" s="181">
        <v>0</v>
      </c>
      <c r="X397" s="181">
        <v>0</v>
      </c>
      <c r="Y397" s="181">
        <v>0</v>
      </c>
      <c r="Z397" s="181">
        <v>0</v>
      </c>
      <c r="AA397" s="181">
        <v>0</v>
      </c>
      <c r="AB397" s="181"/>
      <c r="AC397" s="181">
        <v>0</v>
      </c>
      <c r="AD397" s="181">
        <v>0</v>
      </c>
      <c r="AE397" s="181">
        <v>0</v>
      </c>
      <c r="AF397" s="181">
        <v>0</v>
      </c>
      <c r="AG397" s="181">
        <v>0</v>
      </c>
      <c r="AH397" s="181">
        <v>0</v>
      </c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0</v>
      </c>
      <c r="F398" s="181">
        <v>2</v>
      </c>
      <c r="G398" s="181"/>
      <c r="H398" s="181">
        <v>0</v>
      </c>
      <c r="I398" s="181">
        <v>3</v>
      </c>
      <c r="J398" s="181">
        <v>2</v>
      </c>
      <c r="K398" s="181">
        <v>6</v>
      </c>
      <c r="L398" s="181">
        <v>12</v>
      </c>
      <c r="M398" s="181">
        <v>13</v>
      </c>
      <c r="N398" s="181"/>
      <c r="O398" s="181">
        <v>14</v>
      </c>
      <c r="P398" s="181">
        <v>15</v>
      </c>
      <c r="Q398" s="181">
        <v>15</v>
      </c>
      <c r="R398" s="181">
        <v>2</v>
      </c>
      <c r="S398" s="181">
        <v>13</v>
      </c>
      <c r="T398" s="181">
        <v>11</v>
      </c>
      <c r="U398" s="181"/>
      <c r="V398" s="181">
        <v>16</v>
      </c>
      <c r="W398" s="181">
        <v>18</v>
      </c>
      <c r="X398" s="181">
        <v>13</v>
      </c>
      <c r="Y398" s="181">
        <v>9</v>
      </c>
      <c r="Z398" s="181">
        <v>15</v>
      </c>
      <c r="AA398" s="181">
        <v>18</v>
      </c>
      <c r="AB398" s="181"/>
      <c r="AC398" s="181">
        <v>12</v>
      </c>
      <c r="AD398" s="181">
        <v>14</v>
      </c>
      <c r="AE398" s="181">
        <v>17</v>
      </c>
      <c r="AF398" s="181">
        <v>13</v>
      </c>
      <c r="AG398" s="181">
        <v>16</v>
      </c>
      <c r="AH398" s="181">
        <v>15</v>
      </c>
      <c r="AI398" s="146">
        <f>SUM(D398:AH398)</f>
        <v>284</v>
      </c>
    </row>
    <row r="399" spans="1:40" customHeight="1" ht="15.75">
      <c r="A399" s="277"/>
      <c r="B399" s="281"/>
      <c r="C399" s="99" t="s">
        <v>126</v>
      </c>
      <c r="D399" s="181"/>
      <c r="E399" s="181">
        <v>0</v>
      </c>
      <c r="F399" s="181">
        <v>0</v>
      </c>
      <c r="G399" s="181"/>
      <c r="H399" s="181">
        <v>0</v>
      </c>
      <c r="I399" s="181">
        <v>0</v>
      </c>
      <c r="J399" s="181">
        <v>0</v>
      </c>
      <c r="K399" s="181">
        <v>0</v>
      </c>
      <c r="L399" s="181">
        <v>0</v>
      </c>
      <c r="M399" s="181">
        <v>0</v>
      </c>
      <c r="N399" s="181"/>
      <c r="O399" s="181">
        <v>1</v>
      </c>
      <c r="P399" s="181">
        <v>0</v>
      </c>
      <c r="Q399" s="181">
        <v>1</v>
      </c>
      <c r="R399" s="181">
        <v>0</v>
      </c>
      <c r="S399" s="181">
        <v>1</v>
      </c>
      <c r="T399" s="181">
        <v>1</v>
      </c>
      <c r="U399" s="181"/>
      <c r="V399" s="181">
        <v>1</v>
      </c>
      <c r="W399" s="181">
        <v>0</v>
      </c>
      <c r="X399" s="181">
        <v>0</v>
      </c>
      <c r="Y399" s="181">
        <v>0</v>
      </c>
      <c r="Z399" s="181">
        <v>0</v>
      </c>
      <c r="AA399" s="181">
        <v>1</v>
      </c>
      <c r="AB399" s="181"/>
      <c r="AC399" s="181">
        <v>1</v>
      </c>
      <c r="AD399" s="181">
        <v>1</v>
      </c>
      <c r="AE399" s="181">
        <v>1</v>
      </c>
      <c r="AF399" s="181">
        <v>1</v>
      </c>
      <c r="AG399" s="181">
        <v>1</v>
      </c>
      <c r="AH399" s="181">
        <v>0</v>
      </c>
      <c r="AI399" s="146">
        <f>SUM(D399:AH399)</f>
        <v>11</v>
      </c>
    </row>
    <row r="400" spans="1:40" customHeight="1" ht="15.75">
      <c r="A400" s="277"/>
      <c r="B400" s="281"/>
      <c r="C400" s="99" t="s">
        <v>127</v>
      </c>
      <c r="D400" s="181"/>
      <c r="E400" s="181">
        <v>212</v>
      </c>
      <c r="F400" s="181">
        <v>181</v>
      </c>
      <c r="G400" s="181"/>
      <c r="H400" s="181">
        <v>202</v>
      </c>
      <c r="I400" s="181">
        <v>222</v>
      </c>
      <c r="J400" s="181">
        <v>199</v>
      </c>
      <c r="K400" s="181">
        <v>213</v>
      </c>
      <c r="L400" s="181">
        <v>117</v>
      </c>
      <c r="M400" s="181">
        <v>118</v>
      </c>
      <c r="N400" s="181"/>
      <c r="O400" s="181">
        <v>134</v>
      </c>
      <c r="P400" s="181">
        <v>133</v>
      </c>
      <c r="Q400" s="181">
        <v>139</v>
      </c>
      <c r="R400" s="181">
        <v>138</v>
      </c>
      <c r="S400" s="181">
        <v>133</v>
      </c>
      <c r="T400" s="181">
        <v>133</v>
      </c>
      <c r="U400" s="181"/>
      <c r="V400" s="181">
        <v>122</v>
      </c>
      <c r="W400" s="181">
        <v>140</v>
      </c>
      <c r="X400" s="181">
        <v>107</v>
      </c>
      <c r="Y400" s="181">
        <v>127</v>
      </c>
      <c r="Z400" s="181">
        <v>135</v>
      </c>
      <c r="AA400" s="181">
        <v>129</v>
      </c>
      <c r="AB400" s="181"/>
      <c r="AC400" s="181">
        <v>125</v>
      </c>
      <c r="AD400" s="181">
        <v>106</v>
      </c>
      <c r="AE400" s="181">
        <v>131</v>
      </c>
      <c r="AF400" s="181">
        <v>108</v>
      </c>
      <c r="AG400" s="181">
        <v>100</v>
      </c>
      <c r="AH400" s="181">
        <v>136</v>
      </c>
      <c r="AI400" s="146">
        <f>SUM(D400:AH400)</f>
        <v>3740</v>
      </c>
    </row>
    <row r="401" spans="1:40" customHeight="1" ht="15.75">
      <c r="A401" s="277"/>
      <c r="B401" s="281"/>
      <c r="C401" s="99" t="s">
        <v>128</v>
      </c>
      <c r="D401" s="181"/>
      <c r="E401" s="181">
        <v>4</v>
      </c>
      <c r="F401" s="181">
        <v>3</v>
      </c>
      <c r="G401" s="181"/>
      <c r="H401" s="181">
        <v>4</v>
      </c>
      <c r="I401" s="181">
        <v>3</v>
      </c>
      <c r="J401" s="181">
        <v>4</v>
      </c>
      <c r="K401" s="181">
        <v>3</v>
      </c>
      <c r="L401" s="181">
        <v>4</v>
      </c>
      <c r="M401" s="181">
        <v>3</v>
      </c>
      <c r="N401" s="181"/>
      <c r="O401" s="181">
        <v>3</v>
      </c>
      <c r="P401" s="181">
        <v>3</v>
      </c>
      <c r="Q401" s="181">
        <v>3</v>
      </c>
      <c r="R401" s="181">
        <v>3</v>
      </c>
      <c r="S401" s="181">
        <v>4</v>
      </c>
      <c r="T401" s="181">
        <v>3</v>
      </c>
      <c r="U401" s="181"/>
      <c r="V401" s="181">
        <v>4</v>
      </c>
      <c r="W401" s="181">
        <v>3</v>
      </c>
      <c r="X401" s="181">
        <v>6</v>
      </c>
      <c r="Y401" s="181">
        <v>4</v>
      </c>
      <c r="Z401" s="181">
        <v>3</v>
      </c>
      <c r="AA401" s="181">
        <v>2</v>
      </c>
      <c r="AB401" s="181"/>
      <c r="AC401" s="181">
        <v>4</v>
      </c>
      <c r="AD401" s="181">
        <v>4</v>
      </c>
      <c r="AE401" s="181">
        <v>2</v>
      </c>
      <c r="AF401" s="181">
        <v>3</v>
      </c>
      <c r="AG401" s="181">
        <v>3</v>
      </c>
      <c r="AH401" s="181">
        <v>2</v>
      </c>
      <c r="AI401" s="146">
        <f>SUM(D401:AH401)</f>
        <v>87</v>
      </c>
    </row>
    <row r="402" spans="1:40" customHeight="1" ht="15.75">
      <c r="A402" s="277"/>
      <c r="B402" s="281"/>
      <c r="C402" s="99" t="s">
        <v>129</v>
      </c>
      <c r="D402" s="181"/>
      <c r="E402" s="181">
        <v>70</v>
      </c>
      <c r="F402" s="181">
        <v>82</v>
      </c>
      <c r="G402" s="181"/>
      <c r="H402" s="181">
        <v>76</v>
      </c>
      <c r="I402" s="181">
        <v>71</v>
      </c>
      <c r="J402" s="181">
        <v>66</v>
      </c>
      <c r="K402" s="181">
        <v>70</v>
      </c>
      <c r="L402" s="181">
        <v>75</v>
      </c>
      <c r="M402" s="181">
        <v>73</v>
      </c>
      <c r="N402" s="181"/>
      <c r="O402" s="181">
        <v>66</v>
      </c>
      <c r="P402" s="181">
        <v>66</v>
      </c>
      <c r="Q402" s="181">
        <v>66</v>
      </c>
      <c r="R402" s="181">
        <v>75</v>
      </c>
      <c r="S402" s="181">
        <v>73</v>
      </c>
      <c r="T402" s="181">
        <v>66</v>
      </c>
      <c r="U402" s="181"/>
      <c r="V402" s="181">
        <v>68</v>
      </c>
      <c r="W402" s="181">
        <v>67</v>
      </c>
      <c r="X402" s="181">
        <v>74</v>
      </c>
      <c r="Y402" s="181">
        <v>65</v>
      </c>
      <c r="Z402" s="181">
        <v>70</v>
      </c>
      <c r="AA402" s="181">
        <v>65</v>
      </c>
      <c r="AB402" s="181"/>
      <c r="AC402" s="181">
        <v>69</v>
      </c>
      <c r="AD402" s="181">
        <v>77</v>
      </c>
      <c r="AE402" s="181">
        <v>63</v>
      </c>
      <c r="AF402" s="181">
        <v>74</v>
      </c>
      <c r="AG402" s="181">
        <v>80</v>
      </c>
      <c r="AH402" s="181">
        <v>71</v>
      </c>
      <c r="AI402" s="146">
        <f>SUM(D402:AH402)</f>
        <v>1838</v>
      </c>
    </row>
    <row r="403" spans="1:40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/>
      <c r="H403" s="181">
        <v>5</v>
      </c>
      <c r="I403" s="181">
        <v>6</v>
      </c>
      <c r="J403" s="181">
        <v>5</v>
      </c>
      <c r="K403" s="181">
        <v>6</v>
      </c>
      <c r="L403" s="181">
        <v>5</v>
      </c>
      <c r="M403" s="181">
        <v>5</v>
      </c>
      <c r="N403" s="181"/>
      <c r="O403" s="181">
        <v>6</v>
      </c>
      <c r="P403" s="181">
        <v>4</v>
      </c>
      <c r="Q403" s="181">
        <v>5</v>
      </c>
      <c r="R403" s="181">
        <v>5</v>
      </c>
      <c r="S403" s="181">
        <v>5</v>
      </c>
      <c r="T403" s="181">
        <v>6</v>
      </c>
      <c r="U403" s="181"/>
      <c r="V403" s="181">
        <v>6</v>
      </c>
      <c r="W403" s="181">
        <v>6</v>
      </c>
      <c r="X403" s="181">
        <v>7</v>
      </c>
      <c r="Y403" s="181">
        <v>6</v>
      </c>
      <c r="Z403" s="181">
        <v>5</v>
      </c>
      <c r="AA403" s="181">
        <v>4</v>
      </c>
      <c r="AB403" s="181"/>
      <c r="AC403" s="181">
        <v>6</v>
      </c>
      <c r="AD403" s="181">
        <v>6</v>
      </c>
      <c r="AE403" s="181">
        <v>6</v>
      </c>
      <c r="AF403" s="181">
        <v>3</v>
      </c>
      <c r="AG403" s="181">
        <v>4</v>
      </c>
      <c r="AH403" s="181">
        <v>5</v>
      </c>
      <c r="AI403" s="146">
        <f>SUM(D403:AH403)</f>
        <v>139</v>
      </c>
    </row>
    <row r="404" spans="1:40" customHeight="1" ht="15.75">
      <c r="A404" s="277"/>
      <c r="B404" s="281"/>
      <c r="C404" s="99" t="s">
        <v>131</v>
      </c>
      <c r="D404" s="181"/>
      <c r="E404" s="181">
        <v>54</v>
      </c>
      <c r="F404" s="181">
        <v>65</v>
      </c>
      <c r="G404" s="181"/>
      <c r="H404" s="181">
        <v>65</v>
      </c>
      <c r="I404" s="181">
        <v>53</v>
      </c>
      <c r="J404" s="181">
        <v>70</v>
      </c>
      <c r="K404" s="181">
        <v>67</v>
      </c>
      <c r="L404" s="181">
        <v>55</v>
      </c>
      <c r="M404" s="181">
        <v>53</v>
      </c>
      <c r="N404" s="181"/>
      <c r="O404" s="181">
        <v>56</v>
      </c>
      <c r="P404" s="181">
        <v>56</v>
      </c>
      <c r="Q404" s="181">
        <v>53</v>
      </c>
      <c r="R404" s="181">
        <v>49</v>
      </c>
      <c r="S404" s="181">
        <v>51</v>
      </c>
      <c r="T404" s="181">
        <v>54</v>
      </c>
      <c r="U404" s="181"/>
      <c r="V404" s="181">
        <v>51</v>
      </c>
      <c r="W404" s="181">
        <v>50</v>
      </c>
      <c r="X404" s="181">
        <v>58</v>
      </c>
      <c r="Y404" s="181">
        <v>52</v>
      </c>
      <c r="Z404" s="181">
        <v>50</v>
      </c>
      <c r="AA404" s="181">
        <v>57</v>
      </c>
      <c r="AB404" s="181"/>
      <c r="AC404" s="181">
        <v>50</v>
      </c>
      <c r="AD404" s="181">
        <v>57</v>
      </c>
      <c r="AE404" s="181">
        <v>56</v>
      </c>
      <c r="AF404" s="181">
        <v>66</v>
      </c>
      <c r="AG404" s="181">
        <v>55</v>
      </c>
      <c r="AH404" s="181">
        <v>49</v>
      </c>
      <c r="AI404" s="146">
        <f>SUM(D404:AH404)</f>
        <v>1452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2</v>
      </c>
      <c r="G405" s="181"/>
      <c r="H405" s="181">
        <v>2</v>
      </c>
      <c r="I405" s="181">
        <v>2</v>
      </c>
      <c r="J405" s="181">
        <v>1</v>
      </c>
      <c r="K405" s="181">
        <v>2</v>
      </c>
      <c r="L405" s="181">
        <v>2</v>
      </c>
      <c r="M405" s="181">
        <v>2</v>
      </c>
      <c r="N405" s="181"/>
      <c r="O405" s="181">
        <v>0</v>
      </c>
      <c r="P405" s="181">
        <v>1</v>
      </c>
      <c r="Q405" s="181">
        <v>1</v>
      </c>
      <c r="R405" s="181">
        <v>1</v>
      </c>
      <c r="S405" s="181">
        <v>1</v>
      </c>
      <c r="T405" s="181">
        <v>1</v>
      </c>
      <c r="U405" s="181"/>
      <c r="V405" s="181">
        <v>2</v>
      </c>
      <c r="W405" s="181">
        <v>1</v>
      </c>
      <c r="X405" s="181">
        <v>3</v>
      </c>
      <c r="Y405" s="181">
        <v>1</v>
      </c>
      <c r="Z405" s="181">
        <v>1</v>
      </c>
      <c r="AA405" s="181">
        <v>2</v>
      </c>
      <c r="AB405" s="181"/>
      <c r="AC405" s="181">
        <v>3</v>
      </c>
      <c r="AD405" s="181">
        <v>2</v>
      </c>
      <c r="AE405" s="181">
        <v>1</v>
      </c>
      <c r="AF405" s="181">
        <v>3</v>
      </c>
      <c r="AG405" s="181">
        <v>3</v>
      </c>
      <c r="AH405" s="181">
        <v>2</v>
      </c>
      <c r="AI405" s="146">
        <f>SUM(D405:AH405)</f>
        <v>44</v>
      </c>
    </row>
    <row r="406" spans="1:40" customHeight="1" ht="15.75">
      <c r="A406" s="277"/>
      <c r="B406" s="281"/>
      <c r="C406" s="99" t="s">
        <v>133</v>
      </c>
      <c r="D406" s="181"/>
      <c r="E406" s="181">
        <v>40</v>
      </c>
      <c r="F406" s="181">
        <v>51</v>
      </c>
      <c r="G406" s="181"/>
      <c r="H406" s="181">
        <v>37</v>
      </c>
      <c r="I406" s="181">
        <v>28</v>
      </c>
      <c r="J406" s="181">
        <v>40</v>
      </c>
      <c r="K406" s="181">
        <v>27</v>
      </c>
      <c r="L406" s="181">
        <v>48</v>
      </c>
      <c r="M406" s="181">
        <v>48</v>
      </c>
      <c r="N406" s="181"/>
      <c r="O406" s="181">
        <v>26</v>
      </c>
      <c r="P406" s="181">
        <v>29</v>
      </c>
      <c r="Q406" s="181">
        <v>28</v>
      </c>
      <c r="R406" s="181">
        <v>29</v>
      </c>
      <c r="S406" s="181">
        <v>26</v>
      </c>
      <c r="T406" s="181">
        <v>27</v>
      </c>
      <c r="U406" s="181"/>
      <c r="V406" s="181">
        <v>39</v>
      </c>
      <c r="W406" s="181">
        <v>25</v>
      </c>
      <c r="X406" s="181">
        <v>45</v>
      </c>
      <c r="Y406" s="181">
        <v>51</v>
      </c>
      <c r="Z406" s="181">
        <v>25</v>
      </c>
      <c r="AA406" s="181">
        <v>25</v>
      </c>
      <c r="AB406" s="181"/>
      <c r="AC406" s="181">
        <v>46</v>
      </c>
      <c r="AD406" s="181">
        <v>48</v>
      </c>
      <c r="AE406" s="181">
        <v>29</v>
      </c>
      <c r="AF406" s="181">
        <v>49</v>
      </c>
      <c r="AG406" s="181">
        <v>51</v>
      </c>
      <c r="AH406" s="181">
        <v>26</v>
      </c>
      <c r="AI406" s="146">
        <f>SUM(D406:AH406)</f>
        <v>943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/>
      <c r="H407" s="181">
        <v>1</v>
      </c>
      <c r="I407" s="181">
        <v>0</v>
      </c>
      <c r="J407" s="181">
        <v>2</v>
      </c>
      <c r="K407" s="181">
        <v>0</v>
      </c>
      <c r="L407" s="181">
        <v>1</v>
      </c>
      <c r="M407" s="181">
        <v>0</v>
      </c>
      <c r="N407" s="181"/>
      <c r="O407" s="181">
        <v>0</v>
      </c>
      <c r="P407" s="181">
        <v>0</v>
      </c>
      <c r="Q407" s="181">
        <v>0</v>
      </c>
      <c r="R407" s="181">
        <v>1</v>
      </c>
      <c r="S407" s="181">
        <v>1</v>
      </c>
      <c r="T407" s="181">
        <v>0</v>
      </c>
      <c r="U407" s="181"/>
      <c r="V407" s="181">
        <v>1</v>
      </c>
      <c r="W407" s="181">
        <v>0</v>
      </c>
      <c r="X407" s="181">
        <v>1</v>
      </c>
      <c r="Y407" s="181">
        <v>1</v>
      </c>
      <c r="Z407" s="181">
        <v>0</v>
      </c>
      <c r="AA407" s="181">
        <v>0</v>
      </c>
      <c r="AB407" s="181"/>
      <c r="AC407" s="181">
        <v>0</v>
      </c>
      <c r="AD407" s="181">
        <v>1</v>
      </c>
      <c r="AE407" s="181">
        <v>0</v>
      </c>
      <c r="AF407" s="181">
        <v>1</v>
      </c>
      <c r="AG407" s="181">
        <v>1</v>
      </c>
      <c r="AH407" s="181">
        <v>0</v>
      </c>
      <c r="AI407" s="146">
        <f>SUM(D407:AH407)</f>
        <v>14</v>
      </c>
    </row>
    <row r="408" spans="1:40" customHeight="1" ht="15.75">
      <c r="A408" s="277"/>
      <c r="B408" s="281"/>
      <c r="C408" s="99" t="s">
        <v>135</v>
      </c>
      <c r="D408" s="181"/>
      <c r="E408" s="181">
        <v>0</v>
      </c>
      <c r="F408" s="181">
        <v>0</v>
      </c>
      <c r="G408" s="181"/>
      <c r="H408" s="181">
        <v>0</v>
      </c>
      <c r="I408" s="181">
        <v>0</v>
      </c>
      <c r="J408" s="181">
        <v>0</v>
      </c>
      <c r="K408" s="181">
        <v>0</v>
      </c>
      <c r="L408" s="181">
        <v>67</v>
      </c>
      <c r="M408" s="181">
        <v>68</v>
      </c>
      <c r="N408" s="181"/>
      <c r="O408" s="181">
        <v>76</v>
      </c>
      <c r="P408" s="181">
        <v>71</v>
      </c>
      <c r="Q408" s="181">
        <v>70</v>
      </c>
      <c r="R408" s="181">
        <v>86</v>
      </c>
      <c r="S408" s="181">
        <v>79</v>
      </c>
      <c r="T408" s="181">
        <v>74</v>
      </c>
      <c r="U408" s="181"/>
      <c r="V408" s="181">
        <v>71</v>
      </c>
      <c r="W408" s="181">
        <v>72</v>
      </c>
      <c r="X408" s="181">
        <v>70</v>
      </c>
      <c r="Y408" s="181">
        <v>66</v>
      </c>
      <c r="Z408" s="181">
        <v>77</v>
      </c>
      <c r="AA408" s="181">
        <v>79</v>
      </c>
      <c r="AB408" s="181"/>
      <c r="AC408" s="181">
        <v>64</v>
      </c>
      <c r="AD408" s="181">
        <v>63</v>
      </c>
      <c r="AE408" s="181">
        <v>73</v>
      </c>
      <c r="AF408" s="181">
        <v>60</v>
      </c>
      <c r="AG408" s="181">
        <v>67</v>
      </c>
      <c r="AH408" s="181">
        <v>78</v>
      </c>
      <c r="AI408" s="147">
        <f>SUM(D408:AH408)</f>
        <v>1431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/>
      <c r="H409" s="181">
        <v>0</v>
      </c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/>
      <c r="O409" s="181">
        <v>0</v>
      </c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/>
      <c r="V409" s="181">
        <v>0</v>
      </c>
      <c r="W409" s="181">
        <v>0</v>
      </c>
      <c r="X409" s="181">
        <v>0</v>
      </c>
      <c r="Y409" s="181">
        <v>0</v>
      </c>
      <c r="Z409" s="181">
        <v>0</v>
      </c>
      <c r="AA409" s="181">
        <v>0</v>
      </c>
      <c r="AB409" s="181"/>
      <c r="AC409" s="181">
        <v>0</v>
      </c>
      <c r="AD409" s="181">
        <v>0</v>
      </c>
      <c r="AE409" s="181">
        <v>0</v>
      </c>
      <c r="AF409" s="181">
        <v>0</v>
      </c>
      <c r="AG409" s="181">
        <v>0</v>
      </c>
      <c r="AH409" s="181">
        <v>0</v>
      </c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/>
      <c r="H410" s="181">
        <v>7</v>
      </c>
      <c r="I410" s="181">
        <v>6</v>
      </c>
      <c r="J410" s="181">
        <v>7</v>
      </c>
      <c r="K410" s="181">
        <v>6</v>
      </c>
      <c r="L410" s="181">
        <v>7</v>
      </c>
      <c r="M410" s="181">
        <v>8</v>
      </c>
      <c r="N410" s="181"/>
      <c r="O410" s="181">
        <v>8</v>
      </c>
      <c r="P410" s="181">
        <v>7</v>
      </c>
      <c r="Q410" s="181">
        <v>6</v>
      </c>
      <c r="R410" s="181">
        <v>4</v>
      </c>
      <c r="S410" s="181">
        <v>7</v>
      </c>
      <c r="T410" s="181">
        <v>8</v>
      </c>
      <c r="U410" s="181"/>
      <c r="V410" s="181">
        <v>6</v>
      </c>
      <c r="W410" s="181">
        <v>5</v>
      </c>
      <c r="X410" s="181">
        <v>6</v>
      </c>
      <c r="Y410" s="181">
        <v>6</v>
      </c>
      <c r="Z410" s="181">
        <v>7</v>
      </c>
      <c r="AA410" s="181">
        <v>6</v>
      </c>
      <c r="AB410" s="181"/>
      <c r="AC410" s="181">
        <v>8</v>
      </c>
      <c r="AD410" s="181">
        <v>8</v>
      </c>
      <c r="AE410" s="181">
        <v>8</v>
      </c>
      <c r="AF410" s="181">
        <v>7</v>
      </c>
      <c r="AG410" s="181">
        <v>6</v>
      </c>
      <c r="AH410" s="181">
        <v>5</v>
      </c>
      <c r="AI410" s="151">
        <f>SUM(D410:AH410)</f>
        <v>174</v>
      </c>
    </row>
    <row r="411" spans="1:40" customHeight="1" ht="18.75">
      <c r="A411" s="277"/>
      <c r="B411" s="282" t="s">
        <v>138</v>
      </c>
      <c r="C411" s="283"/>
      <c r="D411" s="181"/>
      <c r="E411" s="182">
        <f>SUM(E396:E410)</f>
        <v>400</v>
      </c>
      <c r="F411" s="182">
        <f>SUM(F396:F410)</f>
        <v>400</v>
      </c>
      <c r="G411" s="182"/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>
        <f>SUM(K396:K410)</f>
        <v>400</v>
      </c>
      <c r="L411" s="182">
        <f>SUM(L396:L410)</f>
        <v>400</v>
      </c>
      <c r="M411" s="182">
        <f>SUM(M396:M410)</f>
        <v>400</v>
      </c>
      <c r="N411" s="182"/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>
        <f>SUM(R396:R410)</f>
        <v>400</v>
      </c>
      <c r="S411" s="182">
        <f>SUM(S396:S410)</f>
        <v>400</v>
      </c>
      <c r="T411" s="182">
        <f>SUM(T396:T410)</f>
        <v>400</v>
      </c>
      <c r="U411" s="182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>
        <f>SUM(Y396:Y410)</f>
        <v>400</v>
      </c>
      <c r="Z411" s="182">
        <f>SUM(Z396:Z410)</f>
        <v>400</v>
      </c>
      <c r="AA411" s="182">
        <f>SUM(AA396:AA410)</f>
        <v>400</v>
      </c>
      <c r="AB411" s="182"/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>
        <f>SUM(AF396:AF410)</f>
        <v>400</v>
      </c>
      <c r="AG411" s="182">
        <f>SUM(AG396:AG410)</f>
        <v>400</v>
      </c>
      <c r="AH411" s="182">
        <f>SUM(AH396:AH410)</f>
        <v>400</v>
      </c>
      <c r="AI411" s="150">
        <f>SUM(D411:AH411)</f>
        <v>10400</v>
      </c>
    </row>
    <row r="412" spans="1:40" customHeight="1" ht="18.75">
      <c r="A412" s="277"/>
      <c r="B412" s="284" t="s">
        <v>55</v>
      </c>
      <c r="C412" s="285"/>
      <c r="D412" s="181"/>
      <c r="E412" s="104">
        <v>400</v>
      </c>
      <c r="F412" s="104">
        <v>400</v>
      </c>
      <c r="G412" s="104"/>
      <c r="H412" s="104">
        <v>400</v>
      </c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/>
      <c r="O412" s="104">
        <v>400</v>
      </c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/>
      <c r="V412" s="104">
        <v>400</v>
      </c>
      <c r="W412" s="104">
        <v>400</v>
      </c>
      <c r="X412" s="104">
        <v>400</v>
      </c>
      <c r="Y412" s="104">
        <v>400</v>
      </c>
      <c r="Z412" s="104">
        <v>400</v>
      </c>
      <c r="AA412" s="104">
        <v>400</v>
      </c>
      <c r="AB412" s="104"/>
      <c r="AC412" s="104">
        <v>400</v>
      </c>
      <c r="AD412" s="104">
        <v>400</v>
      </c>
      <c r="AE412" s="104">
        <v>400</v>
      </c>
      <c r="AF412" s="104">
        <v>400</v>
      </c>
      <c r="AG412" s="104">
        <v>400</v>
      </c>
      <c r="AH412" s="104">
        <v>400</v>
      </c>
      <c r="AI412" s="145">
        <f>SUM(D412:AH412)</f>
        <v>10400</v>
      </c>
    </row>
    <row r="413" spans="1:40" customHeight="1" ht="18.75">
      <c r="A413" s="277"/>
      <c r="B413" s="286" t="s">
        <v>139</v>
      </c>
      <c r="C413" s="287"/>
      <c r="D413" s="181"/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81"/>
      <c r="E414" s="104">
        <f>E413-E412</f>
        <v>0</v>
      </c>
      <c r="F414" s="104">
        <f>F413-F412</f>
        <v>0</v>
      </c>
      <c r="G414" s="104"/>
      <c r="H414" s="104">
        <f>H413-H412</f>
        <v>0</v>
      </c>
      <c r="I414" s="104">
        <f>I413-I412</f>
        <v>0</v>
      </c>
      <c r="J414" s="104">
        <f>J413-J412</f>
        <v>0</v>
      </c>
      <c r="K414" s="104">
        <f>K413-K412</f>
        <v>0</v>
      </c>
      <c r="L414" s="104">
        <f>L413-L412</f>
        <v>0</v>
      </c>
      <c r="M414" s="104">
        <f>M413-M412</f>
        <v>0</v>
      </c>
      <c r="N414" s="104"/>
      <c r="O414" s="104">
        <f>O413-O412</f>
        <v>0</v>
      </c>
      <c r="P414" s="104">
        <f>P413-P412</f>
        <v>0</v>
      </c>
      <c r="Q414" s="104">
        <f>Q413-Q412</f>
        <v>0</v>
      </c>
      <c r="R414" s="104">
        <f>R413-R412</f>
        <v>0</v>
      </c>
      <c r="S414" s="104">
        <f>S413-S412</f>
        <v>0</v>
      </c>
      <c r="T414" s="104">
        <f>T413-T412</f>
        <v>0</v>
      </c>
      <c r="U414" s="104"/>
      <c r="V414" s="104">
        <f>V413-V412</f>
        <v>0</v>
      </c>
      <c r="W414" s="104">
        <f>W413-W412</f>
        <v>0</v>
      </c>
      <c r="X414" s="104">
        <f>X413-X412</f>
        <v>0</v>
      </c>
      <c r="Y414" s="104">
        <f>Y413-Y412</f>
        <v>0</v>
      </c>
      <c r="Z414" s="104">
        <f>Z413-Z412</f>
        <v>0</v>
      </c>
      <c r="AA414" s="104">
        <f>AA413-AA412</f>
        <v>0</v>
      </c>
      <c r="AB414" s="104"/>
      <c r="AC414" s="104">
        <f>AC413-AC412</f>
        <v>0</v>
      </c>
      <c r="AD414" s="104">
        <f>AD413-AD412</f>
        <v>0</v>
      </c>
      <c r="AE414" s="104">
        <f>AE413-AE412</f>
        <v>0</v>
      </c>
      <c r="AF414" s="104">
        <f>AF413-AF412</f>
        <v>0</v>
      </c>
      <c r="AG414" s="104">
        <f>AG413-AG412</f>
        <v>0</v>
      </c>
      <c r="AH414" s="104">
        <f>AH413-AH412</f>
        <v>0</v>
      </c>
      <c r="AI414" s="153">
        <f>SUM(D414:AH414)</f>
        <v>0</v>
      </c>
    </row>
    <row r="415" spans="1:40" customHeight="1" ht="18.75">
      <c r="A415" s="277"/>
      <c r="B415" s="286" t="s">
        <v>141</v>
      </c>
      <c r="C415" s="287"/>
      <c r="D415" s="181"/>
      <c r="E415" s="104">
        <f>E413-E411</f>
        <v>0</v>
      </c>
      <c r="F415" s="104">
        <f>F413-F411</f>
        <v>0</v>
      </c>
      <c r="G415" s="104"/>
      <c r="H415" s="104">
        <f>H413-H411</f>
        <v>0</v>
      </c>
      <c r="I415" s="104">
        <f>I413-I411</f>
        <v>0</v>
      </c>
      <c r="J415" s="104">
        <f>J413-J411</f>
        <v>0</v>
      </c>
      <c r="K415" s="104">
        <f>K413-K411</f>
        <v>0</v>
      </c>
      <c r="L415" s="104">
        <f>L413-L411</f>
        <v>0</v>
      </c>
      <c r="M415" s="104">
        <f>M413-M411</f>
        <v>0</v>
      </c>
      <c r="N415" s="104"/>
      <c r="O415" s="104">
        <f>O413-O411</f>
        <v>0</v>
      </c>
      <c r="P415" s="104">
        <f>P413-P411</f>
        <v>0</v>
      </c>
      <c r="Q415" s="104">
        <f>Q413-Q411</f>
        <v>0</v>
      </c>
      <c r="R415" s="104">
        <f>R413-R411</f>
        <v>0</v>
      </c>
      <c r="S415" s="104">
        <f>S413-S411</f>
        <v>0</v>
      </c>
      <c r="T415" s="104">
        <f>T413-T411</f>
        <v>0</v>
      </c>
      <c r="U415" s="104"/>
      <c r="V415" s="104">
        <f>V413-V411</f>
        <v>0</v>
      </c>
      <c r="W415" s="104">
        <f>W413-W411</f>
        <v>0</v>
      </c>
      <c r="X415" s="104">
        <f>X413-X411</f>
        <v>0</v>
      </c>
      <c r="Y415" s="104">
        <f>Y413-Y411</f>
        <v>0</v>
      </c>
      <c r="Z415" s="104">
        <f>Z413-Z411</f>
        <v>0</v>
      </c>
      <c r="AA415" s="104">
        <f>AA413-AA411</f>
        <v>0</v>
      </c>
      <c r="AB415" s="104"/>
      <c r="AC415" s="104">
        <f>AC413-AC411</f>
        <v>0</v>
      </c>
      <c r="AD415" s="104">
        <f>AD413-AD411</f>
        <v>0</v>
      </c>
      <c r="AE415" s="104">
        <f>AE413-AE411</f>
        <v>0</v>
      </c>
      <c r="AF415" s="104">
        <f>AF413-AF411</f>
        <v>0</v>
      </c>
      <c r="AG415" s="104">
        <f>AG413-AG411</f>
        <v>0</v>
      </c>
      <c r="AH415" s="104">
        <f>AH413-AH411</f>
        <v>0</v>
      </c>
      <c r="AI415" s="153">
        <f>SUM(D415:AH415)</f>
        <v>0</v>
      </c>
    </row>
    <row r="416" spans="1:40" customHeight="1" ht="16.5">
      <c r="A416" s="277"/>
      <c r="B416" s="288" t="s">
        <v>142</v>
      </c>
      <c r="C416" s="289"/>
      <c r="D416" s="181"/>
      <c r="E416" s="104">
        <f>E397+E399+E401+E403+E405+E407</f>
        <v>13</v>
      </c>
      <c r="F416" s="104">
        <f>F397+F399+F401+F403+F405+F407</f>
        <v>12</v>
      </c>
      <c r="G416" s="104"/>
      <c r="H416" s="104">
        <f>H397+H399+H401+H403+H405+H407</f>
        <v>12</v>
      </c>
      <c r="I416" s="104">
        <f>I397+I399+I401+I403+I405+I407</f>
        <v>11</v>
      </c>
      <c r="J416" s="104">
        <f>J397+J399+J401+J403+J405+J407</f>
        <v>12</v>
      </c>
      <c r="K416" s="104">
        <f>K397+K399+K401+K403+K405+K407</f>
        <v>11</v>
      </c>
      <c r="L416" s="104">
        <f>L397+L399+L401+L403+L405+L407</f>
        <v>12</v>
      </c>
      <c r="M416" s="104">
        <f>M397+M399+M401+M403+M405+M407</f>
        <v>10</v>
      </c>
      <c r="N416" s="104"/>
      <c r="O416" s="104">
        <f>O397+O399+O401+O403+O405+O407</f>
        <v>10</v>
      </c>
      <c r="P416" s="104">
        <f>P397+P399+P401+P403+P405+P407</f>
        <v>8</v>
      </c>
      <c r="Q416" s="104">
        <f>Q397+Q399+Q401+Q403+Q405+Q407</f>
        <v>10</v>
      </c>
      <c r="R416" s="104">
        <f>R397+R399+R401+R403+R405+R407</f>
        <v>10</v>
      </c>
      <c r="S416" s="104">
        <f>S397+S399+S401+S403+S405+S407</f>
        <v>12</v>
      </c>
      <c r="T416" s="104">
        <f>T397+T399+T401+T403+T405+T407</f>
        <v>11</v>
      </c>
      <c r="U416" s="104"/>
      <c r="V416" s="104">
        <f>V397+V399+V401+V403+V405+V407</f>
        <v>14</v>
      </c>
      <c r="W416" s="104">
        <f>W397+W399+W401+W403+W405+W407</f>
        <v>10</v>
      </c>
      <c r="X416" s="104">
        <f>X397+X399+X401+X403+X405+X407</f>
        <v>17</v>
      </c>
      <c r="Y416" s="104">
        <f>Y397+Y399+Y401+Y403+Y405+Y407</f>
        <v>12</v>
      </c>
      <c r="Z416" s="104">
        <f>Z397+Z399+Z401+Z403+Z405+Z407</f>
        <v>9</v>
      </c>
      <c r="AA416" s="104">
        <f>AA397+AA399+AA401+AA403+AA405+AA407</f>
        <v>9</v>
      </c>
      <c r="AB416" s="104"/>
      <c r="AC416" s="104">
        <f>AC397+AC399+AC401+AC403+AC405+AC407</f>
        <v>14</v>
      </c>
      <c r="AD416" s="104">
        <f>AD397+AD399+AD401+AD403+AD405+AD407</f>
        <v>14</v>
      </c>
      <c r="AE416" s="104">
        <f>AE397+AE399+AE401+AE403+AE405+AE407</f>
        <v>10</v>
      </c>
      <c r="AF416" s="104">
        <f>AF397+AF399+AF401+AF403+AF405+AF407</f>
        <v>11</v>
      </c>
      <c r="AG416" s="104">
        <f>AG397+AG399+AG401+AG403+AG405+AG407</f>
        <v>12</v>
      </c>
      <c r="AH416" s="104">
        <f>AH397+AH399+AH401+AH403+AH405+AH407</f>
        <v>9</v>
      </c>
      <c r="AI416" s="149">
        <f>SUM(D416:AH416)</f>
        <v>295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JANEIRO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JANEIRO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465</v>
      </c>
      <c r="F423" s="181">
        <f>F5+F28+F51+F74+F97+F120+F143+F166+F189+F212+F235+F258+F281+F304+F327+F350+F373+F396</f>
        <v>154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546</v>
      </c>
      <c r="I423" s="181">
        <f>I5+I28+I51+I74+I97+I120+I143+I166+I189+I212+I235+I258+I281+I304+I327+I350+I373+I396</f>
        <v>579</v>
      </c>
      <c r="J423" s="181">
        <f>J5+J28+J51+J74+J97+J120+J143+J166+J189+J212+J235+J258+J281+J304+J327+J350+J373+J396</f>
        <v>521</v>
      </c>
      <c r="K423" s="181">
        <f>K5+K28+K51+K74+K97+K120+K143+K166+K189+K212+K235+K258+K281+K304+K327+K350+K373+K396</f>
        <v>352</v>
      </c>
      <c r="L423" s="181">
        <f>L5+L28+L51+L74+L97+L120+L143+L166+L189+L212+L235+L258+L281+L304+L327+L350+L373+L396</f>
        <v>425</v>
      </c>
      <c r="M423" s="181">
        <f>M5+M28+M51+M74+M97+M120+M143+M166+M189+M212+M235+M258+M281+M304+M327+M350+M373+M396</f>
        <v>106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548</v>
      </c>
      <c r="P423" s="181">
        <f>P5+P28+P51+P74+P97+P120+P143+P166+P189+P212+P235+P258+P281+P304+P327+P350+P373+P396</f>
        <v>618</v>
      </c>
      <c r="Q423" s="181">
        <f>Q5+Q28+Q51+Q74+Q97+Q120+Q143+Q166+Q189+Q212+Q235+Q258+Q281+Q304+Q327+Q350+Q373+Q396</f>
        <v>580</v>
      </c>
      <c r="R423" s="181">
        <f>R5+R28+R51+R74+R97+R120+R143+R166+R189+R212+R235+R258+R281+R304+R327+R350+R373+R396</f>
        <v>575</v>
      </c>
      <c r="S423" s="181">
        <f>S5+S28+S51+S74+S97+S120+S143+S166+S189+S212+S235+S258+S281+S304+S327+S350+S373+S396</f>
        <v>637</v>
      </c>
      <c r="T423" s="181">
        <f>T5+T28+T51+T74+T97+T120+T143+T166+T189+T212+T235+T258+T281+T304+T327+T350+T373+T396</f>
        <v>167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657</v>
      </c>
      <c r="W423" s="181">
        <f>W5+W28+W51+W74+W97+W120+W143+W166+W189+W212+W235+W258+W281+W304+W327+W350+W373+W396</f>
        <v>537</v>
      </c>
      <c r="X423" s="181">
        <f>X5+X28+X51+X74+X97+X120+X143+X166+X189+X212+X235+X258+X281+X304+X327+X350+X373+X396</f>
        <v>576</v>
      </c>
      <c r="Y423" s="181">
        <f>Y5+Y28+Y51+Y74+Y97+Y120+Y143+Y166+Y189+Y212+Y235+Y258+Y281+Y304+Y327+Y350+Y373+Y396</f>
        <v>648</v>
      </c>
      <c r="Z423" s="181">
        <f>Z5+Z28+Z51+Z74+Z97+Z120+Z143+Z166+Z189+Z212+Z235+Z258+Z281+Z304+Z327+Z350+Z373+Z396</f>
        <v>644</v>
      </c>
      <c r="AA423" s="181">
        <f>AA5+AA28+AA51+AA74+AA97+AA120+AA143+AA166+AA189+AA212+AA235+AA258+AA281+AA304+AA327+AA350+AA373+AA396</f>
        <v>166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529</v>
      </c>
      <c r="AD423" s="181">
        <f>AD5+AD28+AD51+AD74+AD97+AD120+AD143+AD166+AD189+AD212+AD235+AD258+AD281+AD304+AD327+AD350+AD373+AD396</f>
        <v>641</v>
      </c>
      <c r="AE423" s="181">
        <f>AE5+AE28+AE51+AE74+AE97+AE120+AE143+AE166+AE189+AE212+AE235+AE258+AE281+AE304+AE327+AE350+AE373+AE396</f>
        <v>677</v>
      </c>
      <c r="AF423" s="181">
        <f>AF5+AF28+AF51+AF74+AF97+AF120+AF143+AF166+AF189+AF212+AF235+AF258+AF281+AF304+AF327+AF350+AF373+AF396</f>
        <v>676</v>
      </c>
      <c r="AG423" s="181">
        <f>AG5+AG28+AG51+AG74+AG97+AG120+AG143+AG166+AG189+AG212+AG235+AG258+AG281+AG304+AG327+AG350+AG373+AG396</f>
        <v>780</v>
      </c>
      <c r="AH423" s="181">
        <f>AH5+AH28+AH51+AH74+AH97+AH120+AH143+AH166+AH189+AH212+AH235+AH258+AH281+AH304+AH327+AH350+AH373+AH396</f>
        <v>195</v>
      </c>
      <c r="AI423" s="156">
        <f>SUM(D423:AH423)</f>
        <v>12999</v>
      </c>
      <c r="AJ423" s="304">
        <f>SUM(AI423:AI424)</f>
        <v>13709</v>
      </c>
      <c r="AK423" s="306" t="s">
        <v>169</v>
      </c>
      <c r="AL423" s="304">
        <f>SUM(AJ423:AJ426)</f>
        <v>24254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45</v>
      </c>
      <c r="F424" s="181">
        <f>F6+F29+F52+F75+F98+F121+F144+F167+F190+F213+F236+F259+F282+F305+F328+F351+F374+F397</f>
        <v>16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42</v>
      </c>
      <c r="I424" s="181">
        <f>I6+I29+I52+I75+I98+I121+I144+I167+I190+I213+I236+I259+I282+I305+I328+I351+I374+I397</f>
        <v>43</v>
      </c>
      <c r="J424" s="181">
        <f>J6+J29+J52+J75+J98+J121+J144+J167+J190+J213+J236+J259+J282+J305+J328+J351+J374+J397</f>
        <v>45</v>
      </c>
      <c r="K424" s="181">
        <f>K6+K29+K52+K75+K98+K121+K144+K167+K190+K213+K236+K259+K282+K305+K328+K351+K374+K397</f>
        <v>12</v>
      </c>
      <c r="L424" s="181">
        <f>L6+L29+L52+L75+L98+L121+L144+L167+L190+L213+L236+L259+L282+L305+L328+L351+L374+L397</f>
        <v>17</v>
      </c>
      <c r="M424" s="181">
        <f>M6+M29+M52+M75+M98+M121+M144+M167+M190+M213+M236+M259+M282+M305+M328+M351+M374+M397</f>
        <v>8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26</v>
      </c>
      <c r="P424" s="181">
        <f>P6+P29+P52+P75+P98+P121+P144+P167+P190+P213+P236+P259+P282+P305+P328+P351+P374+P397</f>
        <v>24</v>
      </c>
      <c r="Q424" s="181">
        <f>Q6+Q29+Q52+Q75+Q98+Q121+Q144+Q167+Q190+Q213+Q236+Q259+Q282+Q305+Q328+Q351+Q374+Q397</f>
        <v>29</v>
      </c>
      <c r="R424" s="181">
        <f>R6+R29+R52+R75+R98+R121+R144+R167+R190+R213+R236+R259+R282+R305+R328+R351+R374+R397</f>
        <v>26</v>
      </c>
      <c r="S424" s="181">
        <f>S6+S29+S52+S75+S98+S121+S144+S167+S190+S213+S236+S259+S282+S305+S328+S351+S374+S397</f>
        <v>33</v>
      </c>
      <c r="T424" s="181">
        <f>T6+T29+T52+T75+T98+T121+T144+T167+T190+T213+T236+T259+T282+T305+T328+T351+T374+T397</f>
        <v>11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26</v>
      </c>
      <c r="W424" s="181">
        <f>W6+W29+W52+W75+W98+W121+W144+W167+W190+W213+W236+W259+W282+W305+W328+W351+W374+W397</f>
        <v>36</v>
      </c>
      <c r="X424" s="181">
        <f>X6+X29+X52+X75+X98+X121+X144+X167+X190+X213+X236+X259+X282+X305+X328+X351+X374+X397</f>
        <v>28</v>
      </c>
      <c r="Y424" s="181">
        <f>Y6+Y29+Y52+Y75+Y98+Y121+Y144+Y167+Y190+Y213+Y236+Y259+Y282+Y305+Y328+Y351+Y374+Y397</f>
        <v>42</v>
      </c>
      <c r="Z424" s="181">
        <f>Z6+Z29+Z52+Z75+Z98+Z121+Z144+Z167+Z190+Z213+Z236+Z259+Z282+Z305+Z328+Z351+Z374+Z397</f>
        <v>22</v>
      </c>
      <c r="AA424" s="181">
        <f>AA6+AA29+AA52+AA75+AA98+AA121+AA144+AA167+AA190+AA213+AA236+AA259+AA282+AA305+AA328+AA351+AA374+AA397</f>
        <v>8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26</v>
      </c>
      <c r="AD424" s="181">
        <f>AD6+AD29+AD52+AD75+AD98+AD121+AD144+AD167+AD190+AD213+AD236+AD259+AD282+AD305+AD328+AD351+AD374+AD397</f>
        <v>28</v>
      </c>
      <c r="AE424" s="181">
        <f>AE6+AE29+AE52+AE75+AE98+AE121+AE144+AE167+AE190+AE213+AE236+AE259+AE282+AE305+AE328+AE351+AE374+AE397</f>
        <v>36</v>
      </c>
      <c r="AF424" s="181">
        <f>AF6+AF29+AF52+AF75+AF98+AF121+AF144+AF167+AF190+AF213+AF236+AF259+AF282+AF305+AF328+AF351+AF374+AF397</f>
        <v>32</v>
      </c>
      <c r="AG424" s="181">
        <f>AG6+AG29+AG52+AG75+AG98+AG121+AG144+AG167+AG190+AG213+AG236+AG259+AG282+AG305+AG328+AG351+AG374+AG397</f>
        <v>34</v>
      </c>
      <c r="AH424" s="181">
        <f>AH6+AH29+AH52+AH75+AH98+AH121+AH144+AH167+AH190+AH213+AH236+AH259+AH282+AH305+AH328+AH351+AH374+AH397</f>
        <v>15</v>
      </c>
      <c r="AI424" s="156">
        <f>SUM(D424:AH424)</f>
        <v>710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323</v>
      </c>
      <c r="F425" s="181">
        <f>F7+F30+F53+F76+F99+F122+F145+F168+F191+F214+F237+F260+F283+F306+F329+F352+F375+F398</f>
        <v>166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400</v>
      </c>
      <c r="I425" s="181">
        <f>I7+I30+I53+I76+I99+I122+I145+I168+I191+I214+I237+I260+I283+I306+I329+I352+I375+I398</f>
        <v>418</v>
      </c>
      <c r="J425" s="181">
        <f>J7+J30+J53+J76+J99+J122+J145+J168+J191+J214+J237+J260+J283+J306+J329+J352+J375+J398</f>
        <v>372</v>
      </c>
      <c r="K425" s="181">
        <f>K7+K30+K53+K76+K99+K122+K145+K168+K191+K214+K237+K260+K283+K306+K329+K352+K375+K398</f>
        <v>317</v>
      </c>
      <c r="L425" s="181">
        <f>L7+L30+L53+L76+L99+L122+L145+L168+L191+L214+L237+L260+L283+L306+L329+L352+L375+L398</f>
        <v>319</v>
      </c>
      <c r="M425" s="181">
        <f>M7+M30+M53+M76+M99+M122+M145+M168+M191+M214+M237+M260+M283+M306+M329+M352+M375+M398</f>
        <v>120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438</v>
      </c>
      <c r="P425" s="181">
        <f>P7+P30+P53+P76+P99+P122+P145+P168+P191+P214+P237+P260+P283+P306+P329+P352+P375+P398</f>
        <v>455</v>
      </c>
      <c r="Q425" s="181">
        <f>Q7+Q30+Q53+Q76+Q99+Q122+Q145+Q168+Q191+Q214+Q237+Q260+Q283+Q306+Q329+Q352+Q375+Q398</f>
        <v>424</v>
      </c>
      <c r="R425" s="181">
        <f>R7+R30+R53+R76+R99+R122+R145+R168+R191+R214+R237+R260+R283+R306+R329+R352+R375+R398</f>
        <v>422</v>
      </c>
      <c r="S425" s="181">
        <f>S7+S30+S53+S76+S99+S122+S145+S168+S191+S214+S237+S260+S283+S306+S329+S352+S375+S398</f>
        <v>467</v>
      </c>
      <c r="T425" s="181">
        <f>T7+T30+T53+T76+T99+T122+T145+T168+T191+T214+T237+T260+T283+T306+T329+T352+T375+T398</f>
        <v>140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505</v>
      </c>
      <c r="W425" s="181">
        <f>W7+W30+W53+W76+W99+W122+W145+W168+W191+W214+W237+W260+W283+W306+W329+W352+W375+W398</f>
        <v>424</v>
      </c>
      <c r="X425" s="181">
        <f>X7+X30+X53+X76+X99+X122+X145+X168+X191+X214+X237+X260+X283+X306+X329+X352+X375+X398</f>
        <v>429</v>
      </c>
      <c r="Y425" s="181">
        <f>Y7+Y30+Y53+Y76+Y99+Y122+Y145+Y168+Y191+Y214+Y237+Y260+Y283+Y306+Y329+Y352+Y375+Y398</f>
        <v>481</v>
      </c>
      <c r="Z425" s="181">
        <f>Z7+Z30+Z53+Z76+Z99+Z122+Z145+Z168+Z191+Z214+Z237+Z260+Z283+Z306+Z329+Z352+Z375+Z398</f>
        <v>481</v>
      </c>
      <c r="AA425" s="181">
        <f>AA7+AA30+AA53+AA76+AA99+AA122+AA145+AA168+AA191+AA214+AA237+AA260+AA283+AA306+AA329+AA352+AA375+AA398</f>
        <v>155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434</v>
      </c>
      <c r="AD425" s="181">
        <f>AD7+AD30+AD53+AD76+AD99+AD122+AD145+AD168+AD191+AD214+AD237+AD260+AD283+AD306+AD329+AD352+AD375+AD398</f>
        <v>499</v>
      </c>
      <c r="AE425" s="181">
        <f>AE7+AE30+AE53+AE76+AE99+AE122+AE145+AE168+AE191+AE214+AE237+AE260+AE283+AE306+AE329+AE352+AE375+AE398</f>
        <v>527</v>
      </c>
      <c r="AF425" s="181">
        <f>AF7+AF30+AF53+AF76+AF99+AF122+AF145+AF168+AF191+AF214+AF237+AF260+AF283+AF306+AF329+AF352+AF375+AF398</f>
        <v>525</v>
      </c>
      <c r="AG425" s="181">
        <f>AG7+AG30+AG53+AG76+AG99+AG122+AG145+AG168+AG191+AG214+AG237+AG260+AG283+AG306+AG329+AG352+AG375+AG398</f>
        <v>580</v>
      </c>
      <c r="AH425" s="181">
        <f>AH7+AH30+AH53+AH76+AH99+AH122+AH145+AH168+AH191+AH214+AH237+AH260+AH283+AH306+AH329+AH352+AH375+AH398</f>
        <v>152</v>
      </c>
      <c r="AI425" s="156">
        <f>SUM(D425:AH425)</f>
        <v>9973</v>
      </c>
      <c r="AJ425" s="304">
        <f>SUM(AI425:AI426)</f>
        <v>10545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21</v>
      </c>
      <c r="F426" s="181">
        <f>F8+F31+F54+F77+F100+F123+F146+F169+F192+F215+F238+F261+F284+F307+F330+F353+F376+F399</f>
        <v>8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36</v>
      </c>
      <c r="I426" s="181">
        <f>I8+I31+I54+I77+I100+I123+I146+I169+I192+I215+I238+I261+I284+I307+I330+I353+I376+I399</f>
        <v>45</v>
      </c>
      <c r="J426" s="181">
        <f>J8+J31+J54+J77+J100+J123+J146+J169+J192+J215+J238+J261+J284+J307+J330+J353+J376+J399</f>
        <v>36</v>
      </c>
      <c r="K426" s="181">
        <f>K8+K31+K54+K77+K100+K123+K146+K169+K192+K215+K238+K261+K284+K307+K330+K353+K376+K399</f>
        <v>17</v>
      </c>
      <c r="L426" s="181">
        <f>L8+L31+L54+L77+L100+L123+L146+L169+L192+L215+L238+L261+L284+L307+L330+L353+L376+L399</f>
        <v>15</v>
      </c>
      <c r="M426" s="181">
        <f>M8+M31+M54+M77+M100+M123+M146+M169+M192+M215+M238+M261+M284+M307+M330+M353+M376+M399</f>
        <v>6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27</v>
      </c>
      <c r="P426" s="181">
        <f>P8+P31+P54+P77+P100+P123+P146+P169+P192+P215+P238+P261+P284+P307+P330+P353+P376+P399</f>
        <v>20</v>
      </c>
      <c r="Q426" s="181">
        <f>Q8+Q31+Q54+Q77+Q100+Q123+Q146+Q169+Q192+Q215+Q238+Q261+Q284+Q307+Q330+Q353+Q376+Q399</f>
        <v>28</v>
      </c>
      <c r="R426" s="181">
        <f>R8+R31+R54+R77+R100+R123+R146+R169+R192+R215+R238+R261+R284+R307+R330+R353+R376+R399</f>
        <v>24</v>
      </c>
      <c r="S426" s="181">
        <f>S8+S31+S54+S77+S100+S123+S146+S169+S192+S215+S238+S261+S284+S307+S330+S353+S376+S399</f>
        <v>21</v>
      </c>
      <c r="T426" s="181">
        <f>T8+T31+T54+T77+T100+T123+T146+T169+T192+T215+T238+T261+T284+T307+T330+T353+T376+T399</f>
        <v>7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24</v>
      </c>
      <c r="W426" s="181">
        <f>W8+W31+W54+W77+W100+W123+W146+W169+W192+W215+W238+W261+W284+W307+W330+W353+W376+W399</f>
        <v>20</v>
      </c>
      <c r="X426" s="181">
        <f>X8+X31+X54+X77+X100+X123+X146+X169+X192+X215+X238+X261+X284+X307+X330+X353+X376+X399</f>
        <v>23</v>
      </c>
      <c r="Y426" s="181">
        <f>Y8+Y31+Y54+Y77+Y100+Y123+Y146+Y169+Y192+Y215+Y238+Y261+Y284+Y307+Y330+Y353+Y376+Y399</f>
        <v>28</v>
      </c>
      <c r="Z426" s="181">
        <f>Z8+Z31+Z54+Z77+Z100+Z123+Z146+Z169+Z192+Z215+Z238+Z261+Z284+Z307+Z330+Z353+Z376+Z399</f>
        <v>27</v>
      </c>
      <c r="AA426" s="181">
        <f>AA8+AA31+AA54+AA77+AA100+AA123+AA146+AA169+AA192+AA215+AA238+AA261+AA284+AA307+AA330+AA353+AA376+AA399</f>
        <v>14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16</v>
      </c>
      <c r="AD426" s="181">
        <f>AD8+AD31+AD54+AD77+AD100+AD123+AD146+AD169+AD192+AD215+AD238+AD261+AD284+AD307+AD330+AD353+AD376+AD399</f>
        <v>21</v>
      </c>
      <c r="AE426" s="181">
        <f>AE8+AE31+AE54+AE77+AE100+AE123+AE146+AE169+AE192+AE215+AE238+AE261+AE284+AE307+AE330+AE353+AE376+AE399</f>
        <v>23</v>
      </c>
      <c r="AF426" s="181">
        <f>AF8+AF31+AF54+AF77+AF100+AF123+AF146+AF169+AF192+AF215+AF238+AF261+AF284+AF307+AF330+AF353+AF376+AF399</f>
        <v>28</v>
      </c>
      <c r="AG426" s="181">
        <f>AG8+AG31+AG54+AG77+AG100+AG123+AG146+AG169+AG192+AG215+AG238+AG261+AG284+AG307+AG330+AG353+AG376+AG399</f>
        <v>26</v>
      </c>
      <c r="AH426" s="181">
        <f>AH8+AH31+AH54+AH77+AH100+AH123+AH146+AH169+AH192+AH215+AH238+AH261+AH284+AH307+AH330+AH353+AH376+AH399</f>
        <v>11</v>
      </c>
      <c r="AI426" s="156">
        <f>SUM(D426:AH426)</f>
        <v>572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1618</v>
      </c>
      <c r="F427" s="181">
        <f>F9+F32+F55+F78+F101+F124+F147+F170+F193+F216+F239+F262+F285+F308+F331+F354+F377+F400</f>
        <v>601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1803</v>
      </c>
      <c r="I427" s="181">
        <f>I9+I32+I55+I78+I101+I124+I147+I170+I193+I216+I239+I262+I285+I308+I331+I354+I377+I400</f>
        <v>1904</v>
      </c>
      <c r="J427" s="181">
        <f>J9+J32+J55+J78+J101+J124+J147+J170+J193+J216+J239+J262+J285+J308+J331+J354+J377+J400</f>
        <v>1777</v>
      </c>
      <c r="K427" s="181">
        <f>K9+K32+K55+K78+K101+K124+K147+K170+K193+K216+K239+K262+K285+K308+K331+K354+K377+K400</f>
        <v>1743</v>
      </c>
      <c r="L427" s="181">
        <f>L9+L32+L55+L78+L101+L124+L147+L170+L193+L216+L239+L262+L285+L308+L331+L354+L377+L400</f>
        <v>1775</v>
      </c>
      <c r="M427" s="181">
        <f>M9+M32+M55+M78+M101+M124+M147+M170+M193+M216+M239+M262+M285+M308+M331+M354+M377+M400</f>
        <v>488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1764</v>
      </c>
      <c r="P427" s="181">
        <f>P9+P32+P55+P78+P101+P124+P147+P170+P193+P216+P239+P262+P285+P308+P331+P354+P377+P400</f>
        <v>1779</v>
      </c>
      <c r="Q427" s="181">
        <f>Q9+Q32+Q55+Q78+Q101+Q124+Q147+Q170+Q193+Q216+Q239+Q262+Q285+Q308+Q331+Q354+Q377+Q400</f>
        <v>1860</v>
      </c>
      <c r="R427" s="181">
        <f>R9+R32+R55+R78+R101+R124+R147+R170+R193+R216+R239+R262+R285+R308+R331+R354+R377+R400</f>
        <v>1838</v>
      </c>
      <c r="S427" s="181">
        <f>S9+S32+S55+S78+S101+S124+S147+S170+S193+S216+S239+S262+S285+S308+S331+S354+S377+S400</f>
        <v>1899</v>
      </c>
      <c r="T427" s="181">
        <f>T9+T32+T55+T78+T101+T124+T147+T170+T193+T216+T239+T262+T285+T308+T331+T354+T377+T400</f>
        <v>591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1968</v>
      </c>
      <c r="W427" s="181">
        <f>W9+W32+W55+W78+W101+W124+W147+W170+W193+W216+W239+W262+W285+W308+W331+W354+W377+W400</f>
        <v>1659</v>
      </c>
      <c r="X427" s="181">
        <f>X9+X32+X55+X78+X101+X124+X147+X170+X193+X216+X239+X262+X285+X308+X331+X354+X377+X400</f>
        <v>1721</v>
      </c>
      <c r="Y427" s="181">
        <f>Y9+Y32+Y55+Y78+Y101+Y124+Y147+Y170+Y193+Y216+Y239+Y262+Y285+Y308+Y331+Y354+Y377+Y400</f>
        <v>1933</v>
      </c>
      <c r="Z427" s="181">
        <f>Z9+Z32+Z55+Z78+Z101+Z124+Z147+Z170+Z193+Z216+Z239+Z262+Z285+Z308+Z331+Z354+Z377+Z400</f>
        <v>1848</v>
      </c>
      <c r="AA427" s="181">
        <f>AA9+AA32+AA55+AA78+AA101+AA124+AA147+AA170+AA193+AA216+AA239+AA262+AA285+AA308+AA331+AA354+AA377+AA400</f>
        <v>563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1717</v>
      </c>
      <c r="AD427" s="181">
        <f>AD9+AD32+AD55+AD78+AD101+AD124+AD147+AD170+AD193+AD216+AD239+AD262+AD285+AD308+AD331+AD354+AD377+AD400</f>
        <v>1959</v>
      </c>
      <c r="AE427" s="181">
        <f>AE9+AE32+AE55+AE78+AE101+AE124+AE147+AE170+AE193+AE216+AE239+AE262+AE285+AE308+AE331+AE354+AE377+AE400</f>
        <v>1906</v>
      </c>
      <c r="AF427" s="181">
        <f>AF9+AF32+AF55+AF78+AF101+AF124+AF147+AF170+AF193+AF216+AF239+AF262+AF285+AF308+AF331+AF354+AF377+AF400</f>
        <v>1966</v>
      </c>
      <c r="AG427" s="181">
        <f>AG9+AG32+AG55+AG78+AG101+AG124+AG147+AG170+AG193+AG216+AG239+AG262+AG285+AG308+AG331+AG354+AG377+AG400</f>
        <v>2122</v>
      </c>
      <c r="AH427" s="181">
        <f>AH9+AH32+AH55+AH78+AH101+AH124+AH147+AH170+AH193+AH216+AH239+AH262+AH285+AH308+AH331+AH354+AH377+AH400</f>
        <v>601</v>
      </c>
      <c r="AI427" s="156">
        <f>SUM(D427:AH427)</f>
        <v>41403</v>
      </c>
      <c r="AJ427" s="304">
        <f>SUM(AI427:AI428)</f>
        <v>43686</v>
      </c>
      <c r="AK427" s="307" t="s">
        <v>174</v>
      </c>
      <c r="AL427" s="304">
        <f>SUM(AJ427:AJ430)</f>
        <v>76000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117</v>
      </c>
      <c r="F428" s="181">
        <f>F10+F33+F56+F79+F102+F125+F148+F171+F194+F217+F240+F263+F286+F309+F332+F355+F378+F401</f>
        <v>40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120</v>
      </c>
      <c r="I428" s="181">
        <f>I10+I33+I56+I79+I102+I125+I148+I171+I194+I217+I240+I263+I286+I309+I332+I355+I378+I401</f>
        <v>125</v>
      </c>
      <c r="J428" s="181">
        <f>J10+J33+J56+J79+J102+J125+J148+J171+J194+J217+J240+J263+J286+J309+J332+J355+J378+J401</f>
        <v>119</v>
      </c>
      <c r="K428" s="181">
        <f>K10+K33+K56+K79+K102+K125+K148+K171+K194+K217+K240+K263+K286+K309+K332+K355+K378+K401</f>
        <v>82</v>
      </c>
      <c r="L428" s="181">
        <f>L10+L33+L56+L79+L102+L125+L148+L171+L194+L217+L240+L263+L286+L309+L332+L355+L378+L401</f>
        <v>84</v>
      </c>
      <c r="M428" s="181">
        <f>M10+M33+M56+M79+M102+M125+M148+M171+M194+M217+M240+M263+M286+M309+M332+M355+M378+M401</f>
        <v>28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99</v>
      </c>
      <c r="P428" s="181">
        <f>P10+P33+P56+P79+P102+P125+P148+P171+P194+P217+P240+P263+P286+P309+P332+P355+P378+P401</f>
        <v>94</v>
      </c>
      <c r="Q428" s="181">
        <f>Q10+Q33+Q56+Q79+Q102+Q125+Q148+Q171+Q194+Q217+Q240+Q263+Q286+Q309+Q332+Q355+Q378+Q401</f>
        <v>97</v>
      </c>
      <c r="R428" s="181">
        <f>R10+R33+R56+R79+R102+R125+R148+R171+R194+R217+R240+R263+R286+R309+R332+R355+R378+R401</f>
        <v>93</v>
      </c>
      <c r="S428" s="181">
        <f>S10+S33+S56+S79+S102+S125+S148+S171+S194+S217+S240+S263+S286+S309+S332+S355+S378+S401</f>
        <v>106</v>
      </c>
      <c r="T428" s="181">
        <f>T10+T33+T56+T79+T102+T125+T148+T171+T194+T217+T240+T263+T286+T309+T332+T355+T378+T401</f>
        <v>34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103</v>
      </c>
      <c r="W428" s="181">
        <f>W10+W33+W56+W79+W102+W125+W148+W171+W194+W217+W240+W263+W286+W309+W332+W355+W378+W401</f>
        <v>90</v>
      </c>
      <c r="X428" s="181">
        <f>X10+X33+X56+X79+X102+X125+X148+X171+X194+X217+X240+X263+X286+X309+X332+X355+X378+X401</f>
        <v>102</v>
      </c>
      <c r="Y428" s="181">
        <f>Y10+Y33+Y56+Y79+Y102+Y125+Y148+Y171+Y194+Y217+Y240+Y263+Y286+Y309+Y332+Y355+Y378+Y401</f>
        <v>91</v>
      </c>
      <c r="Z428" s="181">
        <f>Z10+Z33+Z56+Z79+Z102+Z125+Z148+Z171+Z194+Z217+Z240+Z263+Z286+Z309+Z332+Z355+Z378+Z401</f>
        <v>94</v>
      </c>
      <c r="AA428" s="181">
        <f>AA10+AA33+AA56+AA79+AA102+AA125+AA148+AA171+AA194+AA217+AA240+AA263+AA286+AA309+AA332+AA355+AA378+AA401</f>
        <v>37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90</v>
      </c>
      <c r="AD428" s="181">
        <f>AD10+AD33+AD56+AD79+AD102+AD125+AD148+AD171+AD194+AD217+AD240+AD263+AD286+AD309+AD332+AD355+AD378+AD401</f>
        <v>89</v>
      </c>
      <c r="AE428" s="181">
        <f>AE10+AE33+AE56+AE79+AE102+AE125+AE148+AE171+AE194+AE217+AE240+AE263+AE286+AE309+AE332+AE355+AE378+AE401</f>
        <v>93</v>
      </c>
      <c r="AF428" s="181">
        <f>AF10+AF33+AF56+AF79+AF102+AF125+AF148+AF171+AF194+AF217+AF240+AF263+AF286+AF309+AF332+AF355+AF378+AF401</f>
        <v>116</v>
      </c>
      <c r="AG428" s="181">
        <f>AG10+AG33+AG56+AG79+AG102+AG125+AG148+AG171+AG194+AG217+AG240+AG263+AG286+AG309+AG332+AG355+AG378+AG401</f>
        <v>101</v>
      </c>
      <c r="AH428" s="181">
        <f>AH10+AH33+AH56+AH79+AH102+AH125+AH148+AH171+AH194+AH217+AH240+AH263+AH286+AH309+AH332+AH355+AH378+AH401</f>
        <v>39</v>
      </c>
      <c r="AI428" s="156">
        <f>SUM(D428:AH428)</f>
        <v>2283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1148</v>
      </c>
      <c r="F429" s="181">
        <f>F11+F34+F57+F80+F103+F126+F149+F172+F195+F218+F241+F264+F287+F310+F333+F356+F379+F402</f>
        <v>532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1180</v>
      </c>
      <c r="I429" s="181">
        <f>I11+I34+I57+I80+I103+I126+I149+I172+I195+I218+I241+I264+I287+I310+I333+I356+I379+I402</f>
        <v>1219</v>
      </c>
      <c r="J429" s="181">
        <f>J11+J34+J57+J80+J103+J126+J149+J172+J195+J218+J241+J264+J287+J310+J333+J356+J379+J402</f>
        <v>1217</v>
      </c>
      <c r="K429" s="181">
        <f>K11+K34+K57+K80+K103+K126+K149+K172+K195+K218+K241+K264+K287+K310+K333+K356+K379+K402</f>
        <v>1140</v>
      </c>
      <c r="L429" s="181">
        <f>L11+L34+L57+L80+L103+L126+L149+L172+L195+L218+L241+L264+L287+L310+L333+L356+L379+L402</f>
        <v>1162</v>
      </c>
      <c r="M429" s="181">
        <f>M11+M34+M57+M80+M103+M126+M149+M172+M195+M218+M241+M264+M287+M310+M333+M356+M379+M402</f>
        <v>460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1300</v>
      </c>
      <c r="P429" s="181">
        <f>P11+P34+P57+P80+P103+P126+P149+P172+P195+P218+P241+P264+P287+P310+P333+P356+P379+P402</f>
        <v>1387</v>
      </c>
      <c r="Q429" s="181">
        <f>Q11+Q34+Q57+Q80+Q103+Q126+Q149+Q172+Q195+Q218+Q241+Q264+Q287+Q310+Q333+Q356+Q379+Q402</f>
        <v>1401</v>
      </c>
      <c r="R429" s="181">
        <f>R11+R34+R57+R80+R103+R126+R149+R172+R195+R218+R241+R264+R287+R310+R333+R356+R379+R402</f>
        <v>1365</v>
      </c>
      <c r="S429" s="181">
        <f>S11+S34+S57+S80+S103+S126+S149+S172+S195+S218+S241+S264+S287+S310+S333+S356+S379+S402</f>
        <v>1381</v>
      </c>
      <c r="T429" s="181">
        <f>T11+T34+T57+T80+T103+T126+T149+T172+T195+T218+T241+T264+T287+T310+T333+T356+T379+T402</f>
        <v>482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1531</v>
      </c>
      <c r="W429" s="181">
        <f>W11+W34+W57+W80+W103+W126+W149+W172+W195+W218+W241+W264+W287+W310+W333+W356+W379+W402</f>
        <v>1284</v>
      </c>
      <c r="X429" s="181">
        <f>X11+X34+X57+X80+X103+X126+X149+X172+X195+X218+X241+X264+X287+X310+X333+X356+X379+X402</f>
        <v>1306</v>
      </c>
      <c r="Y429" s="181">
        <f>Y11+Y34+Y57+Y80+Y103+Y126+Y149+Y172+Y195+Y218+Y241+Y264+Y287+Y310+Y333+Y356+Y379+Y402</f>
        <v>1522</v>
      </c>
      <c r="Z429" s="181">
        <f>Z11+Z34+Z57+Z80+Z103+Z126+Z149+Z172+Z195+Z218+Z241+Z264+Z287+Z310+Z333+Z356+Z379+Z402</f>
        <v>1436</v>
      </c>
      <c r="AA429" s="181">
        <f>AA11+AA34+AA57+AA80+AA103+AA126+AA149+AA172+AA195+AA218+AA241+AA264+AA287+AA310+AA333+AA356+AA379+AA402</f>
        <v>496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1343</v>
      </c>
      <c r="AD429" s="181">
        <f>AD11+AD34+AD57+AD80+AD103+AD126+AD149+AD172+AD195+AD218+AD241+AD264+AD287+AD310+AD333+AD356+AD379+AD402</f>
        <v>1551</v>
      </c>
      <c r="AE429" s="181">
        <f>AE11+AE34+AE57+AE80+AE103+AE126+AE149+AE172+AE195+AE218+AE241+AE264+AE287+AE310+AE333+AE356+AE379+AE402</f>
        <v>1498</v>
      </c>
      <c r="AF429" s="181">
        <f>AF11+AF34+AF57+AF80+AF103+AF126+AF149+AF172+AF195+AF218+AF241+AF264+AF287+AF310+AF333+AF356+AF379+AF402</f>
        <v>1547</v>
      </c>
      <c r="AG429" s="181">
        <f>AG11+AG34+AG57+AG80+AG103+AG126+AG149+AG172+AG195+AG218+AG241+AG264+AG287+AG310+AG333+AG356+AG379+AG402</f>
        <v>1616</v>
      </c>
      <c r="AH429" s="181">
        <f>AH11+AH34+AH57+AH80+AH103+AH126+AH149+AH172+AH195+AH218+AH241+AH264+AH287+AH310+AH333+AH356+AH379+AH402</f>
        <v>513</v>
      </c>
      <c r="AI429" s="156">
        <f>SUM(D429:AH429)</f>
        <v>31017</v>
      </c>
      <c r="AJ429" s="304">
        <f>SUM(AI429:AI430)</f>
        <v>32314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80</v>
      </c>
      <c r="F430" s="181">
        <f>F12+F35+F58+F81+F104+F127+F150+F173+F196+F219+F242+F265+F288+F311+F334+F357+F380+F403</f>
        <v>32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76</v>
      </c>
      <c r="I430" s="181">
        <f>I12+I35+I58+I81+I104+I127+I150+I173+I196+I219+I242+I265+I288+I311+I334+I357+I380+I403</f>
        <v>85</v>
      </c>
      <c r="J430" s="181">
        <f>J12+J35+J58+J81+J104+J127+J150+J173+J196+J219+J242+J265+J288+J311+J334+J357+J380+J403</f>
        <v>92</v>
      </c>
      <c r="K430" s="181">
        <f>K12+K35+K58+K81+K104+K127+K150+K173+K196+K219+K242+K265+K288+K311+K334+K357+K380+K403</f>
        <v>42</v>
      </c>
      <c r="L430" s="181">
        <f>L12+L35+L58+L81+L104+L127+L150+L173+L196+L219+L242+L265+L288+L311+L334+L357+L380+L403</f>
        <v>39</v>
      </c>
      <c r="M430" s="181">
        <f>M12+M35+M58+M81+M104+M127+M150+M173+M196+M219+M242+M265+M288+M311+M334+M357+M380+M403</f>
        <v>24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48</v>
      </c>
      <c r="P430" s="181">
        <f>P12+P35+P58+P81+P104+P127+P150+P173+P196+P219+P242+P265+P288+P311+P334+P357+P380+P403</f>
        <v>44</v>
      </c>
      <c r="Q430" s="181">
        <f>Q12+Q35+Q58+Q81+Q104+Q127+Q150+Q173+Q196+Q219+Q242+Q265+Q288+Q311+Q334+Q357+Q380+Q403</f>
        <v>54</v>
      </c>
      <c r="R430" s="181">
        <f>R12+R35+R58+R81+R104+R127+R150+R173+R196+R219+R242+R265+R288+R311+R334+R357+R380+R403</f>
        <v>42</v>
      </c>
      <c r="S430" s="181">
        <f>S12+S35+S58+S81+S104+S127+S150+S173+S196+S219+S242+S265+S288+S311+S334+S357+S380+S403</f>
        <v>49</v>
      </c>
      <c r="T430" s="181">
        <f>T12+T35+T58+T81+T104+T127+T150+T173+T196+T219+T242+T265+T288+T311+T334+T357+T380+T403</f>
        <v>21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54</v>
      </c>
      <c r="W430" s="181">
        <f>W12+W35+W58+W81+W104+W127+W150+W173+W196+W219+W242+W265+W288+W311+W334+W357+W380+W403</f>
        <v>51</v>
      </c>
      <c r="X430" s="181">
        <f>X12+X35+X58+X81+X104+X127+X150+X173+X196+X219+X242+X265+X288+X311+X334+X357+X380+X403</f>
        <v>49</v>
      </c>
      <c r="Y430" s="181">
        <f>Y12+Y35+Y58+Y81+Y104+Y127+Y150+Y173+Y196+Y219+Y242+Y265+Y288+Y311+Y334+Y357+Y380+Y403</f>
        <v>55</v>
      </c>
      <c r="Z430" s="181">
        <f>Z12+Z35+Z58+Z81+Z104+Z127+Z150+Z173+Z196+Z219+Z242+Z265+Z288+Z311+Z334+Z357+Z380+Z403</f>
        <v>48</v>
      </c>
      <c r="AA430" s="181">
        <f>AA12+AA35+AA58+AA81+AA104+AA127+AA150+AA173+AA196+AA219+AA242+AA265+AA288+AA311+AA334+AA357+AA380+AA403</f>
        <v>19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55</v>
      </c>
      <c r="AD430" s="181">
        <f>AD12+AD35+AD58+AD81+AD104+AD127+AD150+AD173+AD196+AD219+AD242+AD265+AD288+AD311+AD334+AD357+AD380+AD403</f>
        <v>60</v>
      </c>
      <c r="AE430" s="181">
        <f>AE12+AE35+AE58+AE81+AE104+AE127+AE150+AE173+AE196+AE219+AE242+AE265+AE288+AE311+AE334+AE357+AE380+AE403</f>
        <v>51</v>
      </c>
      <c r="AF430" s="181">
        <f>AF12+AF35+AF58+AF81+AF104+AF127+AF150+AF173+AF196+AF219+AF242+AF265+AF288+AF311+AF334+AF357+AF380+AF403</f>
        <v>53</v>
      </c>
      <c r="AG430" s="181">
        <f>AG12+AG35+AG58+AG81+AG104+AG127+AG150+AG173+AG196+AG219+AG242+AG265+AG288+AG311+AG334+AG357+AG380+AG403</f>
        <v>49</v>
      </c>
      <c r="AH430" s="181">
        <f>AH12+AH35+AH58+AH81+AH104+AH127+AH150+AH173+AH196+AH219+AH242+AH265+AH288+AH311+AH334+AH357+AH380+AH403</f>
        <v>25</v>
      </c>
      <c r="AI430" s="156">
        <f>SUM(D430:AH430)</f>
        <v>1297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938</v>
      </c>
      <c r="F431" s="181">
        <f>F13+F36+F59+F82+F105+F128+F151+F174+F197+F220+F243+F266+F289+F312+F335+F358+F381+F404</f>
        <v>248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1090</v>
      </c>
      <c r="I431" s="181">
        <f>I13+I36+I59+I82+I105+I128+I151+I174+I197+I220+I243+I266+I289+I312+I335+I358+I381+I404</f>
        <v>1045</v>
      </c>
      <c r="J431" s="181">
        <f>J13+J36+J59+J82+J105+J128+J151+J174+J197+J220+J243+J266+J289+J312+J335+J358+J381+J404</f>
        <v>1067</v>
      </c>
      <c r="K431" s="181">
        <f>K13+K36+K59+K82+K105+K128+K151+K174+K197+K220+K243+K266+K289+K312+K335+K358+K381+K404</f>
        <v>885</v>
      </c>
      <c r="L431" s="181">
        <f>L13+L36+L59+L82+L105+L128+L151+L174+L197+L220+L243+L266+L289+L312+L335+L358+L381+L404</f>
        <v>939</v>
      </c>
      <c r="M431" s="181">
        <f>M13+M36+M59+M82+M105+M128+M151+M174+M197+M220+M243+M266+M289+M312+M335+M358+M381+M404</f>
        <v>200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960</v>
      </c>
      <c r="P431" s="181">
        <f>P13+P36+P59+P82+P105+P128+P151+P174+P197+P220+P243+P266+P289+P312+P335+P358+P381+P404</f>
        <v>1004</v>
      </c>
      <c r="Q431" s="181">
        <f>Q13+Q36+Q59+Q82+Q105+Q128+Q151+Q174+Q197+Q220+Q243+Q266+Q289+Q312+Q335+Q358+Q381+Q404</f>
        <v>968</v>
      </c>
      <c r="R431" s="181">
        <f>R13+R36+R59+R82+R105+R128+R151+R174+R197+R220+R243+R266+R289+R312+R335+R358+R381+R404</f>
        <v>975</v>
      </c>
      <c r="S431" s="181">
        <f>S13+S36+S59+S82+S105+S128+S151+S174+S197+S220+S243+S266+S289+S312+S335+S358+S381+S404</f>
        <v>989</v>
      </c>
      <c r="T431" s="181">
        <f>T13+T36+T59+T82+T105+T128+T151+T174+T197+T220+T243+T266+T289+T312+T335+T358+T381+T404</f>
        <v>266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1011</v>
      </c>
      <c r="W431" s="181">
        <f>W13+W36+W59+W82+W105+W128+W151+W174+W197+W220+W243+W266+W289+W312+W335+W358+W381+W404</f>
        <v>794</v>
      </c>
      <c r="X431" s="181">
        <f>X13+X36+X59+X82+X105+X128+X151+X174+X197+X220+X243+X266+X289+X312+X335+X358+X381+X404</f>
        <v>938</v>
      </c>
      <c r="Y431" s="181">
        <f>Y13+Y36+Y59+Y82+Y105+Y128+Y151+Y174+Y197+Y220+Y243+Y266+Y289+Y312+Y335+Y358+Y381+Y404</f>
        <v>998</v>
      </c>
      <c r="Z431" s="181">
        <f>Z13+Z36+Z59+Z82+Z105+Z128+Z151+Z174+Z197+Z220+Z243+Z266+Z289+Z312+Z335+Z358+Z381+Z404</f>
        <v>937</v>
      </c>
      <c r="AA431" s="181">
        <f>AA13+AA36+AA59+AA82+AA105+AA128+AA151+AA174+AA197+AA220+AA243+AA266+AA289+AA312+AA335+AA358+AA381+AA404</f>
        <v>243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861</v>
      </c>
      <c r="AD431" s="181">
        <f>AD13+AD36+AD59+AD82+AD105+AD128+AD151+AD174+AD197+AD220+AD243+AD266+AD289+AD312+AD335+AD358+AD381+AD404</f>
        <v>968</v>
      </c>
      <c r="AE431" s="181">
        <f>AE13+AE36+AE59+AE82+AE105+AE128+AE151+AE174+AE197+AE220+AE243+AE266+AE289+AE312+AE335+AE358+AE381+AE404</f>
        <v>1007</v>
      </c>
      <c r="AF431" s="181">
        <f>AF13+AF36+AF59+AF82+AF105+AF128+AF151+AF174+AF197+AF220+AF243+AF266+AF289+AF312+AF335+AF358+AF381+AF404</f>
        <v>1053</v>
      </c>
      <c r="AG431" s="181">
        <f>AG13+AG36+AG59+AG82+AG105+AG128+AG151+AG174+AG197+AG220+AG243+AG266+AG289+AG312+AG335+AG358+AG381+AG404</f>
        <v>1065</v>
      </c>
      <c r="AH431" s="181">
        <f>AH13+AH36+AH59+AH82+AH105+AH128+AH151+AH174+AH197+AH220+AH243+AH266+AH289+AH312+AH335+AH358+AH381+AH404</f>
        <v>237</v>
      </c>
      <c r="AI431" s="156">
        <f>SUM(D431:AH431)</f>
        <v>21686</v>
      </c>
      <c r="AJ431" s="304">
        <f>SUM(AI431:AI432)</f>
        <v>22812</v>
      </c>
      <c r="AK431" s="307" t="s">
        <v>180</v>
      </c>
      <c r="AL431" s="304">
        <f>SUM(AJ431:AJ434)</f>
        <v>33083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64</v>
      </c>
      <c r="F432" s="181">
        <f>F14+F37+F60+F83+F106+F129+F152+F175+F198+F221+F244+F267+F290+F313+F336+F359+F382+F405</f>
        <v>15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72</v>
      </c>
      <c r="I432" s="181">
        <f>I14+I37+I60+I83+I106+I129+I152+I175+I198+I221+I244+I267+I290+I313+I336+I359+I382+I405</f>
        <v>66</v>
      </c>
      <c r="J432" s="181">
        <f>J14+J37+J60+J83+J106+J129+J152+J175+J198+J221+J244+J267+J290+J313+J336+J359+J382+J405</f>
        <v>73</v>
      </c>
      <c r="K432" s="181">
        <f>K14+K37+K60+K83+K106+K129+K152+K175+K198+K221+K244+K267+K290+K313+K336+K359+K382+K405</f>
        <v>39</v>
      </c>
      <c r="L432" s="181">
        <f>L14+L37+L60+L83+L106+L129+L152+L175+L198+L221+L244+L267+L290+L313+L336+L359+L382+L405</f>
        <v>33</v>
      </c>
      <c r="M432" s="181">
        <f>M14+M37+M60+M83+M106+M129+M152+M175+M198+M221+M244+M267+M290+M313+M336+M359+M382+M405</f>
        <v>16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49</v>
      </c>
      <c r="P432" s="181">
        <f>P14+P37+P60+P83+P106+P129+P152+P175+P198+P221+P244+P267+P290+P313+P336+P359+P382+P405</f>
        <v>41</v>
      </c>
      <c r="Q432" s="181">
        <f>Q14+Q37+Q60+Q83+Q106+Q129+Q152+Q175+Q198+Q221+Q244+Q267+Q290+Q313+Q336+Q359+Q382+Q405</f>
        <v>40</v>
      </c>
      <c r="R432" s="181">
        <f>R14+R37+R60+R83+R106+R129+R152+R175+R198+R221+R244+R267+R290+R313+R336+R359+R382+R405</f>
        <v>53</v>
      </c>
      <c r="S432" s="181">
        <f>S14+S37+S60+S83+S106+S129+S152+S175+S198+S221+S244+S267+S290+S313+S336+S359+S382+S405</f>
        <v>44</v>
      </c>
      <c r="T432" s="181">
        <f>T14+T37+T60+T83+T106+T129+T152+T175+T198+T221+T244+T267+T290+T313+T336+T359+T382+T405</f>
        <v>18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54</v>
      </c>
      <c r="W432" s="181">
        <f>W14+W37+W60+W83+W106+W129+W152+W175+W198+W221+W244+W267+W290+W313+W336+W359+W382+W405</f>
        <v>41</v>
      </c>
      <c r="X432" s="181">
        <f>X14+X37+X60+X83+X106+X129+X152+X175+X198+X221+X244+X267+X290+X313+X336+X359+X382+X405</f>
        <v>46</v>
      </c>
      <c r="Y432" s="181">
        <f>Y14+Y37+Y60+Y83+Y106+Y129+Y152+Y175+Y198+Y221+Y244+Y267+Y290+Y313+Y336+Y359+Y382+Y405</f>
        <v>46</v>
      </c>
      <c r="Z432" s="181">
        <f>Z14+Z37+Z60+Z83+Z106+Z129+Z152+Z175+Z198+Z221+Z244+Z267+Z290+Z313+Z336+Z359+Z382+Z405</f>
        <v>48</v>
      </c>
      <c r="AA432" s="181">
        <f>AA14+AA37+AA60+AA83+AA106+AA129+AA152+AA175+AA198+AA221+AA244+AA267+AA290+AA313+AA336+AA359+AA382+AA405</f>
        <v>16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35</v>
      </c>
      <c r="AD432" s="181">
        <f>AD14+AD37+AD60+AD83+AD106+AD129+AD152+AD175+AD198+AD221+AD244+AD267+AD290+AD313+AD336+AD359+AD382+AD405</f>
        <v>54</v>
      </c>
      <c r="AE432" s="181">
        <f>AE14+AE37+AE60+AE83+AE106+AE129+AE152+AE175+AE198+AE221+AE244+AE267+AE290+AE313+AE336+AE359+AE382+AE405</f>
        <v>42</v>
      </c>
      <c r="AF432" s="181">
        <f>AF14+AF37+AF60+AF83+AF106+AF129+AF152+AF175+AF198+AF221+AF244+AF267+AF290+AF313+AF336+AF359+AF382+AF405</f>
        <v>54</v>
      </c>
      <c r="AG432" s="181">
        <f>AG14+AG37+AG60+AG83+AG106+AG129+AG152+AG175+AG198+AG221+AG244+AG267+AG290+AG313+AG336+AG359+AG382+AG405</f>
        <v>46</v>
      </c>
      <c r="AH432" s="181">
        <f>AH14+AH37+AH60+AH83+AH106+AH129+AH152+AH175+AH198+AH221+AH244+AH267+AH290+AH313+AH336+AH359+AH382+AH405</f>
        <v>21</v>
      </c>
      <c r="AI432" s="156">
        <f>SUM(D432:AH432)</f>
        <v>1126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408</v>
      </c>
      <c r="F433" s="181">
        <f>F15+F38+F61+F84+F107+F130+F153+F176+F199+F222+F245+F268+F291+F314+F337+F360+F383+F406</f>
        <v>155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383</v>
      </c>
      <c r="I433" s="181">
        <f>I15+I38+I61+I84+I107+I130+I153+I176+I199+I222+I245+I268+I291+I314+I337+I360+I383+I406</f>
        <v>411</v>
      </c>
      <c r="J433" s="181">
        <f>J15+J38+J61+J84+J107+J130+J153+J176+J199+J222+J245+J268+J291+J314+J337+J360+J383+J406</f>
        <v>406</v>
      </c>
      <c r="K433" s="181">
        <f>K15+K38+K61+K84+K107+K130+K153+K176+K199+K222+K245+K268+K291+K314+K337+K360+K383+K406</f>
        <v>328</v>
      </c>
      <c r="L433" s="181">
        <f>L15+L38+L61+L84+L107+L130+L153+L176+L199+L222+L245+L268+L291+L314+L337+L360+L383+L406</f>
        <v>364</v>
      </c>
      <c r="M433" s="181">
        <f>M15+M38+M61+M84+M107+M130+M153+M176+M199+M222+M245+M268+M291+M314+M337+M360+M383+M406</f>
        <v>122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397</v>
      </c>
      <c r="P433" s="181">
        <f>P15+P38+P61+P84+P107+P130+P153+P176+P199+P222+P245+P268+P291+P314+P337+P360+P383+P406</f>
        <v>415</v>
      </c>
      <c r="Q433" s="181">
        <f>Q15+Q38+Q61+Q84+Q107+Q130+Q153+Q176+Q199+Q222+Q245+Q268+Q291+Q314+Q337+Q360+Q383+Q406</f>
        <v>437</v>
      </c>
      <c r="R433" s="181">
        <f>R15+R38+R61+R84+R107+R130+R153+R176+R199+R222+R245+R268+R291+R314+R337+R360+R383+R406</f>
        <v>450</v>
      </c>
      <c r="S433" s="181">
        <f>S15+S38+S61+S84+S107+S130+S153+S176+S199+S222+S245+S268+S291+S314+S337+S360+S383+S406</f>
        <v>429</v>
      </c>
      <c r="T433" s="181">
        <f>T15+T38+T61+T84+T107+T130+T153+T176+T199+T222+T245+T268+T291+T314+T337+T360+T383+T406</f>
        <v>127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488</v>
      </c>
      <c r="W433" s="181">
        <f>W15+W38+W61+W84+W107+W130+W153+W176+W199+W222+W245+W268+W291+W314+W337+W360+W383+W406</f>
        <v>367</v>
      </c>
      <c r="X433" s="181">
        <f>X15+X38+X61+X84+X107+X130+X153+X176+X199+X222+X245+X268+X291+X314+X337+X360+X383+X406</f>
        <v>403</v>
      </c>
      <c r="Y433" s="181">
        <f>Y15+Y38+Y61+Y84+Y107+Y130+Y153+Y176+Y199+Y222+Y245+Y268+Y291+Y314+Y337+Y360+Y383+Y406</f>
        <v>476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151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442</v>
      </c>
      <c r="AD433" s="181">
        <f>AD15+AD38+AD61+AD84+AD107+AD130+AD153+AD176+AD199+AD222+AD245+AD268+AD291+AD314+AD337+AD360+AD383+AD406</f>
        <v>506</v>
      </c>
      <c r="AE433" s="181">
        <f>AE15+AE38+AE61+AE84+AE107+AE130+AE153+AE176+AE199+AE222+AE245+AE268+AE291+AE314+AE337+AE360+AE383+AE406</f>
        <v>491</v>
      </c>
      <c r="AF433" s="181">
        <f>AF15+AF38+AF61+AF84+AF107+AF130+AF153+AF176+AF199+AF222+AF245+AF268+AF291+AF314+AF337+AF360+AF383+AF406</f>
        <v>527</v>
      </c>
      <c r="AG433" s="181">
        <f>AG15+AG38+AG61+AG84+AG107+AG130+AG153+AG176+AG199+AG222+AG245+AG268+AG291+AG314+AG337+AG360+AG383+AG406</f>
        <v>526</v>
      </c>
      <c r="AH433" s="181">
        <f>AH15+AH38+AH61+AH84+AH107+AH130+AH153+AH176+AH199+AH222+AH245+AH268+AH291+AH314+AH337+AH360+AH383+AH406</f>
        <v>133</v>
      </c>
      <c r="AI433" s="156">
        <f>SUM(D433:AH433)</f>
        <v>9781</v>
      </c>
      <c r="AJ433" s="304">
        <f>SUM(AI433:AI434)</f>
        <v>10271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42</v>
      </c>
      <c r="F434" s="181">
        <f>F16+F39+F62+F85+F108+F131+F154+F177+F200+F223+F246+F269+F292+F315+F338+F361+F384+F407</f>
        <v>9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38</v>
      </c>
      <c r="I434" s="181">
        <f>I16+I39+I62+I85+I108+I131+I154+I177+I200+I223+I246+I269+I292+I315+I338+I361+I384+I407</f>
        <v>45</v>
      </c>
      <c r="J434" s="181">
        <f>J16+J39+J62+J85+J108+J131+J154+J177+J200+J223+J246+J269+J292+J315+J338+J361+J384+J407</f>
        <v>47</v>
      </c>
      <c r="K434" s="181">
        <f>K16+K39+K62+K85+K108+K131+K154+K177+K200+K223+K246+K269+K292+K315+K338+K361+K384+K407</f>
        <v>11</v>
      </c>
      <c r="L434" s="181">
        <f>L16+L39+L62+L85+L108+L131+L154+L177+L200+L223+L246+L269+L292+L315+L338+L361+L384+L407</f>
        <v>14</v>
      </c>
      <c r="M434" s="181">
        <f>M16+M39+M62+M85+M108+M131+M154+M177+M200+M223+M246+M269+M292+M315+M338+M361+M384+M407</f>
        <v>5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13</v>
      </c>
      <c r="P434" s="181">
        <f>P16+P39+P62+P85+P108+P131+P154+P177+P200+P223+P246+P269+P292+P315+P338+P361+P384+P407</f>
        <v>14</v>
      </c>
      <c r="Q434" s="181">
        <f>Q16+Q39+Q62+Q85+Q108+Q131+Q154+Q177+Q200+Q223+Q246+Q269+Q292+Q315+Q338+Q361+Q384+Q407</f>
        <v>9</v>
      </c>
      <c r="R434" s="181">
        <f>R16+R39+R62+R85+R108+R131+R154+R177+R200+R223+R246+R269+R292+R315+R338+R361+R384+R407</f>
        <v>23</v>
      </c>
      <c r="S434" s="181">
        <f>S16+S39+S62+S85+S108+S131+S154+S177+S200+S223+S246+S269+S292+S315+S338+S361+S384+S407</f>
        <v>16</v>
      </c>
      <c r="T434" s="181">
        <f>T16+T39+T62+T85+T108+T131+T154+T177+T200+T223+T246+T269+T292+T315+T338+T361+T384+T407</f>
        <v>6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24</v>
      </c>
      <c r="W434" s="181">
        <f>W16+W39+W62+W85+W108+W131+W154+W177+W200+W223+W246+W269+W292+W315+W338+W361+W384+W407</f>
        <v>14</v>
      </c>
      <c r="X434" s="181">
        <f>X16+X39+X62+X85+X108+X131+X154+X177+X200+X223+X246+X269+X292+X315+X338+X361+X384+X407</f>
        <v>14</v>
      </c>
      <c r="Y434" s="181">
        <f>Y16+Y39+Y62+Y85+Y108+Y131+Y154+Y177+Y200+Y223+Y246+Y269+Y292+Y315+Y338+Y361+Y384+Y407</f>
        <v>24</v>
      </c>
      <c r="Z434" s="181">
        <f>Z16+Z39+Z62+Z85+Z108+Z131+Z154+Z177+Z200+Z223+Z246+Z269+Z292+Z315+Z338+Z361+Z384+Z407</f>
        <v>19</v>
      </c>
      <c r="AA434" s="181">
        <f>AA16+AA39+AA62+AA85+AA108+AA131+AA154+AA177+AA200+AA223+AA246+AA269+AA292+AA315+AA338+AA361+AA384+AA407</f>
        <v>8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15</v>
      </c>
      <c r="AD434" s="181">
        <f>AD16+AD39+AD62+AD85+AD108+AD131+AD154+AD177+AD200+AD223+AD246+AD269+AD292+AD315+AD338+AD361+AD384+AD407</f>
        <v>19</v>
      </c>
      <c r="AE434" s="181">
        <f>AE16+AE39+AE62+AE85+AE108+AE131+AE154+AE177+AE200+AE223+AE246+AE269+AE292+AE315+AE338+AE361+AE384+AE407</f>
        <v>19</v>
      </c>
      <c r="AF434" s="181">
        <f>AF16+AF39+AF62+AF85+AF108+AF131+AF154+AF177+AF200+AF223+AF246+AF269+AF292+AF315+AF338+AF361+AF384+AF407</f>
        <v>17</v>
      </c>
      <c r="AG434" s="181">
        <f>AG16+AG39+AG62+AG85+AG108+AG131+AG154+AG177+AG200+AG223+AG246+AG269+AG292+AG315+AG338+AG361+AG384+AG407</f>
        <v>18</v>
      </c>
      <c r="AH434" s="181">
        <f>AH16+AH39+AH62+AH85+AH108+AH131+AH154+AH177+AH200+AH223+AH246+AH269+AH292+AH315+AH338+AH361+AH384+AH407</f>
        <v>7</v>
      </c>
      <c r="AI434" s="156">
        <f>SUM(D434:AH434)</f>
        <v>490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4:D209">
    <cfRule type="containsBlanks" dxfId="0" priority="1">
      <formula>LEN(TRIM(D204))=0</formula>
    </cfRule>
  </conditionalFormatting>
  <conditionalFormatting sqref="D50:AE65 AD67:AE67 AD113:AE113 D142:AE157 D158:D163 Z158:Z163 D165:AE180">
    <cfRule type="containsBlanks" dxfId="1" priority="2">
      <formula>LEN(TRIM(D50))=0</formula>
    </cfRule>
  </conditionalFormatting>
  <conditionalFormatting sqref="D96:AE111">
    <cfRule type="containsBlanks" dxfId="2" priority="3">
      <formula>LEN(TRIM(D96))=0</formula>
    </cfRule>
  </conditionalFormatting>
  <conditionalFormatting sqref="D188:AE203">
    <cfRule type="containsBlanks" dxfId="3" priority="4">
      <formula>LEN(TRIM(D188))=0</formula>
    </cfRule>
  </conditionalFormatting>
  <conditionalFormatting sqref="D3:AH3">
    <cfRule type="expression" priority="5">
      <formula>OR(TEXT(B2,"dddd")="sábado", TEXT(B2,"dddd")="domingo")</formula>
    </cfRule>
    <cfRule type="containsText" dxfId="5" priority="6" operator="containsText" text="dom">
      <formula>NOT(ISERROR(SEARCH("dom",D3)))</formula>
    </cfRule>
    <cfRule type="containsText" dxfId="6" priority="7" operator="containsText" text="sáb">
      <formula>NOT(ISERROR(SEARCH("sáb",D3)))</formula>
    </cfRule>
    <cfRule type="expression" priority="8">
      <formula>MêsParaExibiçãoNúmero&lt;&gt;MONTH(B4)</formula>
    </cfRule>
  </conditionalFormatting>
  <conditionalFormatting sqref="D27:AH42">
    <cfRule type="containsBlanks" dxfId="8" priority="9">
      <formula>LEN(TRIM(D27))=0</formula>
    </cfRule>
  </conditionalFormatting>
  <conditionalFormatting sqref="D326:AH341 D342:D347">
    <cfRule type="containsBlanks" dxfId="9" priority="10">
      <formula>LEN(TRIM(D326))=0</formula>
    </cfRule>
  </conditionalFormatting>
  <conditionalFormatting sqref="D349:AH364 E365:AH369 D365:D370">
    <cfRule type="containsBlanks" dxfId="10" priority="11">
      <formula>LEN(TRIM(D349))=0</formula>
    </cfRule>
  </conditionalFormatting>
  <conditionalFormatting sqref="D372:AH387 E388:AH392 D388:D393">
    <cfRule type="containsBlanks" dxfId="11" priority="12">
      <formula>LEN(TRIM(D372))=0</formula>
    </cfRule>
  </conditionalFormatting>
  <conditionalFormatting sqref="D395:AH410 E411:AH415 D411:D416">
    <cfRule type="containsBlanks" dxfId="12" priority="13">
      <formula>LEN(TRIM(D395))=0</formula>
    </cfRule>
  </conditionalFormatting>
  <conditionalFormatting sqref="E158 H158:L158 O158:S158 V158:Y158 AA158:AB158">
    <cfRule type="cellIs" dxfId="13" priority="14" operator="greaterThan">
      <formula>600</formula>
    </cfRule>
    <cfRule type="cellIs" dxfId="13" priority="15" operator="greaterThan">
      <formula>600</formula>
    </cfRule>
    <cfRule type="containsBlanks" dxfId="14" priority="16">
      <formula>LEN(TRIM(E158))=0</formula>
    </cfRule>
  </conditionalFormatting>
  <conditionalFormatting sqref="E158 H158:L158 O158:S158 V158:Y161 AA158:AB161">
    <cfRule type="containsBlanks" dxfId="14" priority="17">
      <formula>LEN(TRIM(E158))=0</formula>
    </cfRule>
  </conditionalFormatting>
  <conditionalFormatting sqref="E158 H158:L158 O158:S158">
    <cfRule type="containsBlanks" dxfId="14" priority="18">
      <formula>LEN(TRIM(E158))=0</formula>
    </cfRule>
  </conditionalFormatting>
  <conditionalFormatting sqref="E159:E160 H159:L160 O159:S160 V159:Y160 AA159:AB160">
    <cfRule type="cellIs" dxfId="15" priority="19" operator="greaterThan">
      <formula>400</formula>
    </cfRule>
  </conditionalFormatting>
  <conditionalFormatting sqref="E159:E160 H159:L160 O159:S160">
    <cfRule type="cellIs" dxfId="15" priority="20" operator="greaterThan">
      <formula>400</formula>
    </cfRule>
  </conditionalFormatting>
  <conditionalFormatting sqref="E162 H162:L162 O162:S162 V162:Y162 AA162:AH162">
    <cfRule type="containsBlanks" dxfId="16" priority="21">
      <formula>LEN(TRIM(E162))=0</formula>
    </cfRule>
  </conditionalFormatting>
  <conditionalFormatting sqref="E163 H163:L163 O163:S163 AA163:AB163 V163:Y163">
    <cfRule type="containsBlanks" dxfId="17" priority="22">
      <formula>LEN(TRIM(E163))=0</formula>
    </cfRule>
  </conditionalFormatting>
  <conditionalFormatting sqref="E163 H163:L163 O163:S163">
    <cfRule type="cellIs" dxfId="13" priority="23" operator="greaterThan">
      <formula>600</formula>
    </cfRule>
  </conditionalFormatting>
  <conditionalFormatting sqref="E68:F69">
    <cfRule type="containsBlanks" dxfId="18" priority="24">
      <formula>LEN(TRIM(E68))=0</formula>
    </cfRule>
  </conditionalFormatting>
  <conditionalFormatting sqref="E319:L322">
    <cfRule type="containsBlanks" dxfId="19" priority="25">
      <formula>LEN(TRIM(E319))=0</formula>
    </cfRule>
  </conditionalFormatting>
  <conditionalFormatting sqref="E320:L321">
    <cfRule type="cellIs" dxfId="20" priority="26" operator="greaterThan">
      <formula>900</formula>
    </cfRule>
  </conditionalFormatting>
  <conditionalFormatting sqref="E324:L324">
    <cfRule type="cellIs" dxfId="13" priority="27" operator="greaterThan">
      <formula>600</formula>
    </cfRule>
    <cfRule type="containsBlanks" dxfId="21" priority="28">
      <formula>LEN(TRIM(E324))=0</formula>
    </cfRule>
  </conditionalFormatting>
  <conditionalFormatting sqref="E68:N68 E44:AB44">
    <cfRule type="containsBlanks" dxfId="22" priority="29">
      <formula>LEN(TRIM(E44))=0</formula>
    </cfRule>
  </conditionalFormatting>
  <conditionalFormatting sqref="E274:R274">
    <cfRule type="cellIs" dxfId="15" priority="30" operator="greaterThan">
      <formula>400</formula>
    </cfRule>
  </conditionalFormatting>
  <conditionalFormatting sqref="E135:S135 V135:Z135 AC135:AE135">
    <cfRule type="cellIs" dxfId="13" priority="31" operator="greaterThan">
      <formula>600</formula>
    </cfRule>
    <cfRule type="containsBlanks" dxfId="23" priority="32">
      <formula>LEN(TRIM(E135))=0</formula>
    </cfRule>
    <cfRule type="containsBlanks" dxfId="23" priority="33">
      <formula>LEN(TRIM(E135))=0</formula>
    </cfRule>
    <cfRule type="cellIs" dxfId="13" priority="34" operator="greaterThan">
      <formula>600</formula>
    </cfRule>
    <cfRule type="cellIs" dxfId="13" priority="35" operator="greaterThan">
      <formula>600</formula>
    </cfRule>
    <cfRule type="containsBlanks" dxfId="23" priority="36">
      <formula>LEN(TRIM(E135))=0</formula>
    </cfRule>
  </conditionalFormatting>
  <conditionalFormatting sqref="E135:S135 V135:Z135 AC135:AE138">
    <cfRule type="containsBlanks" dxfId="23" priority="37">
      <formula>LEN(TRIM(E135))=0</formula>
    </cfRule>
  </conditionalFormatting>
  <conditionalFormatting sqref="E135:S135 V135:Z135">
    <cfRule type="containsBlanks" dxfId="23" priority="38">
      <formula>LEN(TRIM(E135))=0</formula>
    </cfRule>
  </conditionalFormatting>
  <conditionalFormatting sqref="E135:S138 V135:Z138 E158:E161 H158:L161 O158:S161 E66:J68 E390:AH391 E90:AB90 K67:AB67 E113:AB113 E114:AE115 T135:U140 F158:G163 M158:N163 T158:U163">
    <cfRule type="containsBlanks" dxfId="24" priority="39">
      <formula>LEN(TRIM(E66))=0</formula>
    </cfRule>
  </conditionalFormatting>
  <conditionalFormatting sqref="E136:S137 V136:Z137 AC136:AE137">
    <cfRule type="cellIs" dxfId="15" priority="40" operator="greaterThan">
      <formula>400</formula>
    </cfRule>
  </conditionalFormatting>
  <conditionalFormatting sqref="E136:S137 V136:Z137">
    <cfRule type="cellIs" dxfId="15" priority="41" operator="greaterThan">
      <formula>400</formula>
    </cfRule>
  </conditionalFormatting>
  <conditionalFormatting sqref="E139:S139 V139:Z139 AC139:AG139">
    <cfRule type="containsBlanks" dxfId="25" priority="42">
      <formula>LEN(TRIM(E139))=0</formula>
    </cfRule>
  </conditionalFormatting>
  <conditionalFormatting sqref="E140:S140 V140:Z140">
    <cfRule type="cellIs" dxfId="13" priority="43" operator="greaterThan">
      <formula>600</formula>
    </cfRule>
    <cfRule type="containsBlanks" dxfId="26" priority="44">
      <formula>LEN(TRIM(E140))=0</formula>
    </cfRule>
  </conditionalFormatting>
  <conditionalFormatting sqref="E68:U68">
    <cfRule type="containsBlanks" dxfId="18" priority="45">
      <formula>LEN(TRIM(E68))=0</formula>
    </cfRule>
  </conditionalFormatting>
  <conditionalFormatting sqref="E342:AA345">
    <cfRule type="containsBlanks" dxfId="27" priority="46">
      <formula>LEN(TRIM(E342))=0</formula>
    </cfRule>
  </conditionalFormatting>
  <conditionalFormatting sqref="E343:AA344">
    <cfRule type="cellIs" dxfId="28" priority="47" operator="greaterThan">
      <formula>1000</formula>
    </cfRule>
  </conditionalFormatting>
  <conditionalFormatting sqref="E347:AA347">
    <cfRule type="cellIs" dxfId="13" priority="48" operator="greaterThan">
      <formula>600</formula>
    </cfRule>
    <cfRule type="containsBlanks" dxfId="29" priority="49">
      <formula>LEN(TRIM(E347))=0</formula>
    </cfRule>
  </conditionalFormatting>
  <conditionalFormatting sqref="E44:AB44 E45:AE45">
    <cfRule type="cellIs" dxfId="30" priority="50" operator="greaterThan">
      <formula>270</formula>
    </cfRule>
  </conditionalFormatting>
  <conditionalFormatting sqref="E90:AB90">
    <cfRule type="cellIs" dxfId="31" priority="51" operator="greaterThan">
      <formula>450</formula>
    </cfRule>
  </conditionalFormatting>
  <conditionalFormatting sqref="E113:AB113 E114:AE114">
    <cfRule type="cellIs" dxfId="15" priority="52" operator="greaterThan">
      <formula>400</formula>
    </cfRule>
  </conditionalFormatting>
  <conditionalFormatting sqref="E227:AB227 AD227:AH227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32" priority="55">
      <formula>LEN(TRIM(E227))=0</formula>
    </cfRule>
  </conditionalFormatting>
  <conditionalFormatting sqref="E228:AB228 E229:G229">
    <cfRule type="cellIs" dxfId="15" priority="56" operator="greaterThan">
      <formula>400</formula>
    </cfRule>
  </conditionalFormatting>
  <conditionalFormatting sqref="E228:AB228 AD228:AE228">
    <cfRule type="cellIs" dxfId="15" priority="57" operator="greaterThan">
      <formula>400</formula>
    </cfRule>
  </conditionalFormatting>
  <conditionalFormatting sqref="E230:AB231 AD231:AH231">
    <cfRule type="containsBlanks" dxfId="33" priority="58">
      <formula>LEN(TRIM(E230))=0</formula>
    </cfRule>
  </conditionalFormatting>
  <conditionalFormatting sqref="E232:AB232 AD232:AH232">
    <cfRule type="containsBlanks" dxfId="34" priority="59">
      <formula>LEN(TRIM(E232))=0</formula>
    </cfRule>
  </conditionalFormatting>
  <conditionalFormatting sqref="E251:AB251 E252:AE252">
    <cfRule type="cellIs" dxfId="15" priority="60" operator="greaterThan">
      <formula>400</formula>
    </cfRule>
  </conditionalFormatting>
  <conditionalFormatting sqref="E274:AB274 E275:AE275">
    <cfRule type="cellIs" dxfId="15" priority="61" operator="greaterThan">
      <formula>400</formula>
    </cfRule>
  </conditionalFormatting>
  <conditionalFormatting sqref="E66:AE66">
    <cfRule type="cellIs" dxfId="13" priority="62" operator="greaterThan">
      <formula>600</formula>
    </cfRule>
    <cfRule type="containsBlanks" dxfId="24" priority="63">
      <formula>LEN(TRIM(E66))=0</formula>
    </cfRule>
  </conditionalFormatting>
  <conditionalFormatting sqref="E89:AE89">
    <cfRule type="containsBlanks" dxfId="35" priority="64">
      <formula>LEN(TRIM(E89))=0</formula>
    </cfRule>
  </conditionalFormatting>
  <conditionalFormatting sqref="E112:AE112">
    <cfRule type="cellIs" dxfId="13" priority="65" operator="greaterThan">
      <formula>600</formula>
    </cfRule>
    <cfRule type="containsBlanks" dxfId="36" priority="66">
      <formula>LEN(TRIM(E112))=0</formula>
    </cfRule>
  </conditionalFormatting>
  <conditionalFormatting sqref="E181:AE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37" priority="69">
      <formula>LEN(TRIM(E181))=0</formula>
    </cfRule>
  </conditionalFormatting>
  <conditionalFormatting sqref="E181:AE184">
    <cfRule type="containsBlanks" dxfId="37" priority="70">
      <formula>LEN(TRIM(E181))=0</formula>
    </cfRule>
  </conditionalFormatting>
  <conditionalFormatting sqref="E182:AE183">
    <cfRule type="cellIs" dxfId="15" priority="71" operator="greaterThan">
      <formula>400</formula>
    </cfRule>
  </conditionalFormatting>
  <conditionalFormatting sqref="E204:AE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8" priority="74">
      <formula>LEN(TRIM(E204))=0</formula>
    </cfRule>
  </conditionalFormatting>
  <conditionalFormatting sqref="E204:AE207">
    <cfRule type="containsBlanks" dxfId="38" priority="75">
      <formula>LEN(TRIM(E204))=0</formula>
    </cfRule>
  </conditionalFormatting>
  <conditionalFormatting sqref="E205:AE206">
    <cfRule type="cellIs" dxfId="15" priority="76" operator="greaterThan">
      <formula>400</formula>
    </cfRule>
  </conditionalFormatting>
  <conditionalFormatting sqref="E250:AE250">
    <cfRule type="containsBlanks" dxfId="39" priority="77">
      <formula>LEN(TRIM(E250))=0</formula>
    </cfRule>
    <cfRule type="containsBlanks" dxfId="39" priority="78">
      <formula>LEN(TRIM(E250))=0</formula>
    </cfRule>
    <cfRule type="cellIs" dxfId="13" priority="79" operator="greaterThan">
      <formula>600</formula>
    </cfRule>
    <cfRule type="cellIs" dxfId="13" priority="80" operator="greaterThan">
      <formula>600</formula>
    </cfRule>
    <cfRule type="containsBlanks" dxfId="39" priority="81">
      <formula>LEN(TRIM(E250))=0</formula>
    </cfRule>
  </conditionalFormatting>
  <conditionalFormatting sqref="E251:AE252">
    <cfRule type="cellIs" dxfId="15" priority="82" operator="greaterThan">
      <formula>400</formula>
    </cfRule>
  </conditionalFormatting>
  <conditionalFormatting sqref="E274:AE275">
    <cfRule type="cellIs" dxfId="15" priority="83" operator="greaterThan">
      <formula>400</formula>
    </cfRule>
  </conditionalFormatting>
  <conditionalFormatting sqref="E297:AE298">
    <cfRule type="cellIs" dxfId="15" priority="84" operator="greaterThan">
      <formula>400</formula>
    </cfRule>
  </conditionalFormatting>
  <conditionalFormatting sqref="E89:AF89">
    <cfRule type="containsBlanks" dxfId="35" priority="85">
      <formula>LEN(TRIM(E89))=0</formula>
    </cfRule>
    <cfRule type="cellIs" dxfId="13" priority="86" operator="greaterThan">
      <formula>600</formula>
    </cfRule>
  </conditionalFormatting>
  <conditionalFormatting sqref="E20:AH20 D4:AH19 D20:D25">
    <cfRule type="containsBlanks" dxfId="40" priority="87">
      <formula>LEN(TRIM(D4))=0</formula>
    </cfRule>
  </conditionalFormatting>
  <conditionalFormatting sqref="E20:AH20">
    <cfRule type="cellIs" dxfId="13" priority="88" operator="greaterThan">
      <formula>600</formula>
    </cfRule>
  </conditionalFormatting>
  <conditionalFormatting sqref="E20:AH22">
    <cfRule type="cellIs" dxfId="13" priority="89" operator="greaterThan">
      <formula>600</formula>
    </cfRule>
  </conditionalFormatting>
  <conditionalFormatting sqref="E20:AH23">
    <cfRule type="containsBlanks" dxfId="41" priority="90">
      <formula>LEN(TRIM(E20))=0</formula>
    </cfRule>
  </conditionalFormatting>
  <conditionalFormatting sqref="E24:AH24">
    <cfRule type="containsBlanks" dxfId="42" priority="91">
      <formula>LEN(TRIM(E24))=0</formula>
    </cfRule>
  </conditionalFormatting>
  <conditionalFormatting sqref="E25:AH25">
    <cfRule type="cellIs" dxfId="13" priority="92" operator="greaterThan">
      <formula>600</formula>
    </cfRule>
    <cfRule type="containsBlanks" dxfId="43" priority="93">
      <formula>LEN(TRIM(E25))=0</formula>
    </cfRule>
  </conditionalFormatting>
  <conditionalFormatting sqref="E43:AH43">
    <cfRule type="cellIs" dxfId="13" priority="94" operator="greaterThan">
      <formula>600</formula>
    </cfRule>
  </conditionalFormatting>
  <conditionalFormatting sqref="E48:AH48">
    <cfRule type="cellIs" dxfId="13" priority="95" operator="greaterThan">
      <formula>600</formula>
    </cfRule>
    <cfRule type="containsBlanks" dxfId="44" priority="96">
      <formula>LEN(TRIM(E48))=0</formula>
    </cfRule>
  </conditionalFormatting>
  <conditionalFormatting sqref="E69:AH69">
    <cfRule type="containsBlanks" dxfId="45" priority="97">
      <formula>LEN(TRIM(E69))=0</formula>
    </cfRule>
  </conditionalFormatting>
  <conditionalFormatting sqref="E69:AH70">
    <cfRule type="containsBlanks" dxfId="45" priority="98">
      <formula>LEN(TRIM(E69))=0</formula>
    </cfRule>
  </conditionalFormatting>
  <conditionalFormatting sqref="E71:AH71">
    <cfRule type="cellIs" dxfId="13" priority="99" operator="greaterThan">
      <formula>600</formula>
    </cfRule>
    <cfRule type="containsBlanks" dxfId="46" priority="100">
      <formula>LEN(TRIM(E71))=0</formula>
    </cfRule>
  </conditionalFormatting>
  <conditionalFormatting sqref="E91:AH91 AF92">
    <cfRule type="cellIs" dxfId="31" priority="101" operator="greaterThan">
      <formula>450</formula>
    </cfRule>
  </conditionalFormatting>
  <conditionalFormatting sqref="E91:AH92">
    <cfRule type="containsBlanks" dxfId="47" priority="102">
      <formula>LEN(TRIM(E91))=0</formula>
    </cfRule>
  </conditionalFormatting>
  <conditionalFormatting sqref="E93:AH93">
    <cfRule type="containsBlanks" dxfId="48" priority="103">
      <formula>LEN(TRIM(E93))=0</formula>
    </cfRule>
  </conditionalFormatting>
  <conditionalFormatting sqref="E94:AH94">
    <cfRule type="cellIs" dxfId="13" priority="104" operator="greaterThan">
      <formula>600</formula>
    </cfRule>
    <cfRule type="containsBlanks" dxfId="49" priority="105">
      <formula>LEN(TRIM(E94))=0</formula>
    </cfRule>
  </conditionalFormatting>
  <conditionalFormatting sqref="E112:AH112">
    <cfRule type="containsBlanks" dxfId="36" priority="106">
      <formula>LEN(TRIM(E112))=0</formula>
    </cfRule>
  </conditionalFormatting>
  <conditionalFormatting sqref="E116:AH116">
    <cfRule type="containsBlanks" dxfId="50" priority="107">
      <formula>LEN(TRIM(E116))=0</formula>
    </cfRule>
  </conditionalFormatting>
  <conditionalFormatting sqref="E117:AH117">
    <cfRule type="cellIs" dxfId="13" priority="108" operator="greaterThan">
      <formula>600</formula>
    </cfRule>
    <cfRule type="containsBlanks" dxfId="51" priority="109">
      <formula>LEN(TRIM(E117))=0</formula>
    </cfRule>
  </conditionalFormatting>
  <conditionalFormatting sqref="E181:AH181">
    <cfRule type="containsBlanks" dxfId="37" priority="110">
      <formula>LEN(TRIM(E181))=0</formula>
    </cfRule>
  </conditionalFormatting>
  <conditionalFormatting sqref="E182:AH183">
    <cfRule type="cellIs" dxfId="15" priority="111" operator="greaterThan">
      <formula>400</formula>
    </cfRule>
  </conditionalFormatting>
  <conditionalFormatting sqref="E185:AH185">
    <cfRule type="containsBlanks" dxfId="52" priority="112">
      <formula>LEN(TRIM(E185))=0</formula>
    </cfRule>
  </conditionalFormatting>
  <conditionalFormatting sqref="E186:AH186">
    <cfRule type="cellIs" dxfId="13" priority="113" operator="greaterThan">
      <formula>600</formula>
    </cfRule>
    <cfRule type="containsBlanks" dxfId="53" priority="114">
      <formula>LEN(TRIM(E186))=0</formula>
    </cfRule>
  </conditionalFormatting>
  <conditionalFormatting sqref="E204:AH204">
    <cfRule type="containsBlanks" dxfId="38" priority="115">
      <formula>LEN(TRIM(E204))=0</formula>
    </cfRule>
  </conditionalFormatting>
  <conditionalFormatting sqref="E205:AH206">
    <cfRule type="cellIs" dxfId="15" priority="116" operator="greaterThan">
      <formula>400</formula>
    </cfRule>
  </conditionalFormatting>
  <conditionalFormatting sqref="E208:AH208">
    <cfRule type="containsBlanks" dxfId="54" priority="117">
      <formula>LEN(TRIM(E208))=0</formula>
    </cfRule>
  </conditionalFormatting>
  <conditionalFormatting sqref="E209:AH209">
    <cfRule type="cellIs" dxfId="13" priority="118" operator="greaterThan">
      <formula>600</formula>
    </cfRule>
    <cfRule type="containsBlanks" dxfId="55" priority="119">
      <formula>LEN(TRIM(E209))=0</formula>
    </cfRule>
  </conditionalFormatting>
  <conditionalFormatting sqref="E254:AH254">
    <cfRule type="containsBlanks" dxfId="56" priority="120">
      <formula>LEN(TRIM(E254))=0</formula>
    </cfRule>
  </conditionalFormatting>
  <conditionalFormatting sqref="E255:AH255">
    <cfRule type="cellIs" dxfId="13" priority="121" operator="greaterThan">
      <formula>600</formula>
    </cfRule>
    <cfRule type="containsBlanks" dxfId="57" priority="122">
      <formula>LEN(TRIM(E255))=0</formula>
    </cfRule>
  </conditionalFormatting>
  <conditionalFormatting sqref="E273:AH273 E274:AB274 E275:AE276">
    <cfRule type="containsBlanks" dxfId="58" priority="123">
      <formula>LEN(TRIM(E273))=0</formula>
    </cfRule>
  </conditionalFormatting>
  <conditionalFormatting sqref="E273:AH273">
    <cfRule type="cellIs" dxfId="13" priority="124" operator="greaterThan">
      <formula>600</formula>
    </cfRule>
    <cfRule type="containsBlanks" dxfId="58" priority="125">
      <formula>LEN(TRIM(E273))=0</formula>
    </cfRule>
    <cfRule type="cellIs" dxfId="13" priority="126" operator="greaterThan">
      <formula>600</formula>
    </cfRule>
    <cfRule type="containsBlanks" dxfId="58" priority="127">
      <formula>LEN(TRIM(E273))=0</formula>
    </cfRule>
    <cfRule type="cellIs" dxfId="13" priority="128" operator="greaterThan">
      <formula>600</formula>
    </cfRule>
    <cfRule type="cellIs" dxfId="13" priority="129" operator="greaterThan">
      <formula>600</formula>
    </cfRule>
    <cfRule type="containsBlanks" dxfId="58" priority="130">
      <formula>LEN(TRIM(E273))=0</formula>
    </cfRule>
  </conditionalFormatting>
  <conditionalFormatting sqref="E277:AH277">
    <cfRule type="containsBlanks" dxfId="59" priority="131">
      <formula>LEN(TRIM(E277))=0</formula>
    </cfRule>
  </conditionalFormatting>
  <conditionalFormatting sqref="E278:AH278">
    <cfRule type="cellIs" dxfId="13" priority="132" operator="greaterThan">
      <formula>600</formula>
    </cfRule>
    <cfRule type="containsBlanks" dxfId="60" priority="133">
      <formula>LEN(TRIM(E278))=0</formula>
    </cfRule>
  </conditionalFormatting>
  <conditionalFormatting sqref="E296:AH296">
    <cfRule type="cellIs" dxfId="13" priority="134" operator="greaterThan">
      <formula>600</formula>
    </cfRule>
    <cfRule type="containsBlanks" dxfId="61" priority="135">
      <formula>LEN(TRIM(E296))=0</formula>
    </cfRule>
    <cfRule type="cellIs" dxfId="13" priority="136" operator="greaterThan">
      <formula>600</formula>
    </cfRule>
    <cfRule type="containsBlanks" dxfId="61" priority="137">
      <formula>LEN(TRIM(E296))=0</formula>
    </cfRule>
    <cfRule type="cellIs" dxfId="13" priority="138" operator="greaterThan">
      <formula>600</formula>
    </cfRule>
    <cfRule type="containsBlanks" dxfId="61" priority="139">
      <formula>LEN(TRIM(E296))=0</formula>
    </cfRule>
    <cfRule type="cellIs" dxfId="13" priority="140" operator="greaterThan">
      <formula>600</formula>
    </cfRule>
    <cfRule type="containsBlanks" dxfId="61" priority="141">
      <formula>LEN(TRIM(E296))=0</formula>
    </cfRule>
    <cfRule type="cellIs" dxfId="13" priority="142" operator="greaterThan">
      <formula>600</formula>
    </cfRule>
  </conditionalFormatting>
  <conditionalFormatting sqref="E297:AH298">
    <cfRule type="cellIs" dxfId="15" priority="143" operator="greaterThan">
      <formula>400</formula>
    </cfRule>
  </conditionalFormatting>
  <conditionalFormatting sqref="E300:AH300">
    <cfRule type="containsBlanks" dxfId="62" priority="144">
      <formula>LEN(TRIM(E300))=0</formula>
    </cfRule>
  </conditionalFormatting>
  <conditionalFormatting sqref="E301:AH301">
    <cfRule type="cellIs" dxfId="13" priority="145" operator="greaterThan">
      <formula>600</formula>
    </cfRule>
    <cfRule type="containsBlanks" dxfId="63" priority="146">
      <formula>LEN(TRIM(E301))=0</formula>
    </cfRule>
  </conditionalFormatting>
  <conditionalFormatting sqref="E323:AH323">
    <cfRule type="containsBlanks" dxfId="64" priority="147">
      <formula>LEN(TRIM(E323))=0</formula>
    </cfRule>
  </conditionalFormatting>
  <conditionalFormatting sqref="E346:AH346">
    <cfRule type="containsBlanks" dxfId="65" priority="148">
      <formula>LEN(TRIM(E346))=0</formula>
    </cfRule>
  </conditionalFormatting>
  <conditionalFormatting sqref="E366:AH367">
    <cfRule type="cellIs" dxfId="13" priority="149" operator="greaterThan">
      <formula>600</formula>
    </cfRule>
  </conditionalFormatting>
  <conditionalFormatting sqref="E370:AH370">
    <cfRule type="cellIs" dxfId="13" priority="150" operator="greaterThan">
      <formula>600</formula>
    </cfRule>
    <cfRule type="containsBlanks" dxfId="66" priority="151">
      <formula>LEN(TRIM(E370))=0</formula>
    </cfRule>
  </conditionalFormatting>
  <conditionalFormatting sqref="E389:AH390">
    <cfRule type="cellIs" dxfId="15" priority="152" operator="greaterThan">
      <formula>400</formula>
    </cfRule>
  </conditionalFormatting>
  <conditionalFormatting sqref="E390:AH390">
    <cfRule type="cellIs" dxfId="15" priority="153" operator="greaterThan">
      <formula>400</formula>
    </cfRule>
  </conditionalFormatting>
  <conditionalFormatting sqref="E393:AH393">
    <cfRule type="cellIs" dxfId="13" priority="154" operator="greaterThan">
      <formula>600</formula>
    </cfRule>
    <cfRule type="containsBlanks" dxfId="67" priority="155">
      <formula>LEN(TRIM(E393))=0</formula>
    </cfRule>
    <cfRule type="cellIs" dxfId="13" priority="156" operator="greaterThan">
      <formula>600</formula>
    </cfRule>
    <cfRule type="containsBlanks" dxfId="67" priority="157">
      <formula>LEN(TRIM(E393))=0</formula>
    </cfRule>
  </conditionalFormatting>
  <conditionalFormatting sqref="E412:AH413">
    <cfRule type="cellIs" dxfId="15" priority="158" operator="greaterThan">
      <formula>400</formula>
    </cfRule>
  </conditionalFormatting>
  <conditionalFormatting sqref="E416:AH416">
    <cfRule type="cellIs" dxfId="13" priority="159" operator="greaterThan">
      <formula>600</formula>
    </cfRule>
    <cfRule type="containsBlanks" dxfId="68" priority="160">
      <formula>LEN(TRIM(E416))=0</formula>
    </cfRule>
  </conditionalFormatting>
  <conditionalFormatting sqref="F321">
    <cfRule type="cellIs" dxfId="20" priority="161" operator="greaterThan">
      <formula>900</formula>
    </cfRule>
  </conditionalFormatting>
  <conditionalFormatting sqref="F321:F322">
    <cfRule type="containsBlanks" dxfId="69" priority="162">
      <formula>LEN(TRIM(F321))=0</formula>
    </cfRule>
  </conditionalFormatting>
  <conditionalFormatting sqref="F324">
    <cfRule type="cellIs" dxfId="13" priority="163" operator="greaterThan">
      <formula>600</formula>
    </cfRule>
    <cfRule type="containsBlanks" dxfId="70" priority="164">
      <formula>LEN(TRIM(F324))=0</formula>
    </cfRule>
  </conditionalFormatting>
  <conditionalFormatting sqref="F135:S135 V135:Z135 AC135:AE135">
    <cfRule type="cellIs" dxfId="13" priority="165" operator="greaterThan">
      <formula>600</formula>
    </cfRule>
  </conditionalFormatting>
  <conditionalFormatting sqref="F68:U68 E68:E69 G69:AH69">
    <cfRule type="cellIs" dxfId="71" priority="166" operator="greaterThan">
      <formula>500</formula>
    </cfRule>
  </conditionalFormatting>
  <conditionalFormatting sqref="G68:N68 E68:F69 E67:AB67 H69:AH69">
    <cfRule type="cellIs" dxfId="71" priority="167" operator="greaterThan">
      <formula>500</formula>
    </cfRule>
  </conditionalFormatting>
  <conditionalFormatting sqref="G68:AE68">
    <cfRule type="containsBlanks" dxfId="72" priority="168">
      <formula>LEN(TRIM(G68))=0</formula>
    </cfRule>
    <cfRule type="containsBlanks" dxfId="72" priority="169">
      <formula>LEN(TRIM(G68))=0</formula>
    </cfRule>
  </conditionalFormatting>
  <conditionalFormatting sqref="I250:AE250 E250:AB251 E252:AE253 D234:AB249 D250:D255">
    <cfRule type="containsBlanks" dxfId="73" priority="170">
      <formula>LEN(TRIM(D234))=0</formula>
    </cfRule>
  </conditionalFormatting>
  <conditionalFormatting sqref="I296:AH296 E296:H299 I297:AE299">
    <cfRule type="containsBlanks" dxfId="61" priority="171">
      <formula>LEN(TRIM(E296))=0</formula>
    </cfRule>
  </conditionalFormatting>
  <conditionalFormatting sqref="K68:AE68">
    <cfRule type="containsBlanks" dxfId="74" priority="172">
      <formula>LEN(TRIM(K68))=0</formula>
    </cfRule>
    <cfRule type="cellIs" dxfId="71" priority="173" operator="greaterThan">
      <formula>500</formula>
    </cfRule>
  </conditionalFormatting>
  <conditionalFormatting sqref="K71:AE71">
    <cfRule type="cellIs" dxfId="13" priority="174" operator="greaterThan">
      <formula>600</formula>
    </cfRule>
    <cfRule type="containsBlanks" dxfId="75" priority="175">
      <formula>LEN(TRIM(K71))=0</formula>
    </cfRule>
  </conditionalFormatting>
  <conditionalFormatting sqref="M324">
    <cfRule type="cellIs" dxfId="13" priority="176" operator="greaterThan">
      <formula>600</formula>
    </cfRule>
    <cfRule type="containsBlanks" dxfId="76" priority="177">
      <formula>LEN(TRIM(M324))=0</formula>
    </cfRule>
    <cfRule type="cellIs" dxfId="13" priority="178" operator="greaterThan">
      <formula>600</formula>
    </cfRule>
    <cfRule type="containsBlanks" dxfId="76" priority="179">
      <formula>LEN(TRIM(M324))=0</formula>
    </cfRule>
  </conditionalFormatting>
  <conditionalFormatting sqref="M321:T321">
    <cfRule type="cellIs" dxfId="20" priority="180" operator="greaterThan">
      <formula>900</formula>
    </cfRule>
  </conditionalFormatting>
  <conditionalFormatting sqref="M321:T322">
    <cfRule type="containsBlanks" dxfId="77" priority="181">
      <formula>LEN(TRIM(M321))=0</formula>
    </cfRule>
  </conditionalFormatting>
  <conditionalFormatting sqref="M319:AG322">
    <cfRule type="containsBlanks" dxfId="78" priority="182">
      <formula>LEN(TRIM(M319))=0</formula>
    </cfRule>
  </conditionalFormatting>
  <conditionalFormatting sqref="M320:AG321">
    <cfRule type="cellIs" dxfId="20" priority="183" operator="greaterThan">
      <formula>900</formula>
    </cfRule>
  </conditionalFormatting>
  <conditionalFormatting sqref="N324:S324">
    <cfRule type="cellIs" dxfId="13" priority="184" operator="greaterThan">
      <formula>600</formula>
    </cfRule>
    <cfRule type="containsBlanks" dxfId="79" priority="185">
      <formula>LEN(TRIM(N324))=0</formula>
    </cfRule>
  </conditionalFormatting>
  <conditionalFormatting sqref="N347:S347">
    <cfRule type="cellIs" dxfId="13" priority="186" operator="greaterThan">
      <formula>600</formula>
    </cfRule>
    <cfRule type="containsBlanks" dxfId="80" priority="187">
      <formula>LEN(TRIM(N347))=0</formula>
    </cfRule>
  </conditionalFormatting>
  <conditionalFormatting sqref="N68:AE68">
    <cfRule type="containsBlanks" dxfId="81" priority="188">
      <formula>LEN(TRIM(N68))=0</formula>
    </cfRule>
  </conditionalFormatting>
  <conditionalFormatting sqref="N324:AG324">
    <cfRule type="cellIs" dxfId="13" priority="189" operator="greaterThan">
      <formula>600</formula>
    </cfRule>
    <cfRule type="containsBlanks" dxfId="79" priority="190">
      <formula>LEN(TRIM(N324))=0</formula>
    </cfRule>
  </conditionalFormatting>
  <conditionalFormatting sqref="O163:S163 V163:Y163 AA163:AB163">
    <cfRule type="cellIs" dxfId="13" priority="191" operator="greaterThan">
      <formula>600</formula>
    </cfRule>
    <cfRule type="containsBlanks" dxfId="82" priority="192">
      <formula>LEN(TRIM(O163))=0</formula>
    </cfRule>
  </conditionalFormatting>
  <conditionalFormatting sqref="P68:AE68">
    <cfRule type="cellIs" dxfId="71" priority="193" operator="greaterThan">
      <formula>500</formula>
    </cfRule>
  </conditionalFormatting>
  <conditionalFormatting sqref="R68">
    <cfRule type="containsBlanks" dxfId="83" priority="194">
      <formula>LEN(TRIM(R68))=0</formula>
    </cfRule>
    <cfRule type="cellIs" dxfId="71" priority="195" operator="greaterThan">
      <formula>500</formula>
    </cfRule>
  </conditionalFormatting>
  <conditionalFormatting sqref="T324">
    <cfRule type="cellIs" dxfId="13" priority="196" operator="greaterThan">
      <formula>600</formula>
    </cfRule>
    <cfRule type="containsBlanks" dxfId="84" priority="197">
      <formula>LEN(TRIM(T324))=0</formula>
    </cfRule>
  </conditionalFormatting>
  <conditionalFormatting sqref="T68:U68">
    <cfRule type="cellIs" dxfId="71" priority="198" operator="greaterThan">
      <formula>500</formula>
    </cfRule>
  </conditionalFormatting>
  <conditionalFormatting sqref="U66">
    <cfRule type="cellIs" dxfId="13" priority="199" operator="greaterThan">
      <formula>600</formula>
    </cfRule>
  </conditionalFormatting>
  <conditionalFormatting sqref="U66:U68">
    <cfRule type="containsBlanks" dxfId="85" priority="200">
      <formula>LEN(TRIM(U66))=0</formula>
    </cfRule>
  </conditionalFormatting>
  <conditionalFormatting sqref="U67:U68">
    <cfRule type="cellIs" dxfId="71" priority="201" operator="greaterThan">
      <formula>500</formula>
    </cfRule>
  </conditionalFormatting>
  <conditionalFormatting sqref="U68">
    <cfRule type="cellIs" dxfId="71" priority="202" operator="greaterThan">
      <formula>500</formula>
    </cfRule>
  </conditionalFormatting>
  <conditionalFormatting sqref="U90:V90">
    <cfRule type="containsBlanks" dxfId="86" priority="203">
      <formula>LEN(TRIM(U90))=0</formula>
    </cfRule>
    <cfRule type="cellIs" dxfId="31" priority="204" operator="greaterThan">
      <formula>450</formula>
    </cfRule>
  </conditionalFormatting>
  <conditionalFormatting sqref="V90">
    <cfRule type="containsBlanks" dxfId="87" priority="205">
      <formula>LEN(TRIM(V90))=0</formula>
    </cfRule>
    <cfRule type="cellIs" dxfId="31" priority="206" operator="greaterThan">
      <formula>450</formula>
    </cfRule>
  </conditionalFormatting>
  <conditionalFormatting sqref="V163:X163">
    <cfRule type="containsBlanks" dxfId="88" priority="207">
      <formula>LEN(TRIM(V163))=0</formula>
    </cfRule>
    <cfRule type="cellIs" dxfId="28" priority="208" operator="greaterThan">
      <formula>1000</formula>
    </cfRule>
  </conditionalFormatting>
  <conditionalFormatting sqref="V158:Y158 AA158:AE158">
    <cfRule type="containsBlanks" dxfId="89" priority="209">
      <formula>LEN(TRIM(V158))=0</formula>
    </cfRule>
  </conditionalFormatting>
  <conditionalFormatting sqref="V159:Y160 AA159:AE160">
    <cfRule type="cellIs" dxfId="15" priority="210" operator="greaterThan">
      <formula>400</formula>
    </cfRule>
  </conditionalFormatting>
  <conditionalFormatting sqref="V163:Y163 AA163">
    <cfRule type="containsBlanks" dxfId="88" priority="211">
      <formula>LEN(TRIM(V163))=0</formula>
    </cfRule>
  </conditionalFormatting>
  <conditionalFormatting sqref="V163:Y163 AA163:AE163">
    <cfRule type="cellIs" dxfId="13" priority="212" operator="greaterThan">
      <formula>600</formula>
    </cfRule>
  </conditionalFormatting>
  <conditionalFormatting sqref="V163:Y163">
    <cfRule type="cellIs" dxfId="28" priority="213" operator="greaterThan">
      <formula>1000</formula>
    </cfRule>
    <cfRule type="containsBlanks" dxfId="88" priority="214">
      <formula>LEN(TRIM(V163))=0</formula>
    </cfRule>
    <cfRule type="cellIs" dxfId="28" priority="215" operator="greaterThan">
      <formula>1000</formula>
    </cfRule>
  </conditionalFormatting>
  <conditionalFormatting sqref="W228:AB228 AD228:AE228">
    <cfRule type="containsBlanks" dxfId="90" priority="216">
      <formula>LEN(TRIM(W228))=0</formula>
    </cfRule>
  </conditionalFormatting>
  <conditionalFormatting sqref="W44:AE44">
    <cfRule type="containsBlanks" dxfId="91" priority="217">
      <formula>LEN(TRIM(W44))=0</formula>
    </cfRule>
    <cfRule type="cellIs" dxfId="30" priority="218" operator="greaterThan">
      <formula>270</formula>
    </cfRule>
  </conditionalFormatting>
  <conditionalFormatting sqref="W67:AE67">
    <cfRule type="cellIs" dxfId="71" priority="219" operator="greaterThan">
      <formula>500</formula>
    </cfRule>
  </conditionalFormatting>
  <conditionalFormatting sqref="W90:AE90 W67:AE67 E66:AE66 W113:AE113 D66:D71 D89:D94 D112:D117 AA135:AB140 D181:D186">
    <cfRule type="containsBlanks" dxfId="92" priority="220">
      <formula>LEN(TRIM(D66))=0</formula>
    </cfRule>
  </conditionalFormatting>
  <conditionalFormatting sqref="W90:AE90">
    <cfRule type="cellIs" dxfId="31" priority="221" operator="greaterThan">
      <formula>450</formula>
    </cfRule>
  </conditionalFormatting>
  <conditionalFormatting sqref="W113:AE113">
    <cfRule type="cellIs" dxfId="15" priority="222" operator="greaterThan">
      <formula>400</formula>
    </cfRule>
  </conditionalFormatting>
  <conditionalFormatting sqref="W234:AE251">
    <cfRule type="containsBlanks" dxfId="93" priority="223">
      <formula>LEN(TRIM(W234))=0</formula>
    </cfRule>
  </conditionalFormatting>
  <conditionalFormatting sqref="W250:AE250">
    <cfRule type="cellIs" dxfId="13" priority="224" operator="greaterThan">
      <formula>600</formula>
    </cfRule>
    <cfRule type="cellIs" dxfId="13" priority="225" operator="greaterThan">
      <formula>600</formula>
    </cfRule>
  </conditionalFormatting>
  <conditionalFormatting sqref="W251:AE251">
    <cfRule type="cellIs" dxfId="15" priority="226" operator="greaterThan">
      <formula>400</formula>
    </cfRule>
  </conditionalFormatting>
  <conditionalFormatting sqref="W274:AE274">
    <cfRule type="cellIs" dxfId="15" priority="227" operator="greaterThan">
      <formula>400</formula>
    </cfRule>
    <cfRule type="containsBlanks" dxfId="94" priority="228">
      <formula>LEN(TRIM(W274))=0</formula>
    </cfRule>
  </conditionalFormatting>
  <conditionalFormatting sqref="X67">
    <cfRule type="containsBlanks" dxfId="95" priority="229">
      <formula>LEN(TRIM(X67))=0</formula>
    </cfRule>
    <cfRule type="cellIs" dxfId="71" priority="230" operator="greaterThan">
      <formula>500</formula>
    </cfRule>
    <cfRule type="containsBlanks" dxfId="95" priority="231">
      <formula>LEN(TRIM(X67))=0</formula>
    </cfRule>
    <cfRule type="cellIs" dxfId="71" priority="232" operator="greaterThan">
      <formula>500</formula>
    </cfRule>
  </conditionalFormatting>
  <conditionalFormatting sqref="X90:Y90">
    <cfRule type="containsBlanks" dxfId="96" priority="233">
      <formula>LEN(TRIM(X90))=0</formula>
    </cfRule>
    <cfRule type="cellIs" dxfId="31" priority="234" operator="greaterThan">
      <formula>450</formula>
    </cfRule>
    <cfRule type="containsBlanks" dxfId="96" priority="235">
      <formula>LEN(TRIM(X90))=0</formula>
    </cfRule>
    <cfRule type="cellIs" dxfId="31" priority="236" operator="greaterThan">
      <formula>450</formula>
    </cfRule>
  </conditionalFormatting>
  <conditionalFormatting sqref="Y90">
    <cfRule type="containsBlanks" dxfId="97" priority="237">
      <formula>LEN(TRIM(Y90))=0</formula>
    </cfRule>
    <cfRule type="cellIs" dxfId="31" priority="238" operator="greaterThan">
      <formula>450</formula>
    </cfRule>
    <cfRule type="containsBlanks" dxfId="97" priority="239">
      <formula>LEN(TRIM(Y90))=0</formula>
    </cfRule>
    <cfRule type="cellIs" dxfId="31" priority="240" operator="greaterThan">
      <formula>450</formula>
    </cfRule>
  </conditionalFormatting>
  <conditionalFormatting sqref="Y158 AA158:AE158">
    <cfRule type="cellIs" dxfId="13" priority="241" operator="greaterThan">
      <formula>600</formula>
    </cfRule>
    <cfRule type="cellIs" dxfId="13" priority="242" operator="greaterThan">
      <formula>600</formula>
    </cfRule>
  </conditionalFormatting>
  <conditionalFormatting sqref="Y158:Y161 AA158:AE161">
    <cfRule type="containsBlanks" dxfId="98" priority="243">
      <formula>LEN(TRIM(Y158))=0</formula>
    </cfRule>
  </conditionalFormatting>
  <conditionalFormatting sqref="Y163 AA163:AE163">
    <cfRule type="containsBlanks" dxfId="99" priority="244">
      <formula>LEN(TRIM(Y163))=0</formula>
    </cfRule>
  </conditionalFormatting>
  <conditionalFormatting sqref="Y163">
    <cfRule type="cellIs" dxfId="28" priority="245" operator="greaterThan">
      <formula>1000</formula>
    </cfRule>
  </conditionalFormatting>
  <conditionalFormatting sqref="Z347 AB347:AD347">
    <cfRule type="containsBlanks" dxfId="100" priority="246">
      <formula>LEN(TRIM(Z347))=0</formula>
    </cfRule>
  </conditionalFormatting>
  <conditionalFormatting sqref="AA67">
    <cfRule type="containsBlanks" dxfId="101" priority="247">
      <formula>LEN(TRIM(AA67))=0</formula>
    </cfRule>
    <cfRule type="cellIs" dxfId="71" priority="248" operator="greaterThan">
      <formula>500</formula>
    </cfRule>
  </conditionalFormatting>
  <conditionalFormatting sqref="AA163">
    <cfRule type="containsBlanks" dxfId="102" priority="249">
      <formula>LEN(TRIM(AA163))=0</formula>
    </cfRule>
    <cfRule type="cellIs" dxfId="28" priority="250" operator="greaterThan">
      <formula>1000</formula>
    </cfRule>
    <cfRule type="cellIs" dxfId="28" priority="251" operator="greaterThan">
      <formula>1000</formula>
    </cfRule>
  </conditionalFormatting>
  <conditionalFormatting sqref="AA90:AB90">
    <cfRule type="containsBlanks" dxfId="103" priority="252">
      <formula>LEN(TRIM(AA90))=0</formula>
    </cfRule>
    <cfRule type="cellIs" dxfId="31" priority="253" operator="greaterThan">
      <formula>450</formula>
    </cfRule>
  </conditionalFormatting>
  <conditionalFormatting sqref="AA158:AE158 Y158">
    <cfRule type="containsBlanks" dxfId="98" priority="254">
      <formula>LEN(TRIM(Y158))=0</formula>
    </cfRule>
  </conditionalFormatting>
  <conditionalFormatting sqref="AA159:AE160 Y159:Y160">
    <cfRule type="cellIs" dxfId="15" priority="255" operator="greaterThan">
      <formula>400</formula>
    </cfRule>
  </conditionalFormatting>
  <conditionalFormatting sqref="AA163:AE163 Y163">
    <cfRule type="containsBlanks" dxfId="99" priority="256">
      <formula>LEN(TRIM(Y163))=0</formula>
    </cfRule>
  </conditionalFormatting>
  <conditionalFormatting sqref="AA321:AH321">
    <cfRule type="cellIs" dxfId="20" priority="257" operator="greaterThan">
      <formula>900</formula>
    </cfRule>
  </conditionalFormatting>
  <conditionalFormatting sqref="AA321:AH322">
    <cfRule type="containsBlanks" dxfId="104" priority="258">
      <formula>LEN(TRIM(AA321))=0</formula>
    </cfRule>
  </conditionalFormatting>
  <conditionalFormatting sqref="AA324:AH324">
    <cfRule type="cellIs" dxfId="13" priority="259" operator="greaterThan">
      <formula>600</formula>
    </cfRule>
    <cfRule type="containsBlanks" dxfId="105" priority="260">
      <formula>LEN(TRIM(AA324))=0</formula>
    </cfRule>
  </conditionalFormatting>
  <conditionalFormatting sqref="AB90">
    <cfRule type="containsBlanks" dxfId="106" priority="261">
      <formula>LEN(TRIM(AB90))=0</formula>
    </cfRule>
    <cfRule type="cellIs" dxfId="31" priority="262" operator="greaterThan">
      <formula>450</formula>
    </cfRule>
  </conditionalFormatting>
  <conditionalFormatting sqref="AB163">
    <cfRule type="cellIs" dxfId="28" priority="263" operator="greaterThan">
      <formula>1000</formula>
    </cfRule>
  </conditionalFormatting>
  <conditionalFormatting sqref="AB342:AD344 AB345:AH345">
    <cfRule type="containsBlanks" dxfId="107" priority="264">
      <formula>LEN(TRIM(AB342))=0</formula>
    </cfRule>
  </conditionalFormatting>
  <conditionalFormatting sqref="AB343:AD344">
    <cfRule type="cellIs" dxfId="28" priority="265" operator="greaterThan">
      <formula>1000</formula>
    </cfRule>
  </conditionalFormatting>
  <conditionalFormatting sqref="AB347:AD347 Z347">
    <cfRule type="cellIs" dxfId="13" priority="266" operator="greaterThan">
      <formula>600</formula>
    </cfRule>
  </conditionalFormatting>
  <conditionalFormatting sqref="AB347:AD347">
    <cfRule type="cellIs" dxfId="13" priority="267" operator="greaterThan">
      <formula>600</formula>
    </cfRule>
    <cfRule type="containsBlanks" dxfId="108" priority="268">
      <formula>LEN(TRIM(AB347))=0</formula>
    </cfRule>
  </conditionalFormatting>
  <conditionalFormatting sqref="AB67:AE67">
    <cfRule type="cellIs" dxfId="71" priority="269" operator="greaterThan">
      <formula>500</formula>
    </cfRule>
  </conditionalFormatting>
  <conditionalFormatting sqref="AB90:AE90 AB67:AE67 AC113:AE113 AC119:AE135">
    <cfRule type="containsBlanks" dxfId="109" priority="270">
      <formula>LEN(TRIM(AB67))=0</formula>
    </cfRule>
  </conditionalFormatting>
  <conditionalFormatting sqref="AB90:AE90">
    <cfRule type="cellIs" dxfId="31" priority="271" operator="greaterThan">
      <formula>450</formula>
    </cfRule>
  </conditionalFormatting>
  <conditionalFormatting sqref="AC90">
    <cfRule type="containsBlanks" dxfId="110" priority="272">
      <formula>LEN(TRIM(AC90))=0</formula>
    </cfRule>
    <cfRule type="cellIs" dxfId="31" priority="273" operator="greaterThan">
      <formula>450</formula>
    </cfRule>
  </conditionalFormatting>
  <conditionalFormatting sqref="AC44:AE44">
    <cfRule type="containsBlanks" dxfId="111" priority="274">
      <formula>LEN(TRIM(AC44))=0</formula>
    </cfRule>
    <cfRule type="cellIs" dxfId="30" priority="275" operator="greaterThan">
      <formula>270</formula>
    </cfRule>
  </conditionalFormatting>
  <conditionalFormatting sqref="AC90:AE90">
    <cfRule type="containsBlanks" dxfId="110" priority="276">
      <formula>LEN(TRIM(AC90))=0</formula>
    </cfRule>
    <cfRule type="cellIs" dxfId="31" priority="277" operator="greaterThan">
      <formula>450</formula>
    </cfRule>
  </conditionalFormatting>
  <conditionalFormatting sqref="AC113:AE113">
    <cfRule type="cellIs" dxfId="15" priority="278" operator="greaterThan">
      <formula>400</formula>
    </cfRule>
  </conditionalFormatting>
  <conditionalFormatting sqref="AC142:AE161">
    <cfRule type="containsBlanks" dxfId="112" priority="279">
      <formula>LEN(TRIM(AC142))=0</formula>
    </cfRule>
  </conditionalFormatting>
  <conditionalFormatting sqref="AC158:AE158">
    <cfRule type="cellIs" dxfId="13" priority="280" operator="greaterThan">
      <formula>600</formula>
    </cfRule>
    <cfRule type="cellIs" dxfId="13" priority="281" operator="greaterThan">
      <formula>600</formula>
    </cfRule>
  </conditionalFormatting>
  <conditionalFormatting sqref="AC163:AE163">
    <cfRule type="cellIs" dxfId="28" priority="282" operator="greaterThan">
      <formula>1000</formula>
    </cfRule>
    <cfRule type="containsBlanks" dxfId="113" priority="283">
      <formula>LEN(TRIM(AC163))=0</formula>
    </cfRule>
    <cfRule type="cellIs" dxfId="28" priority="284" operator="greaterThan">
      <formula>1000</formula>
    </cfRule>
    <cfRule type="containsBlanks" dxfId="113" priority="285">
      <formula>LEN(TRIM(AC163))=0</formula>
    </cfRule>
    <cfRule type="cellIs" dxfId="13" priority="286" operator="greaterThan">
      <formula>600</formula>
    </cfRule>
    <cfRule type="containsBlanks" dxfId="113" priority="287">
      <formula>LEN(TRIM(AC163))=0</formula>
    </cfRule>
    <cfRule type="cellIs" dxfId="28" priority="288" operator="greaterThan">
      <formula>1000</formula>
    </cfRule>
    <cfRule type="cellIs" dxfId="13" priority="289" operator="greaterThan">
      <formula>600</formula>
    </cfRule>
  </conditionalFormatting>
  <conditionalFormatting sqref="AC234:AE251">
    <cfRule type="containsBlanks" dxfId="114" priority="290">
      <formula>LEN(TRIM(AC234))=0</formula>
    </cfRule>
  </conditionalFormatting>
  <conditionalFormatting sqref="AC250:AE250">
    <cfRule type="containsBlanks" dxfId="115" priority="291">
      <formula>LEN(TRIM(AC250))=0</formula>
    </cfRule>
    <cfRule type="cellIs" dxfId="13" priority="292" operator="greaterThan">
      <formula>600</formula>
    </cfRule>
    <cfRule type="cellIs" dxfId="13" priority="293" operator="greaterThan">
      <formula>600</formula>
    </cfRule>
  </conditionalFormatting>
  <conditionalFormatting sqref="AC251:AE251">
    <cfRule type="cellIs" dxfId="15" priority="294" operator="greaterThan">
      <formula>400</formula>
    </cfRule>
  </conditionalFormatting>
  <conditionalFormatting sqref="AC274:AE274">
    <cfRule type="cellIs" dxfId="15" priority="295" operator="greaterThan">
      <formula>400</formula>
    </cfRule>
    <cfRule type="containsBlanks" dxfId="116" priority="296">
      <formula>LEN(TRIM(AC274))=0</formula>
    </cfRule>
  </conditionalFormatting>
  <conditionalFormatting sqref="AC136:AG137">
    <cfRule type="cellIs" dxfId="15" priority="297" operator="greaterThan">
      <formula>400</formula>
    </cfRule>
  </conditionalFormatting>
  <conditionalFormatting sqref="AC140:AG140">
    <cfRule type="cellIs" dxfId="13" priority="298" operator="greaterThan">
      <formula>600</formula>
    </cfRule>
    <cfRule type="containsBlanks" dxfId="117" priority="299">
      <formula>LEN(TRIM(AC140))=0</formula>
    </cfRule>
  </conditionalFormatting>
  <conditionalFormatting sqref="AC158:AH158">
    <cfRule type="containsBlanks" dxfId="118" priority="300">
      <formula>LEN(TRIM(AC158))=0</formula>
    </cfRule>
  </conditionalFormatting>
  <conditionalFormatting sqref="AC159:AH160">
    <cfRule type="cellIs" dxfId="15" priority="301" operator="greaterThan">
      <formula>400</formula>
    </cfRule>
  </conditionalFormatting>
  <conditionalFormatting sqref="AC163:AH163">
    <cfRule type="containsBlanks" dxfId="113" priority="302">
      <formula>LEN(TRIM(AC163))=0</formula>
    </cfRule>
  </conditionalFormatting>
  <conditionalFormatting sqref="AD344">
    <cfRule type="containsBlanks" dxfId="119" priority="303">
      <formula>LEN(TRIM(AD344))=0</formula>
    </cfRule>
    <cfRule type="cellIs" dxfId="28" priority="304" operator="greaterThan">
      <formula>1000</formula>
    </cfRule>
  </conditionalFormatting>
  <conditionalFormatting sqref="AD347">
    <cfRule type="cellIs" dxfId="13" priority="305" operator="greaterThan">
      <formula>600</formula>
    </cfRule>
    <cfRule type="containsBlanks" dxfId="120" priority="306">
      <formula>LEN(TRIM(AD347))=0</formula>
    </cfRule>
  </conditionalFormatting>
  <conditionalFormatting sqref="AD44:AE44">
    <cfRule type="containsBlanks" dxfId="121" priority="307">
      <formula>LEN(TRIM(AD44))=0</formula>
    </cfRule>
    <cfRule type="cellIs" dxfId="30" priority="308" operator="greaterThan">
      <formula>270</formula>
    </cfRule>
  </conditionalFormatting>
  <conditionalFormatting sqref="AD67:AE67">
    <cfRule type="cellIs" dxfId="71" priority="309" operator="greaterThan">
      <formula>500</formula>
    </cfRule>
  </conditionalFormatting>
  <conditionalFormatting sqref="AD113:AE113">
    <cfRule type="cellIs" dxfId="15" priority="310" operator="greaterThan">
      <formula>400</formula>
    </cfRule>
  </conditionalFormatting>
  <conditionalFormatting sqref="AD228:AE228 W228:AB228">
    <cfRule type="cellIs" dxfId="15" priority="311" operator="greaterThan">
      <formula>400</formula>
    </cfRule>
  </conditionalFormatting>
  <conditionalFormatting sqref="AD228:AE228">
    <cfRule type="containsBlanks" dxfId="122" priority="312">
      <formula>LEN(TRIM(AD228))=0</formula>
    </cfRule>
    <cfRule type="cellIs" dxfId="15" priority="313" operator="greaterThan">
      <formula>400</formula>
    </cfRule>
    <cfRule type="containsBlanks" dxfId="122" priority="314">
      <formula>LEN(TRIM(AD228))=0</formula>
    </cfRule>
  </conditionalFormatting>
  <conditionalFormatting sqref="AD234:AE251">
    <cfRule type="containsBlanks" dxfId="123" priority="315">
      <formula>LEN(TRIM(AD234))=0</formula>
    </cfRule>
  </conditionalFormatting>
  <conditionalFormatting sqref="AD250:AE250">
    <cfRule type="cellIs" dxfId="13" priority="316" operator="greaterThan">
      <formula>600</formula>
    </cfRule>
    <cfRule type="cellIs" dxfId="13" priority="317" operator="greaterThan">
      <formula>600</formula>
    </cfRule>
  </conditionalFormatting>
  <conditionalFormatting sqref="AD274:AE274">
    <cfRule type="containsBlanks" dxfId="124" priority="318">
      <formula>LEN(TRIM(AD274))=0</formula>
    </cfRule>
  </conditionalFormatting>
  <conditionalFormatting sqref="AD227:AH227 E227:AB228 E229:G229">
    <cfRule type="containsBlanks" dxfId="32" priority="319">
      <formula>LEN(TRIM(E227))=0</formula>
    </cfRule>
  </conditionalFormatting>
  <conditionalFormatting sqref="AD228:AH229 E229:AB229">
    <cfRule type="cellIs" dxfId="15" priority="320" operator="greaterThan">
      <formula>400</formula>
    </cfRule>
  </conditionalFormatting>
  <conditionalFormatting sqref="AD232:AH232 E232:AB232">
    <cfRule type="cellIs" dxfId="13" priority="321" operator="greaterThan">
      <formula>600</formula>
    </cfRule>
  </conditionalFormatting>
  <conditionalFormatting sqref="AD250:AH250">
    <cfRule type="containsBlanks" dxfId="125" priority="322">
      <formula>LEN(TRIM(AD250))=0</formula>
    </cfRule>
  </conditionalFormatting>
  <conditionalFormatting sqref="AD251:AH251 AF252:AH252">
    <cfRule type="cellIs" dxfId="15" priority="323" operator="greaterThan">
      <formula>400</formula>
    </cfRule>
  </conditionalFormatting>
  <conditionalFormatting sqref="AD274:AH274 AF275:AH275">
    <cfRule type="cellIs" dxfId="15" priority="324" operator="greaterThan">
      <formula>400</formula>
    </cfRule>
  </conditionalFormatting>
  <conditionalFormatting sqref="AE67">
    <cfRule type="containsBlanks" dxfId="126" priority="325">
      <formula>LEN(TRIM(AE67))=0</formula>
    </cfRule>
    <cfRule type="cellIs" dxfId="71" priority="326" operator="greaterThan">
      <formula>500</formula>
    </cfRule>
    <cfRule type="containsBlanks" dxfId="126" priority="327">
      <formula>LEN(TRIM(AE67))=0</formula>
    </cfRule>
    <cfRule type="cellIs" dxfId="71" priority="328" operator="greaterThan">
      <formula>500</formula>
    </cfRule>
  </conditionalFormatting>
  <conditionalFormatting sqref="AE90">
    <cfRule type="containsBlanks" dxfId="127" priority="329">
      <formula>LEN(TRIM(AE90))=0</formula>
    </cfRule>
    <cfRule type="cellIs" dxfId="31" priority="330" operator="greaterThan">
      <formula>450</formula>
    </cfRule>
    <cfRule type="containsBlanks" dxfId="127" priority="331">
      <formula>LEN(TRIM(AE90))=0</formula>
    </cfRule>
    <cfRule type="cellIs" dxfId="31" priority="332" operator="greaterThan">
      <formula>450</formula>
    </cfRule>
  </conditionalFormatting>
  <conditionalFormatting sqref="AE347:AF347">
    <cfRule type="cellIs" dxfId="28" priority="333" operator="greaterThan">
      <formula>1000</formula>
    </cfRule>
  </conditionalFormatting>
  <conditionalFormatting sqref="AE342:AG344">
    <cfRule type="containsBlanks" dxfId="128" priority="334">
      <formula>LEN(TRIM(AE342))=0</formula>
    </cfRule>
  </conditionalFormatting>
  <conditionalFormatting sqref="AE343:AG344 AG347">
    <cfRule type="cellIs" dxfId="28" priority="335" operator="greaterThan">
      <formula>1000</formula>
    </cfRule>
  </conditionalFormatting>
  <conditionalFormatting sqref="AE343:AG344">
    <cfRule type="cellIs" dxfId="28" priority="336" operator="greaterThan">
      <formula>1000</formula>
    </cfRule>
  </conditionalFormatting>
  <conditionalFormatting sqref="AE347:AG347">
    <cfRule type="containsBlanks" dxfId="129" priority="337">
      <formula>LEN(TRIM(AE347))=0</formula>
    </cfRule>
    <cfRule type="cellIs" dxfId="13" priority="338" operator="greaterThan">
      <formula>600</formula>
    </cfRule>
    <cfRule type="containsBlanks" dxfId="129" priority="339">
      <formula>LEN(TRIM(AE347))=0</formula>
    </cfRule>
    <cfRule type="containsBlanks" dxfId="129" priority="340">
      <formula>LEN(TRIM(AE347))=0</formula>
    </cfRule>
    <cfRule type="cellIs" dxfId="13" priority="341" operator="greaterThan">
      <formula>600</formula>
    </cfRule>
    <cfRule type="containsBlanks" dxfId="129" priority="342">
      <formula>LEN(TRIM(AE347))=0</formula>
    </cfRule>
  </conditionalFormatting>
  <conditionalFormatting sqref="AF20">
    <cfRule type="containsBlanks" dxfId="130" priority="343">
      <formula>LEN(TRIM(AF20))=0</formula>
    </cfRule>
    <cfRule type="cellIs" dxfId="13" priority="344" operator="greaterThan">
      <formula>600</formula>
    </cfRule>
  </conditionalFormatting>
  <conditionalFormatting sqref="AF25">
    <cfRule type="cellIs" dxfId="28" priority="345" operator="greaterThan">
      <formula>1000</formula>
    </cfRule>
    <cfRule type="cellIs" dxfId="28" priority="346" operator="greaterThan">
      <formula>1000</formula>
    </cfRule>
    <cfRule type="cellIs" dxfId="28" priority="347" operator="greaterThan">
      <formula>1000</formula>
    </cfRule>
  </conditionalFormatting>
  <conditionalFormatting sqref="AF48">
    <cfRule type="cellIs" dxfId="28" priority="348" operator="greaterThan">
      <formula>1000</formula>
    </cfRule>
    <cfRule type="cellIs" dxfId="28" priority="349" operator="greaterThan">
      <formula>1000</formula>
    </cfRule>
    <cfRule type="cellIs" dxfId="28" priority="350" operator="greaterThan">
      <formula>1000</formula>
    </cfRule>
  </conditionalFormatting>
  <conditionalFormatting sqref="AF71">
    <cfRule type="cellIs" dxfId="28" priority="351" operator="greaterThan">
      <formula>1000</formula>
    </cfRule>
    <cfRule type="cellIs" dxfId="28" priority="352" operator="greaterThan">
      <formula>1000</formula>
    </cfRule>
    <cfRule type="cellIs" dxfId="28" priority="353" operator="greaterThan">
      <formula>1000</formula>
    </cfRule>
  </conditionalFormatting>
  <conditionalFormatting sqref="AF89">
    <cfRule type="cellIs" dxfId="13" priority="354" operator="greaterThan">
      <formula>600</formula>
    </cfRule>
    <cfRule type="cellIs" dxfId="13" priority="355" operator="greaterThan">
      <formula>600</formula>
    </cfRule>
    <cfRule type="cellIs" dxfId="13" priority="356" operator="greaterThan">
      <formula>600</formula>
    </cfRule>
    <cfRule type="cellIs" dxfId="13" priority="357" operator="greaterThan">
      <formula>600</formula>
    </cfRule>
    <cfRule type="cellIs" dxfId="13" priority="358" operator="greaterThan">
      <formula>600</formula>
    </cfRule>
    <cfRule type="cellIs" dxfId="13" priority="359" operator="greaterThan">
      <formula>600</formula>
    </cfRule>
  </conditionalFormatting>
  <conditionalFormatting sqref="AF89:AF91">
    <cfRule type="containsBlanks" dxfId="131" priority="360">
      <formula>LEN(TRIM(AF89))=0</formula>
    </cfRule>
    <cfRule type="containsBlanks" dxfId="131" priority="361">
      <formula>LEN(TRIM(AF89))=0</formula>
    </cfRule>
  </conditionalFormatting>
  <conditionalFormatting sqref="AF89:AF92">
    <cfRule type="containsBlanks" dxfId="131" priority="362">
      <formula>LEN(TRIM(AF89))=0</formula>
    </cfRule>
    <cfRule type="containsBlanks" dxfId="131" priority="363">
      <formula>LEN(TRIM(AF89))=0</formula>
    </cfRule>
  </conditionalFormatting>
  <conditionalFormatting sqref="AF90:AF91">
    <cfRule type="cellIs" dxfId="31" priority="364" operator="greaterThan">
      <formula>450</formula>
    </cfRule>
    <cfRule type="cellIs" dxfId="31" priority="365" operator="greaterThan">
      <formula>450</formula>
    </cfRule>
    <cfRule type="cellIs" dxfId="31" priority="366" operator="greaterThan">
      <formula>450</formula>
    </cfRule>
    <cfRule type="cellIs" dxfId="31" priority="367" operator="greaterThan">
      <formula>450</formula>
    </cfRule>
  </conditionalFormatting>
  <conditionalFormatting sqref="AF94">
    <cfRule type="containsBlanks" dxfId="132" priority="368">
      <formula>LEN(TRIM(AF94))=0</formula>
    </cfRule>
    <cfRule type="cellIs" dxfId="28" priority="369" operator="greaterThan">
      <formula>1000</formula>
    </cfRule>
    <cfRule type="cellIs" dxfId="13" priority="370" operator="greaterThan">
      <formula>600</formula>
    </cfRule>
    <cfRule type="containsBlanks" dxfId="132" priority="371">
      <formula>LEN(TRIM(AF94))=0</formula>
    </cfRule>
    <cfRule type="cellIs" dxfId="28" priority="372" operator="greaterThan">
      <formula>1000</formula>
    </cfRule>
    <cfRule type="cellIs" dxfId="13" priority="373" operator="greaterThan">
      <formula>600</formula>
    </cfRule>
    <cfRule type="containsBlanks" dxfId="132" priority="374">
      <formula>LEN(TRIM(AF94))=0</formula>
    </cfRule>
    <cfRule type="cellIs" dxfId="28" priority="375" operator="greaterThan">
      <formula>1000</formula>
    </cfRule>
    <cfRule type="cellIs" dxfId="28" priority="376" operator="greaterThan">
      <formula>1000</formula>
    </cfRule>
  </conditionalFormatting>
  <conditionalFormatting sqref="AF112">
    <cfRule type="containsBlanks" dxfId="133" priority="377">
      <formula>LEN(TRIM(AF112))=0</formula>
    </cfRule>
  </conditionalFormatting>
  <conditionalFormatting sqref="AF117">
    <cfRule type="cellIs" dxfId="28" priority="378" operator="greaterThan">
      <formula>1000</formula>
    </cfRule>
    <cfRule type="cellIs" dxfId="28" priority="379" operator="greaterThan">
      <formula>1000</formula>
    </cfRule>
    <cfRule type="cellIs" dxfId="28" priority="380" operator="greaterThan">
      <formula>1000</formula>
    </cfRule>
  </conditionalFormatting>
  <conditionalFormatting sqref="AF140">
    <cfRule type="cellIs" dxfId="28" priority="381" operator="greaterThan">
      <formula>1000</formula>
    </cfRule>
    <cfRule type="cellIs" dxfId="28" priority="382" operator="greaterThan">
      <formula>1000</formula>
    </cfRule>
    <cfRule type="cellIs" dxfId="28" priority="383" operator="greaterThan">
      <formula>1000</formula>
    </cfRule>
  </conditionalFormatting>
  <conditionalFormatting sqref="AF163">
    <cfRule type="cellIs" dxfId="28" priority="384" operator="greaterThan">
      <formula>1000</formula>
    </cfRule>
    <cfRule type="cellIs" dxfId="28" priority="385" operator="greaterThan">
      <formula>1000</formula>
    </cfRule>
    <cfRule type="cellIs" dxfId="28" priority="386" operator="greaterThan">
      <formula>1000</formula>
    </cfRule>
  </conditionalFormatting>
  <conditionalFormatting sqref="AF186">
    <cfRule type="cellIs" dxfId="28" priority="387" operator="greaterThan">
      <formula>1000</formula>
    </cfRule>
    <cfRule type="cellIs" dxfId="28" priority="388" operator="greaterThan">
      <formula>1000</formula>
    </cfRule>
    <cfRule type="cellIs" dxfId="28" priority="389" operator="greaterThan">
      <formula>1000</formula>
    </cfRule>
  </conditionalFormatting>
  <conditionalFormatting sqref="AF209">
    <cfRule type="cellIs" dxfId="28" priority="390" operator="greaterThan">
      <formula>1000</formula>
    </cfRule>
    <cfRule type="cellIs" dxfId="28" priority="391" operator="greaterThan">
      <formula>1000</formula>
    </cfRule>
    <cfRule type="cellIs" dxfId="28" priority="392" operator="greaterThan">
      <formula>1000</formula>
    </cfRule>
  </conditionalFormatting>
  <conditionalFormatting sqref="AF232">
    <cfRule type="cellIs" dxfId="28" priority="393" operator="greaterThan">
      <formula>1000</formula>
    </cfRule>
    <cfRule type="cellIs" dxfId="28" priority="394" operator="greaterThan">
      <formula>1000</formula>
    </cfRule>
    <cfRule type="cellIs" dxfId="28" priority="395" operator="greaterThan">
      <formula>1000</formula>
    </cfRule>
  </conditionalFormatting>
  <conditionalFormatting sqref="AF255">
    <cfRule type="cellIs" dxfId="28" priority="396" operator="greaterThan">
      <formula>1000</formula>
    </cfRule>
    <cfRule type="cellIs" dxfId="28" priority="397" operator="greaterThan">
      <formula>1000</formula>
    </cfRule>
    <cfRule type="cellIs" dxfId="28" priority="398" operator="greaterThan">
      <formula>1000</formula>
    </cfRule>
  </conditionalFormatting>
  <conditionalFormatting sqref="AF278">
    <cfRule type="cellIs" dxfId="28" priority="399" operator="greaterThan">
      <formula>1000</formula>
    </cfRule>
    <cfRule type="cellIs" dxfId="28" priority="400" operator="greaterThan">
      <formula>1000</formula>
    </cfRule>
    <cfRule type="cellIs" dxfId="28" priority="401" operator="greaterThan">
      <formula>1000</formula>
    </cfRule>
  </conditionalFormatting>
  <conditionalFormatting sqref="AF301">
    <cfRule type="cellIs" dxfId="28" priority="402" operator="greaterThan">
      <formula>1000</formula>
    </cfRule>
    <cfRule type="cellIs" dxfId="28" priority="403" operator="greaterThan">
      <formula>1000</formula>
    </cfRule>
    <cfRule type="cellIs" dxfId="28" priority="404" operator="greaterThan">
      <formula>1000</formula>
    </cfRule>
  </conditionalFormatting>
  <conditionalFormatting sqref="AF20:AG20">
    <cfRule type="containsBlanks" dxfId="130" priority="405">
      <formula>LEN(TRIM(AF20))=0</formula>
    </cfRule>
    <cfRule type="cellIs" dxfId="13" priority="406" operator="greaterThan">
      <formula>600</formula>
    </cfRule>
  </conditionalFormatting>
  <conditionalFormatting sqref="AF25:AG25">
    <cfRule type="containsBlanks" dxfId="134" priority="407">
      <formula>LEN(TRIM(AF25))=0</formula>
    </cfRule>
  </conditionalFormatting>
  <conditionalFormatting sqref="AF48:AG48">
    <cfRule type="containsBlanks" dxfId="135" priority="408">
      <formula>LEN(TRIM(AF48))=0</formula>
    </cfRule>
  </conditionalFormatting>
  <conditionalFormatting sqref="AF71:AG71">
    <cfRule type="containsBlanks" dxfId="136" priority="409">
      <formula>LEN(TRIM(AF71))=0</formula>
    </cfRule>
  </conditionalFormatting>
  <conditionalFormatting sqref="AF94:AG94">
    <cfRule type="cellIs" dxfId="13" priority="410" operator="greaterThan">
      <formula>600</formula>
    </cfRule>
    <cfRule type="cellIs" dxfId="13" priority="411" operator="greaterThan">
      <formula>600</formula>
    </cfRule>
    <cfRule type="containsBlanks" dxfId="132" priority="412">
      <formula>LEN(TRIM(AF94))=0</formula>
    </cfRule>
  </conditionalFormatting>
  <conditionalFormatting sqref="AF117:AG117">
    <cfRule type="containsBlanks" dxfId="137" priority="413">
      <formula>LEN(TRIM(AF117))=0</formula>
    </cfRule>
  </conditionalFormatting>
  <conditionalFormatting sqref="AF135:AG135">
    <cfRule type="containsBlanks" dxfId="138" priority="414">
      <formula>LEN(TRIM(AF135))=0</formula>
    </cfRule>
    <cfRule type="cellIs" dxfId="13" priority="415" operator="greaterThan">
      <formula>600</formula>
    </cfRule>
    <cfRule type="containsBlanks" dxfId="138" priority="416">
      <formula>LEN(TRIM(AF135))=0</formula>
    </cfRule>
    <cfRule type="cellIs" dxfId="13" priority="417" operator="greaterThan">
      <formula>600</formula>
    </cfRule>
    <cfRule type="containsBlanks" dxfId="138" priority="418">
      <formula>LEN(TRIM(AF135))=0</formula>
    </cfRule>
    <cfRule type="cellIs" dxfId="13" priority="419" operator="greaterThan">
      <formula>600</formula>
    </cfRule>
    <cfRule type="containsBlanks" dxfId="138" priority="420">
      <formula>LEN(TRIM(AF135))=0</formula>
    </cfRule>
    <cfRule type="cellIs" dxfId="13" priority="421" operator="greaterThan">
      <formula>600</formula>
    </cfRule>
    <cfRule type="containsBlanks" dxfId="138" priority="422">
      <formula>LEN(TRIM(AF135))=0</formula>
    </cfRule>
    <cfRule type="cellIs" dxfId="13" priority="423" operator="greaterThan">
      <formula>600</formula>
    </cfRule>
    <cfRule type="cellIs" dxfId="13" priority="424" operator="greaterThan">
      <formula>600</formula>
    </cfRule>
    <cfRule type="containsBlanks" dxfId="138" priority="425">
      <formula>LEN(TRIM(AF135))=0</formula>
    </cfRule>
  </conditionalFormatting>
  <conditionalFormatting sqref="AF135:AG138 AF142:AH161 AF165:AH184 AF188:AH207 AF228:AH230 H229:AB229 AD229:AE229 AF234:AH253 AF274:AH276 AF297:AH299 AE342:AG344 D119:AH134 D135:D140 AH135:AH140 D211:AH212 D213:AB226 AD213:AH227 AC213:AC232 D257:AH272 D280:AH295 D303:AH318 D319:D324">
    <cfRule type="containsBlanks" dxfId="139" priority="426">
      <formula>LEN(TRIM(D119))=0</formula>
    </cfRule>
  </conditionalFormatting>
  <conditionalFormatting sqref="AF135:AG138">
    <cfRule type="containsBlanks" dxfId="138" priority="427">
      <formula>LEN(TRIM(AF135))=0</formula>
    </cfRule>
  </conditionalFormatting>
  <conditionalFormatting sqref="AF136:AG137">
    <cfRule type="cellIs" dxfId="15" priority="428" operator="greaterThan">
      <formula>400</formula>
    </cfRule>
    <cfRule type="cellIs" dxfId="15" priority="429" operator="greaterThan">
      <formula>400</formula>
    </cfRule>
  </conditionalFormatting>
  <conditionalFormatting sqref="AF140:AG140">
    <cfRule type="containsBlanks" dxfId="140" priority="430">
      <formula>LEN(TRIM(AF140))=0</formula>
    </cfRule>
    <cfRule type="containsBlanks" dxfId="140" priority="431">
      <formula>LEN(TRIM(AF140))=0</formula>
    </cfRule>
    <cfRule type="containsBlanks" dxfId="140" priority="432">
      <formula>LEN(TRIM(AF140))=0</formula>
    </cfRule>
    <cfRule type="cellIs" dxfId="13" priority="433" operator="greaterThan">
      <formula>600</formula>
    </cfRule>
    <cfRule type="containsBlanks" dxfId="140" priority="434">
      <formula>LEN(TRIM(AF140))=0</formula>
    </cfRule>
    <cfRule type="containsBlanks" dxfId="140" priority="435">
      <formula>LEN(TRIM(AF140))=0</formula>
    </cfRule>
  </conditionalFormatting>
  <conditionalFormatting sqref="AF163:AG163">
    <cfRule type="containsBlanks" dxfId="141" priority="436">
      <formula>LEN(TRIM(AF163))=0</formula>
    </cfRule>
  </conditionalFormatting>
  <conditionalFormatting sqref="AF186:AG186">
    <cfRule type="containsBlanks" dxfId="142" priority="437">
      <formula>LEN(TRIM(AF186))=0</formula>
    </cfRule>
  </conditionalFormatting>
  <conditionalFormatting sqref="AF209:AG209">
    <cfRule type="containsBlanks" dxfId="143" priority="438">
      <formula>LEN(TRIM(AF209))=0</formula>
    </cfRule>
  </conditionalFormatting>
  <conditionalFormatting sqref="AF232:AG232">
    <cfRule type="containsBlanks" dxfId="144" priority="439">
      <formula>LEN(TRIM(AF232))=0</formula>
    </cfRule>
  </conditionalFormatting>
  <conditionalFormatting sqref="AF255:AG255">
    <cfRule type="containsBlanks" dxfId="145" priority="440">
      <formula>LEN(TRIM(AF255))=0</formula>
    </cfRule>
  </conditionalFormatting>
  <conditionalFormatting sqref="AF278:AG278">
    <cfRule type="containsBlanks" dxfId="146" priority="441">
      <formula>LEN(TRIM(AF278))=0</formula>
    </cfRule>
  </conditionalFormatting>
  <conditionalFormatting sqref="AF301:AG301">
    <cfRule type="containsBlanks" dxfId="147" priority="442">
      <formula>LEN(TRIM(AF301))=0</formula>
    </cfRule>
  </conditionalFormatting>
  <conditionalFormatting sqref="AF20:AH20">
    <cfRule type="containsBlanks" dxfId="130" priority="443">
      <formula>LEN(TRIM(AF20))=0</formula>
    </cfRule>
    <cfRule type="cellIs" dxfId="13" priority="444" operator="greaterThan">
      <formula>600</formula>
    </cfRule>
    <cfRule type="containsBlanks" dxfId="130" priority="445">
      <formula>LEN(TRIM(AF20))=0</formula>
    </cfRule>
    <cfRule type="cellIs" dxfId="13" priority="446" operator="greaterThan">
      <formula>600</formula>
    </cfRule>
    <cfRule type="containsBlanks" dxfId="130" priority="447">
      <formula>LEN(TRIM(AF20))=0</formula>
    </cfRule>
    <cfRule type="cellIs" dxfId="13" priority="448" operator="greaterThan">
      <formula>600</formula>
    </cfRule>
  </conditionalFormatting>
  <conditionalFormatting sqref="AF20:AH22">
    <cfRule type="cellIs" dxfId="13" priority="449" operator="greaterThan">
      <formula>600</formula>
    </cfRule>
  </conditionalFormatting>
  <conditionalFormatting sqref="AF20:AH23">
    <cfRule type="containsBlanks" dxfId="130" priority="450">
      <formula>LEN(TRIM(AF20))=0</formula>
    </cfRule>
  </conditionalFormatting>
  <conditionalFormatting sqref="AF25:AH25">
    <cfRule type="containsBlanks" dxfId="134" priority="451">
      <formula>LEN(TRIM(AF25))=0</formula>
    </cfRule>
    <cfRule type="containsBlanks" dxfId="134" priority="452">
      <formula>LEN(TRIM(AF25))=0</formula>
    </cfRule>
    <cfRule type="cellIs" dxfId="13" priority="453" operator="greaterThan">
      <formula>600</formula>
    </cfRule>
    <cfRule type="containsBlanks" dxfId="134" priority="454">
      <formula>LEN(TRIM(AF25))=0</formula>
    </cfRule>
    <cfRule type="containsBlanks" dxfId="134" priority="455">
      <formula>LEN(TRIM(AF25))=0</formula>
    </cfRule>
  </conditionalFormatting>
  <conditionalFormatting sqref="AF44:AH45">
    <cfRule type="cellIs" dxfId="30" priority="456" operator="greaterThan">
      <formula>270</formula>
    </cfRule>
    <cfRule type="cellIs" dxfId="30" priority="457" operator="greaterThan">
      <formula>270</formula>
    </cfRule>
  </conditionalFormatting>
  <conditionalFormatting sqref="AF44:AH46 E43:AH43 D43:D48">
    <cfRule type="containsBlanks" dxfId="148" priority="458">
      <formula>LEN(TRIM(D43))=0</formula>
    </cfRule>
  </conditionalFormatting>
  <conditionalFormatting sqref="AF44:AH47 E45:AE47">
    <cfRule type="containsBlanks" dxfId="22" priority="459">
      <formula>LEN(TRIM(E44))=0</formula>
    </cfRule>
  </conditionalFormatting>
  <conditionalFormatting sqref="AF48:AH48">
    <cfRule type="containsBlanks" dxfId="135" priority="460">
      <formula>LEN(TRIM(AF48))=0</formula>
    </cfRule>
    <cfRule type="containsBlanks" dxfId="135" priority="461">
      <formula>LEN(TRIM(AF48))=0</formula>
    </cfRule>
    <cfRule type="cellIs" dxfId="13" priority="462" operator="greaterThan">
      <formula>600</formula>
    </cfRule>
    <cfRule type="containsBlanks" dxfId="135" priority="463">
      <formula>LEN(TRIM(AF48))=0</formula>
    </cfRule>
    <cfRule type="containsBlanks" dxfId="135" priority="464">
      <formula>LEN(TRIM(AF48))=0</formula>
    </cfRule>
  </conditionalFormatting>
  <conditionalFormatting sqref="AF50:AH68">
    <cfRule type="containsBlanks" dxfId="149" priority="465">
      <formula>LEN(TRIM(AF50))=0</formula>
    </cfRule>
    <cfRule type="containsBlanks" dxfId="149" priority="466">
      <formula>LEN(TRIM(AF50))=0</formula>
    </cfRule>
  </conditionalFormatting>
  <conditionalFormatting sqref="AF66:AH66">
    <cfRule type="cellIs" dxfId="13" priority="467" operator="greaterThan">
      <formula>600</formula>
    </cfRule>
    <cfRule type="containsBlanks" dxfId="150" priority="468">
      <formula>LEN(TRIM(AF66))=0</formula>
    </cfRule>
    <cfRule type="cellIs" dxfId="13" priority="469" operator="greaterThan">
      <formula>600</formula>
    </cfRule>
    <cfRule type="containsBlanks" dxfId="150" priority="470">
      <formula>LEN(TRIM(AF66))=0</formula>
    </cfRule>
  </conditionalFormatting>
  <conditionalFormatting sqref="AF67:AH68">
    <cfRule type="cellIs" dxfId="71" priority="471" operator="greaterThan">
      <formula>500</formula>
    </cfRule>
    <cfRule type="cellIs" dxfId="71" priority="472" operator="greaterThan">
      <formula>500</formula>
    </cfRule>
  </conditionalFormatting>
  <conditionalFormatting sqref="AF68:AH68">
    <cfRule type="containsBlanks" dxfId="151" priority="473">
      <formula>LEN(TRIM(AF68))=0</formula>
    </cfRule>
    <cfRule type="cellIs" dxfId="71" priority="474" operator="greaterThan">
      <formula>500</formula>
    </cfRule>
    <cfRule type="containsBlanks" dxfId="151" priority="475">
      <formula>LEN(TRIM(AF68))=0</formula>
    </cfRule>
    <cfRule type="cellIs" dxfId="71" priority="476" operator="greaterThan">
      <formula>500</formula>
    </cfRule>
    <cfRule type="containsBlanks" dxfId="151" priority="477">
      <formula>LEN(TRIM(AF68))=0</formula>
    </cfRule>
    <cfRule type="cellIs" dxfId="71" priority="478" operator="greaterThan">
      <formula>500</formula>
    </cfRule>
  </conditionalFormatting>
  <conditionalFormatting sqref="AF71:AH71">
    <cfRule type="containsBlanks" dxfId="136" priority="479">
      <formula>LEN(TRIM(AF71))=0</formula>
    </cfRule>
    <cfRule type="containsBlanks" dxfId="136" priority="480">
      <formula>LEN(TRIM(AF71))=0</formula>
    </cfRule>
    <cfRule type="cellIs" dxfId="13" priority="481" operator="greaterThan">
      <formula>600</formula>
    </cfRule>
    <cfRule type="containsBlanks" dxfId="136" priority="482">
      <formula>LEN(TRIM(AF71))=0</formula>
    </cfRule>
    <cfRule type="containsBlanks" dxfId="136" priority="483">
      <formula>LEN(TRIM(AF71))=0</formula>
    </cfRule>
  </conditionalFormatting>
  <conditionalFormatting sqref="AF73:AH92">
    <cfRule type="containsBlanks" dxfId="152" priority="484">
      <formula>LEN(TRIM(AF73))=0</formula>
    </cfRule>
  </conditionalFormatting>
  <conditionalFormatting sqref="AF89:AH89">
    <cfRule type="containsBlanks" dxfId="131" priority="485">
      <formula>LEN(TRIM(AF89))=0</formula>
    </cfRule>
    <cfRule type="containsBlanks" dxfId="131" priority="486">
      <formula>LEN(TRIM(AF89))=0</formula>
    </cfRule>
    <cfRule type="cellIs" dxfId="13" priority="487" operator="greaterThan">
      <formula>600</formula>
    </cfRule>
    <cfRule type="containsBlanks" dxfId="131" priority="488">
      <formula>LEN(TRIM(AF89))=0</formula>
    </cfRule>
    <cfRule type="cellIs" dxfId="13" priority="489" operator="greaterThan">
      <formula>600</formula>
    </cfRule>
    <cfRule type="containsBlanks" dxfId="131" priority="490">
      <formula>LEN(TRIM(AF89))=0</formula>
    </cfRule>
    <cfRule type="cellIs" dxfId="13" priority="491" operator="greaterThan">
      <formula>600</formula>
    </cfRule>
    <cfRule type="containsBlanks" dxfId="131" priority="492">
      <formula>LEN(TRIM(AF89))=0</formula>
    </cfRule>
    <cfRule type="cellIs" dxfId="13" priority="493" operator="greaterThan">
      <formula>600</formula>
    </cfRule>
    <cfRule type="containsBlanks" dxfId="131" priority="494">
      <formula>LEN(TRIM(AF89))=0</formula>
    </cfRule>
    <cfRule type="cellIs" dxfId="13" priority="495" operator="greaterThan">
      <formula>600</formula>
    </cfRule>
    <cfRule type="containsBlanks" dxfId="131" priority="496">
      <formula>LEN(TRIM(AF89))=0</formula>
    </cfRule>
    <cfRule type="cellIs" dxfId="13" priority="497" operator="greaterThan">
      <formula>600</formula>
    </cfRule>
    <cfRule type="containsBlanks" dxfId="131" priority="498">
      <formula>LEN(TRIM(AF89))=0</formula>
    </cfRule>
    <cfRule type="cellIs" dxfId="13" priority="499" operator="greaterThan">
      <formula>600</formula>
    </cfRule>
    <cfRule type="containsBlanks" dxfId="131" priority="500">
      <formula>LEN(TRIM(AF89))=0</formula>
    </cfRule>
  </conditionalFormatting>
  <conditionalFormatting sqref="AF90:AH91">
    <cfRule type="cellIs" dxfId="31" priority="501" operator="greaterThan">
      <formula>450</formula>
    </cfRule>
    <cfRule type="cellIs" dxfId="31" priority="502" operator="greaterThan">
      <formula>450</formula>
    </cfRule>
  </conditionalFormatting>
  <conditionalFormatting sqref="AF90:AH92">
    <cfRule type="containsBlanks" dxfId="153" priority="503">
      <formula>LEN(TRIM(AF90))=0</formula>
    </cfRule>
  </conditionalFormatting>
  <conditionalFormatting sqref="AF91:AH91">
    <cfRule type="containsBlanks" dxfId="154" priority="504">
      <formula>LEN(TRIM(AF91))=0</formula>
    </cfRule>
  </conditionalFormatting>
  <conditionalFormatting sqref="AF91:AH92">
    <cfRule type="cellIs" dxfId="31" priority="505" operator="greaterThan">
      <formula>450</formula>
    </cfRule>
  </conditionalFormatting>
  <conditionalFormatting sqref="AF92:AH92">
    <cfRule type="containsBlanks" dxfId="155" priority="506">
      <formula>LEN(TRIM(AF92))=0</formula>
    </cfRule>
  </conditionalFormatting>
  <conditionalFormatting sqref="AF94:AH94">
    <cfRule type="containsBlanks" dxfId="132" priority="507">
      <formula>LEN(TRIM(AF94))=0</formula>
    </cfRule>
    <cfRule type="cellIs" dxfId="28" priority="508" operator="greaterThan">
      <formula>1000</formula>
    </cfRule>
    <cfRule type="containsBlanks" dxfId="132" priority="509">
      <formula>LEN(TRIM(AF94))=0</formula>
    </cfRule>
    <cfRule type="containsBlanks" dxfId="132" priority="510">
      <formula>LEN(TRIM(AF94))=0</formula>
    </cfRule>
    <cfRule type="cellIs" dxfId="13" priority="511" operator="greaterThan">
      <formula>600</formula>
    </cfRule>
    <cfRule type="containsBlanks" dxfId="132" priority="512">
      <formula>LEN(TRIM(AF94))=0</formula>
    </cfRule>
    <cfRule type="containsBlanks" dxfId="132" priority="513">
      <formula>LEN(TRIM(AF94))=0</formula>
    </cfRule>
  </conditionalFormatting>
  <conditionalFormatting sqref="AF96:AH115">
    <cfRule type="containsBlanks" dxfId="156" priority="514">
      <formula>LEN(TRIM(AF96))=0</formula>
    </cfRule>
    <cfRule type="containsBlanks" dxfId="156" priority="515">
      <formula>LEN(TRIM(AF96))=0</formula>
    </cfRule>
  </conditionalFormatting>
  <conditionalFormatting sqref="AF112:AH112">
    <cfRule type="cellIs" dxfId="13" priority="516" operator="greaterThan">
      <formula>600</formula>
    </cfRule>
    <cfRule type="containsBlanks" dxfId="133" priority="517">
      <formula>LEN(TRIM(AF112))=0</formula>
    </cfRule>
    <cfRule type="cellIs" dxfId="13" priority="518" operator="greaterThan">
      <formula>600</formula>
    </cfRule>
  </conditionalFormatting>
  <conditionalFormatting sqref="AF113:AH114">
    <cfRule type="cellIs" dxfId="15" priority="519" operator="greaterThan">
      <formula>400</formula>
    </cfRule>
    <cfRule type="cellIs" dxfId="15" priority="520" operator="greaterThan">
      <formula>400</formula>
    </cfRule>
  </conditionalFormatting>
  <conditionalFormatting sqref="AF117:AH117">
    <cfRule type="containsBlanks" dxfId="137" priority="521">
      <formula>LEN(TRIM(AF117))=0</formula>
    </cfRule>
    <cfRule type="containsBlanks" dxfId="137" priority="522">
      <formula>LEN(TRIM(AF117))=0</formula>
    </cfRule>
    <cfRule type="cellIs" dxfId="13" priority="523" operator="greaterThan">
      <formula>600</formula>
    </cfRule>
    <cfRule type="containsBlanks" dxfId="137" priority="524">
      <formula>LEN(TRIM(AF117))=0</formula>
    </cfRule>
    <cfRule type="containsBlanks" dxfId="137" priority="525">
      <formula>LEN(TRIM(AF117))=0</formula>
    </cfRule>
  </conditionalFormatting>
  <conditionalFormatting sqref="AF142:AH161">
    <cfRule type="containsBlanks" dxfId="157" priority="526">
      <formula>LEN(TRIM(AF142))=0</formula>
    </cfRule>
  </conditionalFormatting>
  <conditionalFormatting sqref="AF158:AH158">
    <cfRule type="containsBlanks" dxfId="158" priority="527">
      <formula>LEN(TRIM(AF158))=0</formula>
    </cfRule>
    <cfRule type="cellIs" dxfId="13" priority="528" operator="greaterThan">
      <formula>600</formula>
    </cfRule>
    <cfRule type="containsBlanks" dxfId="158" priority="529">
      <formula>LEN(TRIM(AF158))=0</formula>
    </cfRule>
    <cfRule type="cellIs" dxfId="13" priority="530" operator="greaterThan">
      <formula>600</formula>
    </cfRule>
    <cfRule type="containsBlanks" dxfId="158" priority="531">
      <formula>LEN(TRIM(AF158))=0</formula>
    </cfRule>
    <cfRule type="cellIs" dxfId="13" priority="532" operator="greaterThan">
      <formula>600</formula>
    </cfRule>
    <cfRule type="cellIs" dxfId="13" priority="533" operator="greaterThan">
      <formula>600</formula>
    </cfRule>
  </conditionalFormatting>
  <conditionalFormatting sqref="AF159:AH160">
    <cfRule type="cellIs" dxfId="15" priority="534" operator="greaterThan">
      <formula>400</formula>
    </cfRule>
    <cfRule type="cellIs" dxfId="15" priority="535" operator="greaterThan">
      <formula>400</formula>
    </cfRule>
  </conditionalFormatting>
  <conditionalFormatting sqref="AF163:AH163">
    <cfRule type="containsBlanks" dxfId="141" priority="536">
      <formula>LEN(TRIM(AF163))=0</formula>
    </cfRule>
    <cfRule type="containsBlanks" dxfId="141" priority="537">
      <formula>LEN(TRIM(AF163))=0</formula>
    </cfRule>
    <cfRule type="cellIs" dxfId="13" priority="538" operator="greaterThan">
      <formula>600</formula>
    </cfRule>
    <cfRule type="containsBlanks" dxfId="141" priority="539">
      <formula>LEN(TRIM(AF163))=0</formula>
    </cfRule>
    <cfRule type="containsBlanks" dxfId="141" priority="540">
      <formula>LEN(TRIM(AF163))=0</formula>
    </cfRule>
    <cfRule type="cellIs" dxfId="13" priority="541" operator="greaterThan">
      <formula>600</formula>
    </cfRule>
  </conditionalFormatting>
  <conditionalFormatting sqref="AF165:AH184">
    <cfRule type="containsBlanks" dxfId="159" priority="542">
      <formula>LEN(TRIM(AF165))=0</formula>
    </cfRule>
  </conditionalFormatting>
  <conditionalFormatting sqref="AF181:AH181">
    <cfRule type="containsBlanks" dxfId="160" priority="543">
      <formula>LEN(TRIM(AF181))=0</formula>
    </cfRule>
    <cfRule type="cellIs" dxfId="13" priority="544" operator="greaterThan">
      <formula>600</formula>
    </cfRule>
    <cfRule type="containsBlanks" dxfId="160" priority="545">
      <formula>LEN(TRIM(AF181))=0</formula>
    </cfRule>
    <cfRule type="cellIs" dxfId="13" priority="546" operator="greaterThan">
      <formula>600</formula>
    </cfRule>
    <cfRule type="containsBlanks" dxfId="160" priority="547">
      <formula>LEN(TRIM(AF181))=0</formula>
    </cfRule>
    <cfRule type="cellIs" dxfId="13" priority="548" operator="greaterThan">
      <formula>600</formula>
    </cfRule>
    <cfRule type="cellIs" dxfId="13" priority="549" operator="greaterThan">
      <formula>600</formula>
    </cfRule>
  </conditionalFormatting>
  <conditionalFormatting sqref="AF182:AH183">
    <cfRule type="cellIs" dxfId="15" priority="550" operator="greaterThan">
      <formula>400</formula>
    </cfRule>
    <cfRule type="cellIs" dxfId="15" priority="551" operator="greaterThan">
      <formula>400</formula>
    </cfRule>
  </conditionalFormatting>
  <conditionalFormatting sqref="AF186:AH186">
    <cfRule type="containsBlanks" dxfId="142" priority="552">
      <formula>LEN(TRIM(AF186))=0</formula>
    </cfRule>
    <cfRule type="containsBlanks" dxfId="142" priority="553">
      <formula>LEN(TRIM(AF186))=0</formula>
    </cfRule>
    <cfRule type="cellIs" dxfId="13" priority="554" operator="greaterThan">
      <formula>600</formula>
    </cfRule>
    <cfRule type="containsBlanks" dxfId="142" priority="555">
      <formula>LEN(TRIM(AF186))=0</formula>
    </cfRule>
    <cfRule type="containsBlanks" dxfId="142" priority="556">
      <formula>LEN(TRIM(AF186))=0</formula>
    </cfRule>
  </conditionalFormatting>
  <conditionalFormatting sqref="AF188:AH207">
    <cfRule type="containsBlanks" dxfId="161" priority="557">
      <formula>LEN(TRIM(AF188))=0</formula>
    </cfRule>
  </conditionalFormatting>
  <conditionalFormatting sqref="AF204:AH204">
    <cfRule type="containsBlanks" dxfId="162" priority="558">
      <formula>LEN(TRIM(AF204))=0</formula>
    </cfRule>
    <cfRule type="cellIs" dxfId="13" priority="559" operator="greaterThan">
      <formula>600</formula>
    </cfRule>
    <cfRule type="containsBlanks" dxfId="162" priority="560">
      <formula>LEN(TRIM(AF204))=0</formula>
    </cfRule>
    <cfRule type="cellIs" dxfId="13" priority="561" operator="greaterThan">
      <formula>600</formula>
    </cfRule>
    <cfRule type="containsBlanks" dxfId="162" priority="562">
      <formula>LEN(TRIM(AF204))=0</formula>
    </cfRule>
    <cfRule type="cellIs" dxfId="13" priority="563" operator="greaterThan">
      <formula>600</formula>
    </cfRule>
    <cfRule type="cellIs" dxfId="13" priority="564" operator="greaterThan">
      <formula>600</formula>
    </cfRule>
  </conditionalFormatting>
  <conditionalFormatting sqref="AF205:AH206">
    <cfRule type="cellIs" dxfId="15" priority="565" operator="greaterThan">
      <formula>400</formula>
    </cfRule>
    <cfRule type="cellIs" dxfId="15" priority="566" operator="greaterThan">
      <formula>400</formula>
    </cfRule>
  </conditionalFormatting>
  <conditionalFormatting sqref="AF209:AH209">
    <cfRule type="containsBlanks" dxfId="143" priority="567">
      <formula>LEN(TRIM(AF209))=0</formula>
    </cfRule>
    <cfRule type="containsBlanks" dxfId="143" priority="568">
      <formula>LEN(TRIM(AF209))=0</formula>
    </cfRule>
    <cfRule type="cellIs" dxfId="13" priority="569" operator="greaterThan">
      <formula>600</formula>
    </cfRule>
    <cfRule type="containsBlanks" dxfId="143" priority="570">
      <formula>LEN(TRIM(AF209))=0</formula>
    </cfRule>
    <cfRule type="containsBlanks" dxfId="143" priority="571">
      <formula>LEN(TRIM(AF209))=0</formula>
    </cfRule>
  </conditionalFormatting>
  <conditionalFormatting sqref="AF228:AH229 H229:AB229 AD229:AE229">
    <cfRule type="cellIs" dxfId="15" priority="572" operator="greaterThan">
      <formula>400</formula>
    </cfRule>
    <cfRule type="cellIs" dxfId="15" priority="573" operator="greaterThan">
      <formula>400</formula>
    </cfRule>
  </conditionalFormatting>
  <conditionalFormatting sqref="AF228:AH230 H229:AB229 AD229:AE230 E227:AB227 D227:D232">
    <cfRule type="containsBlanks" dxfId="163" priority="574">
      <formula>LEN(TRIM(D227))=0</formula>
    </cfRule>
  </conditionalFormatting>
  <conditionalFormatting sqref="AF232:AH232">
    <cfRule type="containsBlanks" dxfId="144" priority="575">
      <formula>LEN(TRIM(AF232))=0</formula>
    </cfRule>
    <cfRule type="containsBlanks" dxfId="144" priority="576">
      <formula>LEN(TRIM(AF232))=0</formula>
    </cfRule>
    <cfRule type="cellIs" dxfId="13" priority="577" operator="greaterThan">
      <formula>600</formula>
    </cfRule>
    <cfRule type="containsBlanks" dxfId="144" priority="578">
      <formula>LEN(TRIM(AF232))=0</formula>
    </cfRule>
    <cfRule type="containsBlanks" dxfId="144" priority="579">
      <formula>LEN(TRIM(AF232))=0</formula>
    </cfRule>
  </conditionalFormatting>
  <conditionalFormatting sqref="AF234:AH253">
    <cfRule type="containsBlanks" dxfId="164" priority="580">
      <formula>LEN(TRIM(AF234))=0</formula>
    </cfRule>
  </conditionalFormatting>
  <conditionalFormatting sqref="AF250:AH250">
    <cfRule type="containsBlanks" dxfId="165" priority="581">
      <formula>LEN(TRIM(AF250))=0</formula>
    </cfRule>
    <cfRule type="cellIs" dxfId="13" priority="582" operator="greaterThan">
      <formula>600</formula>
    </cfRule>
    <cfRule type="containsBlanks" dxfId="165" priority="583">
      <formula>LEN(TRIM(AF250))=0</formula>
    </cfRule>
    <cfRule type="cellIs" dxfId="13" priority="584" operator="greaterThan">
      <formula>600</formula>
    </cfRule>
    <cfRule type="containsBlanks" dxfId="165" priority="585">
      <formula>LEN(TRIM(AF250))=0</formula>
    </cfRule>
    <cfRule type="cellIs" dxfId="13" priority="586" operator="greaterThan">
      <formula>600</formula>
    </cfRule>
    <cfRule type="cellIs" dxfId="13" priority="587" operator="greaterThan">
      <formula>600</formula>
    </cfRule>
  </conditionalFormatting>
  <conditionalFormatting sqref="AF251:AH252">
    <cfRule type="cellIs" dxfId="15" priority="588" operator="greaterThan">
      <formula>400</formula>
    </cfRule>
    <cfRule type="cellIs" dxfId="15" priority="589" operator="greaterThan">
      <formula>400</formula>
    </cfRule>
  </conditionalFormatting>
  <conditionalFormatting sqref="AF255:AH255">
    <cfRule type="containsBlanks" dxfId="145" priority="590">
      <formula>LEN(TRIM(AF255))=0</formula>
    </cfRule>
    <cfRule type="containsBlanks" dxfId="145" priority="591">
      <formula>LEN(TRIM(AF255))=0</formula>
    </cfRule>
    <cfRule type="cellIs" dxfId="13" priority="592" operator="greaterThan">
      <formula>600</formula>
    </cfRule>
    <cfRule type="containsBlanks" dxfId="145" priority="593">
      <formula>LEN(TRIM(AF255))=0</formula>
    </cfRule>
    <cfRule type="containsBlanks" dxfId="145" priority="594">
      <formula>LEN(TRIM(AF255))=0</formula>
    </cfRule>
  </conditionalFormatting>
  <conditionalFormatting sqref="AF274:AH275">
    <cfRule type="cellIs" dxfId="15" priority="595" operator="greaterThan">
      <formula>400</formula>
    </cfRule>
    <cfRule type="cellIs" dxfId="15" priority="596" operator="greaterThan">
      <formula>400</formula>
    </cfRule>
  </conditionalFormatting>
  <conditionalFormatting sqref="AF274:AH276 E273:AH273 D273:D278">
    <cfRule type="containsBlanks" dxfId="166" priority="597">
      <formula>LEN(TRIM(D273))=0</formula>
    </cfRule>
  </conditionalFormatting>
  <conditionalFormatting sqref="AF278:AH278">
    <cfRule type="containsBlanks" dxfId="146" priority="598">
      <formula>LEN(TRIM(AF278))=0</formula>
    </cfRule>
    <cfRule type="containsBlanks" dxfId="146" priority="599">
      <formula>LEN(TRIM(AF278))=0</formula>
    </cfRule>
    <cfRule type="cellIs" dxfId="13" priority="600" operator="greaterThan">
      <formula>600</formula>
    </cfRule>
    <cfRule type="containsBlanks" dxfId="146" priority="601">
      <formula>LEN(TRIM(AF278))=0</formula>
    </cfRule>
    <cfRule type="containsBlanks" dxfId="146" priority="602">
      <formula>LEN(TRIM(AF278))=0</formula>
    </cfRule>
  </conditionalFormatting>
  <conditionalFormatting sqref="AF297:AH298">
    <cfRule type="cellIs" dxfId="15" priority="603" operator="greaterThan">
      <formula>400</formula>
    </cfRule>
    <cfRule type="cellIs" dxfId="15" priority="604" operator="greaterThan">
      <formula>400</formula>
    </cfRule>
  </conditionalFormatting>
  <conditionalFormatting sqref="AF297:AH299 D73:AH88 E296:AH296 D296:D301">
    <cfRule type="containsBlanks" dxfId="167" priority="605">
      <formula>LEN(TRIM(D73))=0</formula>
    </cfRule>
  </conditionalFormatting>
  <conditionalFormatting sqref="AF301:AH301">
    <cfRule type="containsBlanks" dxfId="147" priority="606">
      <formula>LEN(TRIM(AF301))=0</formula>
    </cfRule>
    <cfRule type="containsBlanks" dxfId="147" priority="607">
      <formula>LEN(TRIM(AF301))=0</formula>
    </cfRule>
    <cfRule type="cellIs" dxfId="13" priority="608" operator="greaterThan">
      <formula>600</formula>
    </cfRule>
    <cfRule type="containsBlanks" dxfId="147" priority="609">
      <formula>LEN(TRIM(AF301))=0</formula>
    </cfRule>
    <cfRule type="containsBlanks" dxfId="147" priority="610">
      <formula>LEN(TRIM(AF301))=0</formula>
    </cfRule>
  </conditionalFormatting>
  <conditionalFormatting sqref="AG25">
    <cfRule type="cellIs" dxfId="13" priority="611" operator="greaterThan">
      <formula>600</formula>
    </cfRule>
    <cfRule type="cellIs" dxfId="13" priority="612" operator="greaterThan">
      <formula>600</formula>
    </cfRule>
  </conditionalFormatting>
  <conditionalFormatting sqref="AG48">
    <cfRule type="cellIs" dxfId="13" priority="613" operator="greaterThan">
      <formula>600</formula>
    </cfRule>
    <cfRule type="cellIs" dxfId="13" priority="614" operator="greaterThan">
      <formula>600</formula>
    </cfRule>
  </conditionalFormatting>
  <conditionalFormatting sqref="AG71">
    <cfRule type="cellIs" dxfId="13" priority="615" operator="greaterThan">
      <formula>600</formula>
    </cfRule>
    <cfRule type="cellIs" dxfId="13" priority="616" operator="greaterThan">
      <formula>600</formula>
    </cfRule>
  </conditionalFormatting>
  <conditionalFormatting sqref="AG117">
    <cfRule type="cellIs" dxfId="13" priority="617" operator="greaterThan">
      <formula>600</formula>
    </cfRule>
    <cfRule type="cellIs" dxfId="13" priority="618" operator="greaterThan">
      <formula>600</formula>
    </cfRule>
  </conditionalFormatting>
  <conditionalFormatting sqref="AG140">
    <cfRule type="containsBlanks" dxfId="168" priority="619">
      <formula>LEN(TRIM(AG140))=0</formula>
    </cfRule>
    <cfRule type="cellIs" dxfId="28" priority="620" operator="greaterThan">
      <formula>1000</formula>
    </cfRule>
    <cfRule type="cellIs" dxfId="13" priority="621" operator="greaterThan">
      <formula>600</formula>
    </cfRule>
    <cfRule type="cellIs" dxfId="13" priority="622" operator="greaterThan">
      <formula>600</formula>
    </cfRule>
  </conditionalFormatting>
  <conditionalFormatting sqref="AG163">
    <cfRule type="cellIs" dxfId="13" priority="623" operator="greaterThan">
      <formula>600</formula>
    </cfRule>
    <cfRule type="cellIs" dxfId="13" priority="624" operator="greaterThan">
      <formula>600</formula>
    </cfRule>
  </conditionalFormatting>
  <conditionalFormatting sqref="AG186">
    <cfRule type="cellIs" dxfId="13" priority="625" operator="greaterThan">
      <formula>600</formula>
    </cfRule>
    <cfRule type="cellIs" dxfId="13" priority="626" operator="greaterThan">
      <formula>600</formula>
    </cfRule>
  </conditionalFormatting>
  <conditionalFormatting sqref="AG209">
    <cfRule type="cellIs" dxfId="13" priority="627" operator="greaterThan">
      <formula>600</formula>
    </cfRule>
    <cfRule type="cellIs" dxfId="13" priority="628" operator="greaterThan">
      <formula>600</formula>
    </cfRule>
  </conditionalFormatting>
  <conditionalFormatting sqref="AG232">
    <cfRule type="cellIs" dxfId="13" priority="629" operator="greaterThan">
      <formula>600</formula>
    </cfRule>
    <cfRule type="cellIs" dxfId="13" priority="630" operator="greaterThan">
      <formula>600</formula>
    </cfRule>
  </conditionalFormatting>
  <conditionalFormatting sqref="AG255">
    <cfRule type="cellIs" dxfId="13" priority="631" operator="greaterThan">
      <formula>600</formula>
    </cfRule>
    <cfRule type="cellIs" dxfId="13" priority="632" operator="greaterThan">
      <formula>600</formula>
    </cfRule>
  </conditionalFormatting>
  <conditionalFormatting sqref="AG278">
    <cfRule type="cellIs" dxfId="13" priority="633" operator="greaterThan">
      <formula>600</formula>
    </cfRule>
    <cfRule type="cellIs" dxfId="13" priority="634" operator="greaterThan">
      <formula>600</formula>
    </cfRule>
  </conditionalFormatting>
  <conditionalFormatting sqref="AG301">
    <cfRule type="cellIs" dxfId="13" priority="635" operator="greaterThan">
      <formula>600</formula>
    </cfRule>
    <cfRule type="cellIs" dxfId="13" priority="636" operator="greaterThan">
      <formula>600</formula>
    </cfRule>
  </conditionalFormatting>
  <conditionalFormatting sqref="AG344">
    <cfRule type="containsBlanks" dxfId="169" priority="637">
      <formula>LEN(TRIM(AG344))=0</formula>
    </cfRule>
    <cfRule type="cellIs" dxfId="28" priority="638" operator="greaterThan">
      <formula>1000</formula>
    </cfRule>
    <cfRule type="containsBlanks" dxfId="169" priority="639">
      <formula>LEN(TRIM(AG344))=0</formula>
    </cfRule>
    <cfRule type="cellIs" dxfId="28" priority="640" operator="greaterThan">
      <formula>1000</formula>
    </cfRule>
  </conditionalFormatting>
  <conditionalFormatting sqref="AG347">
    <cfRule type="cellIs" dxfId="13" priority="641" operator="greaterThan">
      <formula>600</formula>
    </cfRule>
    <cfRule type="containsBlanks" dxfId="170" priority="642">
      <formula>LEN(TRIM(AG347))=0</formula>
    </cfRule>
    <cfRule type="cellIs" dxfId="13" priority="643" operator="greaterThan">
      <formula>600</formula>
    </cfRule>
    <cfRule type="containsBlanks" dxfId="170" priority="644">
      <formula>LEN(TRIM(AG347))=0</formula>
    </cfRule>
    <cfRule type="cellIs" dxfId="13" priority="645" operator="greaterThan">
      <formula>600</formula>
    </cfRule>
  </conditionalFormatting>
  <conditionalFormatting sqref="AG25:AH25">
    <cfRule type="containsBlanks" dxfId="171" priority="646">
      <formula>LEN(TRIM(AG25))=0</formula>
    </cfRule>
    <cfRule type="cellIs" dxfId="28" priority="647" operator="greaterThan">
      <formula>1000</formula>
    </cfRule>
  </conditionalFormatting>
  <conditionalFormatting sqref="AG48:AH48">
    <cfRule type="containsBlanks" dxfId="172" priority="648">
      <formula>LEN(TRIM(AG48))=0</formula>
    </cfRule>
    <cfRule type="cellIs" dxfId="28" priority="649" operator="greaterThan">
      <formula>1000</formula>
    </cfRule>
  </conditionalFormatting>
  <conditionalFormatting sqref="AG66:AH66">
    <cfRule type="containsBlanks" dxfId="173" priority="650">
      <formula>LEN(TRIM(AG66))=0</formula>
    </cfRule>
  </conditionalFormatting>
  <conditionalFormatting sqref="AG71:AH71">
    <cfRule type="containsBlanks" dxfId="174" priority="651">
      <formula>LEN(TRIM(AG71))=0</formula>
    </cfRule>
    <cfRule type="cellIs" dxfId="28" priority="652" operator="greaterThan">
      <formula>1000</formula>
    </cfRule>
  </conditionalFormatting>
  <conditionalFormatting sqref="AG89:AH89">
    <cfRule type="containsBlanks" dxfId="175" priority="653">
      <formula>LEN(TRIM(AG89))=0</formula>
    </cfRule>
    <cfRule type="cellIs" dxfId="13" priority="654" operator="greaterThan">
      <formula>600</formula>
    </cfRule>
    <cfRule type="containsBlanks" dxfId="175" priority="655">
      <formula>LEN(TRIM(AG89))=0</formula>
    </cfRule>
    <cfRule type="cellIs" dxfId="13" priority="656" operator="greaterThan">
      <formula>600</formula>
    </cfRule>
    <cfRule type="cellIs" dxfId="13" priority="657" operator="greaterThan">
      <formula>600</formula>
    </cfRule>
  </conditionalFormatting>
  <conditionalFormatting sqref="AG117:AH117">
    <cfRule type="containsBlanks" dxfId="176" priority="658">
      <formula>LEN(TRIM(AG117))=0</formula>
    </cfRule>
    <cfRule type="cellIs" dxfId="28" priority="659" operator="greaterThan">
      <formula>1000</formula>
    </cfRule>
  </conditionalFormatting>
  <conditionalFormatting sqref="AG163:AH163">
    <cfRule type="containsBlanks" dxfId="177" priority="660">
      <formula>LEN(TRIM(AG163))=0</formula>
    </cfRule>
    <cfRule type="cellIs" dxfId="28" priority="661" operator="greaterThan">
      <formula>1000</formula>
    </cfRule>
  </conditionalFormatting>
  <conditionalFormatting sqref="AG186:AH186">
    <cfRule type="containsBlanks" dxfId="178" priority="662">
      <formula>LEN(TRIM(AG186))=0</formula>
    </cfRule>
    <cfRule type="cellIs" dxfId="28" priority="663" operator="greaterThan">
      <formula>1000</formula>
    </cfRule>
  </conditionalFormatting>
  <conditionalFormatting sqref="AG209:AH209">
    <cfRule type="containsBlanks" dxfId="179" priority="664">
      <formula>LEN(TRIM(AG209))=0</formula>
    </cfRule>
    <cfRule type="cellIs" dxfId="28" priority="665" operator="greaterThan">
      <formula>1000</formula>
    </cfRule>
  </conditionalFormatting>
  <conditionalFormatting sqref="AG232:AH232">
    <cfRule type="containsBlanks" dxfId="180" priority="666">
      <formula>LEN(TRIM(AG232))=0</formula>
    </cfRule>
    <cfRule type="cellIs" dxfId="28" priority="667" operator="greaterThan">
      <formula>1000</formula>
    </cfRule>
  </conditionalFormatting>
  <conditionalFormatting sqref="AG255:AH255">
    <cfRule type="containsBlanks" dxfId="181" priority="668">
      <formula>LEN(TRIM(AG255))=0</formula>
    </cfRule>
    <cfRule type="cellIs" dxfId="28" priority="669" operator="greaterThan">
      <formula>1000</formula>
    </cfRule>
  </conditionalFormatting>
  <conditionalFormatting sqref="AG278:AH278">
    <cfRule type="containsBlanks" dxfId="182" priority="670">
      <formula>LEN(TRIM(AG278))=0</formula>
    </cfRule>
    <cfRule type="cellIs" dxfId="28" priority="671" operator="greaterThan">
      <formula>1000</formula>
    </cfRule>
  </conditionalFormatting>
  <conditionalFormatting sqref="AG301:AH301">
    <cfRule type="containsBlanks" dxfId="183" priority="672">
      <formula>LEN(TRIM(AG301))=0</formula>
    </cfRule>
    <cfRule type="cellIs" dxfId="28" priority="673" operator="greaterThan">
      <formula>1000</formula>
    </cfRule>
  </conditionalFormatting>
  <conditionalFormatting sqref="AG347:AH347">
    <cfRule type="cellIs" dxfId="13" priority="674" operator="greaterThan">
      <formula>600</formula>
    </cfRule>
    <cfRule type="containsBlanks" dxfId="170" priority="675">
      <formula>LEN(TRIM(AG347))=0</formula>
    </cfRule>
  </conditionalFormatting>
  <conditionalFormatting sqref="AH20">
    <cfRule type="containsBlanks" dxfId="184" priority="676">
      <formula>LEN(TRIM(AH20))=0</formula>
    </cfRule>
    <cfRule type="cellIs" dxfId="13" priority="677" operator="greaterThan">
      <formula>600</formula>
    </cfRule>
  </conditionalFormatting>
  <conditionalFormatting sqref="AH20:AH22">
    <cfRule type="cellIs" dxfId="13" priority="678" operator="greaterThan">
      <formula>600</formula>
    </cfRule>
  </conditionalFormatting>
  <conditionalFormatting sqref="AH20:AH25">
    <cfRule type="containsBlanks" dxfId="184" priority="679">
      <formula>LEN(TRIM(AH20))=0</formula>
    </cfRule>
  </conditionalFormatting>
  <conditionalFormatting sqref="AH25">
    <cfRule type="cellIs" dxfId="28" priority="680" operator="greaterThan">
      <formula>1000</formula>
    </cfRule>
    <cfRule type="cellIs" dxfId="13" priority="681" operator="greaterThan">
      <formula>600</formula>
    </cfRule>
  </conditionalFormatting>
  <conditionalFormatting sqref="AH48">
    <cfRule type="cellIs" dxfId="28" priority="682" operator="greaterThan">
      <formula>1000</formula>
    </cfRule>
  </conditionalFormatting>
  <conditionalFormatting sqref="AH66">
    <cfRule type="cellIs" dxfId="13" priority="683" operator="greaterThan">
      <formula>600</formula>
    </cfRule>
    <cfRule type="containsBlanks" dxfId="185" priority="684">
      <formula>LEN(TRIM(AH66))=0</formula>
    </cfRule>
  </conditionalFormatting>
  <conditionalFormatting sqref="AH66:AH68">
    <cfRule type="containsBlanks" dxfId="185" priority="685">
      <formula>LEN(TRIM(AH66))=0</formula>
    </cfRule>
  </conditionalFormatting>
  <conditionalFormatting sqref="AH67:AH68">
    <cfRule type="cellIs" dxfId="71" priority="686" operator="greaterThan">
      <formula>500</formula>
    </cfRule>
  </conditionalFormatting>
  <conditionalFormatting sqref="AH71">
    <cfRule type="cellIs" dxfId="28" priority="687" operator="greaterThan">
      <formula>1000</formula>
    </cfRule>
    <cfRule type="cellIs" dxfId="13" priority="688" operator="greaterThan">
      <formula>600</formula>
    </cfRule>
    <cfRule type="containsBlanks" dxfId="186" priority="689">
      <formula>LEN(TRIM(AH71))=0</formula>
    </cfRule>
  </conditionalFormatting>
  <conditionalFormatting sqref="AH89">
    <cfRule type="cellIs" dxfId="13" priority="690" operator="greaterThan">
      <formula>600</formula>
    </cfRule>
  </conditionalFormatting>
  <conditionalFormatting sqref="AH89:AH92">
    <cfRule type="containsBlanks" dxfId="187" priority="691">
      <formula>LEN(TRIM(AH89))=0</formula>
    </cfRule>
  </conditionalFormatting>
  <conditionalFormatting sqref="AH90:AH92">
    <cfRule type="cellIs" dxfId="31" priority="692" operator="greaterThan">
      <formula>450</formula>
    </cfRule>
  </conditionalFormatting>
  <conditionalFormatting sqref="AH94">
    <cfRule type="cellIs" dxfId="28" priority="693" operator="greaterThan">
      <formula>1000</formula>
    </cfRule>
    <cfRule type="cellIs" dxfId="13" priority="694" operator="greaterThan">
      <formula>600</formula>
    </cfRule>
    <cfRule type="containsBlanks" dxfId="188" priority="695">
      <formula>LEN(TRIM(AH94))=0</formula>
    </cfRule>
  </conditionalFormatting>
  <conditionalFormatting sqref="AH112">
    <cfRule type="containsBlanks" dxfId="189" priority="696">
      <formula>LEN(TRIM(AH112))=0</formula>
    </cfRule>
  </conditionalFormatting>
  <conditionalFormatting sqref="AH117">
    <cfRule type="cellIs" dxfId="28" priority="697" operator="greaterThan">
      <formula>1000</formula>
    </cfRule>
  </conditionalFormatting>
  <conditionalFormatting sqref="AH163">
    <cfRule type="cellIs" dxfId="28" priority="698" operator="greaterThan">
      <formula>1000</formula>
    </cfRule>
  </conditionalFormatting>
  <conditionalFormatting sqref="AH186">
    <cfRule type="cellIs" dxfId="28" priority="699" operator="greaterThan">
      <formula>1000</formula>
    </cfRule>
  </conditionalFormatting>
  <conditionalFormatting sqref="AH209">
    <cfRule type="cellIs" dxfId="28" priority="700" operator="greaterThan">
      <formula>1000</formula>
    </cfRule>
  </conditionalFormatting>
  <conditionalFormatting sqref="AH232">
    <cfRule type="cellIs" dxfId="28" priority="701" operator="greaterThan">
      <formula>1000</formula>
    </cfRule>
  </conditionalFormatting>
  <conditionalFormatting sqref="AH255">
    <cfRule type="cellIs" dxfId="28" priority="702" operator="greaterThan">
      <formula>1000</formula>
    </cfRule>
  </conditionalFormatting>
  <conditionalFormatting sqref="AH278">
    <cfRule type="cellIs" dxfId="28" priority="703" operator="greaterThan">
      <formula>1000</formula>
    </cfRule>
  </conditionalFormatting>
  <conditionalFormatting sqref="AH301">
    <cfRule type="cellIs" dxfId="28" priority="704" operator="greaterThan">
      <formula>1000</formula>
    </cfRule>
  </conditionalFormatting>
  <conditionalFormatting sqref="AH319:AH322">
    <cfRule type="containsBlanks" dxfId="190" priority="705">
      <formula>LEN(TRIM(AH319))=0</formula>
    </cfRule>
  </conditionalFormatting>
  <conditionalFormatting sqref="AH320:AH321">
    <cfRule type="cellIs" dxfId="20" priority="706" operator="greaterThan">
      <formula>900</formula>
    </cfRule>
  </conditionalFormatting>
  <conditionalFormatting sqref="AH324">
    <cfRule type="cellIs" dxfId="13" priority="707" operator="greaterThan">
      <formula>600</formula>
    </cfRule>
    <cfRule type="containsBlanks" dxfId="191" priority="708">
      <formula>LEN(TRIM(AH324))=0</formula>
    </cfRule>
  </conditionalFormatting>
  <conditionalFormatting sqref="AH342:AH344">
    <cfRule type="containsBlanks" dxfId="192" priority="709">
      <formula>LEN(TRIM(AH342))=0</formula>
    </cfRule>
  </conditionalFormatting>
  <conditionalFormatting sqref="AH343:AH344">
    <cfRule type="cellIs" dxfId="28" priority="710" operator="greaterThan">
      <formula>1000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  <pageSetUpPr fitToPage="1"/>
  </sheetPr>
  <dimension ref="A1:AK434"/>
  <sheetViews>
    <sheetView tabSelected="0" workbookViewId="0" showGridLines="true" showRowColHeaders="1">
      <pane xSplit="3" ySplit="3" activePane="bottomRight" state="frozen" topLeftCell="H111"/>
      <selection pane="bottomRight" activeCell="V158" sqref="V158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9" style="0"/>
    <col min="33" max="33" width="12.125" customWidth="true" style="0"/>
    <col min="34" max="34" width="27.25" customWidth="true" style="0"/>
    <col min="37" max="37" width="10.125" customWidth="true" style="0"/>
  </cols>
  <sheetData>
    <row r="1" spans="1:37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273"/>
    </row>
    <row r="2" spans="1:37" customHeight="1" ht="18">
      <c r="A2" s="176">
        <v>2026</v>
      </c>
      <c r="B2" s="184" t="s">
        <v>183</v>
      </c>
      <c r="C2" s="178">
        <f>DATE(A2,MATCH(B2,{"JANEIRO";"FEVEREIRO";"MARÇO";"ABRIL";"MAIO";"JUNHO";"JULHO";"AGOSTO";"SETEMBRO";"OUTUBRO";"NOVEMBRO";"DEZEMBRO"},0),1)</f>
        <v>46054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274"/>
    </row>
    <row r="3" spans="1:37" customHeight="1" ht="16.5">
      <c r="A3" s="154"/>
      <c r="B3" s="183">
        <f>MATCH(B2,{"JANEIRO";"FEVEREIRO";"MARÇO";"ABRIL";"MAIO";"JUNHO";"JULHO";"AGOSTO";"SETEMBRO";"OUTUBRO";"NOVEMBRO";"DEZEMBRO"},0)</f>
        <v>2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275"/>
      <c r="AG3" s="185" t="s">
        <v>120</v>
      </c>
    </row>
    <row r="4" spans="1:37" customHeight="1" ht="16.5">
      <c r="A4" s="276" t="s">
        <v>121</v>
      </c>
      <c r="B4" s="279" t="s">
        <v>122</v>
      </c>
      <c r="C4" s="280"/>
      <c r="D4" s="187"/>
      <c r="E4" s="187">
        <v>3</v>
      </c>
      <c r="F4" s="187">
        <v>2</v>
      </c>
      <c r="G4" s="187">
        <v>16</v>
      </c>
      <c r="H4" s="109">
        <v>0</v>
      </c>
      <c r="I4" s="109">
        <v>0</v>
      </c>
      <c r="J4" s="109"/>
      <c r="K4" s="109"/>
      <c r="L4" s="109">
        <v>5</v>
      </c>
      <c r="M4" s="109">
        <v>0</v>
      </c>
      <c r="N4" s="109">
        <v>0</v>
      </c>
      <c r="O4" s="109">
        <v>0</v>
      </c>
      <c r="P4" s="109">
        <v>3</v>
      </c>
      <c r="Q4" s="109"/>
      <c r="R4" s="109"/>
      <c r="S4" s="109">
        <v>3</v>
      </c>
      <c r="T4" s="109"/>
      <c r="U4" s="109"/>
      <c r="V4" s="109">
        <v>5</v>
      </c>
      <c r="W4" s="109">
        <v>0</v>
      </c>
      <c r="X4" s="109"/>
      <c r="Y4" s="109"/>
      <c r="Z4" s="109">
        <v>1</v>
      </c>
      <c r="AA4" s="109">
        <v>2</v>
      </c>
      <c r="AB4" s="109">
        <v>11</v>
      </c>
      <c r="AC4" s="109">
        <v>2</v>
      </c>
      <c r="AD4" s="109">
        <v>4</v>
      </c>
      <c r="AE4" s="109"/>
      <c r="AF4" s="110">
        <f>SUM(D4:AE4)</f>
        <v>57</v>
      </c>
      <c r="AG4" s="186"/>
    </row>
    <row r="5" spans="1:37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2</v>
      </c>
      <c r="G5" s="188">
        <v>5</v>
      </c>
      <c r="H5" s="181">
        <v>2</v>
      </c>
      <c r="I5" s="181">
        <v>4</v>
      </c>
      <c r="J5" s="181"/>
      <c r="K5" s="181"/>
      <c r="L5" s="181">
        <v>9</v>
      </c>
      <c r="M5" s="181">
        <v>16</v>
      </c>
      <c r="N5" s="181">
        <v>5</v>
      </c>
      <c r="O5" s="181">
        <v>10</v>
      </c>
      <c r="P5" s="181">
        <v>3</v>
      </c>
      <c r="Q5" s="181"/>
      <c r="R5" s="181"/>
      <c r="S5" s="181">
        <v>1</v>
      </c>
      <c r="T5" s="181"/>
      <c r="U5" s="181"/>
      <c r="V5" s="181">
        <v>8</v>
      </c>
      <c r="W5" s="181">
        <v>5</v>
      </c>
      <c r="X5" s="181"/>
      <c r="Y5" s="181"/>
      <c r="Z5" s="181">
        <v>2</v>
      </c>
      <c r="AA5" s="181">
        <v>5</v>
      </c>
      <c r="AB5" s="181">
        <v>9</v>
      </c>
      <c r="AC5" s="181">
        <v>2</v>
      </c>
      <c r="AD5" s="181">
        <v>4</v>
      </c>
      <c r="AE5" s="181"/>
      <c r="AF5" s="146">
        <f>SUM(D5:AE5)</f>
        <v>98</v>
      </c>
      <c r="AG5" s="186"/>
    </row>
    <row r="6" spans="1:37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/>
      <c r="U6" s="181"/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46">
        <f>SUM(D6:AE6)</f>
        <v>0</v>
      </c>
    </row>
    <row r="7" spans="1:37" customHeight="1" ht="15.75">
      <c r="A7" s="277"/>
      <c r="B7" s="281"/>
      <c r="C7" s="99" t="s">
        <v>125</v>
      </c>
      <c r="D7" s="188"/>
      <c r="E7" s="188">
        <v>0</v>
      </c>
      <c r="F7" s="188">
        <v>1</v>
      </c>
      <c r="G7" s="188">
        <v>1</v>
      </c>
      <c r="H7" s="181">
        <v>1</v>
      </c>
      <c r="I7" s="181">
        <v>0</v>
      </c>
      <c r="J7" s="181"/>
      <c r="K7" s="181"/>
      <c r="L7" s="181">
        <v>7</v>
      </c>
      <c r="M7" s="181">
        <v>16</v>
      </c>
      <c r="N7" s="181">
        <v>2</v>
      </c>
      <c r="O7" s="181">
        <v>6</v>
      </c>
      <c r="P7" s="181">
        <v>4</v>
      </c>
      <c r="Q7" s="181"/>
      <c r="R7" s="181"/>
      <c r="S7" s="181">
        <v>0</v>
      </c>
      <c r="T7" s="181"/>
      <c r="U7" s="181"/>
      <c r="V7" s="181">
        <v>6</v>
      </c>
      <c r="W7" s="181">
        <v>2</v>
      </c>
      <c r="X7" s="181"/>
      <c r="Y7" s="181"/>
      <c r="Z7" s="181">
        <v>0</v>
      </c>
      <c r="AA7" s="181">
        <v>2</v>
      </c>
      <c r="AB7" s="181">
        <v>0</v>
      </c>
      <c r="AC7" s="181">
        <v>2</v>
      </c>
      <c r="AD7" s="181">
        <v>4</v>
      </c>
      <c r="AE7" s="181"/>
      <c r="AF7" s="146">
        <f>SUM(D7:AE7)</f>
        <v>54</v>
      </c>
    </row>
    <row r="8" spans="1:37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/>
      <c r="U8" s="181"/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46">
        <f>SUM(D8:AE8)</f>
        <v>0</v>
      </c>
    </row>
    <row r="9" spans="1:37" customHeight="1" ht="15.75">
      <c r="A9" s="277"/>
      <c r="B9" s="281"/>
      <c r="C9" s="99" t="s">
        <v>127</v>
      </c>
      <c r="D9" s="188"/>
      <c r="E9" s="188">
        <v>132</v>
      </c>
      <c r="F9" s="188">
        <v>125</v>
      </c>
      <c r="G9" s="188">
        <v>107</v>
      </c>
      <c r="H9" s="181">
        <v>121</v>
      </c>
      <c r="I9" s="181">
        <v>98</v>
      </c>
      <c r="J9" s="181"/>
      <c r="K9" s="181"/>
      <c r="L9" s="181">
        <v>111</v>
      </c>
      <c r="M9" s="181">
        <v>127</v>
      </c>
      <c r="N9" s="181">
        <v>108</v>
      </c>
      <c r="O9" s="181">
        <v>111</v>
      </c>
      <c r="P9" s="181">
        <v>108</v>
      </c>
      <c r="Q9" s="181"/>
      <c r="R9" s="181"/>
      <c r="S9" s="181">
        <v>100</v>
      </c>
      <c r="T9" s="181"/>
      <c r="U9" s="181"/>
      <c r="V9" s="181">
        <v>121</v>
      </c>
      <c r="W9" s="181">
        <v>144</v>
      </c>
      <c r="X9" s="181"/>
      <c r="Y9" s="181"/>
      <c r="Z9" s="181">
        <v>122</v>
      </c>
      <c r="AA9" s="181">
        <v>117</v>
      </c>
      <c r="AB9" s="181">
        <v>124</v>
      </c>
      <c r="AC9" s="181">
        <v>100</v>
      </c>
      <c r="AD9" s="181">
        <v>118</v>
      </c>
      <c r="AE9" s="181"/>
      <c r="AF9" s="146">
        <f>SUM(D9:AE9)</f>
        <v>2094</v>
      </c>
    </row>
    <row r="10" spans="1:37" customHeight="1" ht="15.75">
      <c r="A10" s="277"/>
      <c r="B10" s="281"/>
      <c r="C10" s="99" t="s">
        <v>128</v>
      </c>
      <c r="D10" s="188"/>
      <c r="E10" s="188">
        <v>2</v>
      </c>
      <c r="F10" s="188">
        <v>3</v>
      </c>
      <c r="G10" s="188">
        <v>4</v>
      </c>
      <c r="H10" s="181">
        <v>0</v>
      </c>
      <c r="I10" s="181">
        <v>3</v>
      </c>
      <c r="J10" s="181"/>
      <c r="K10" s="181"/>
      <c r="L10" s="181">
        <v>1</v>
      </c>
      <c r="M10" s="181">
        <v>1</v>
      </c>
      <c r="N10" s="181">
        <v>0</v>
      </c>
      <c r="O10" s="181">
        <v>2</v>
      </c>
      <c r="P10" s="181">
        <v>2</v>
      </c>
      <c r="Q10" s="181"/>
      <c r="R10" s="181"/>
      <c r="S10" s="181">
        <v>2</v>
      </c>
      <c r="T10" s="181"/>
      <c r="U10" s="181"/>
      <c r="V10" s="181">
        <v>1</v>
      </c>
      <c r="W10" s="181">
        <v>3</v>
      </c>
      <c r="X10" s="181"/>
      <c r="Y10" s="181"/>
      <c r="Z10" s="181">
        <v>1</v>
      </c>
      <c r="AA10" s="181">
        <v>3</v>
      </c>
      <c r="AB10" s="181">
        <v>3</v>
      </c>
      <c r="AC10" s="181">
        <v>0</v>
      </c>
      <c r="AD10" s="181">
        <v>1</v>
      </c>
      <c r="AE10" s="181"/>
      <c r="AF10" s="146">
        <f>SUM(D10:AE10)</f>
        <v>32</v>
      </c>
    </row>
    <row r="11" spans="1:37" customHeight="1" ht="15.75">
      <c r="A11" s="277"/>
      <c r="B11" s="281"/>
      <c r="C11" s="99" t="s">
        <v>129</v>
      </c>
      <c r="D11" s="188"/>
      <c r="E11" s="188">
        <v>10</v>
      </c>
      <c r="F11" s="188">
        <v>9</v>
      </c>
      <c r="G11" s="188">
        <v>10</v>
      </c>
      <c r="H11" s="181">
        <v>11</v>
      </c>
      <c r="I11" s="181">
        <v>14</v>
      </c>
      <c r="J11" s="181"/>
      <c r="K11" s="181"/>
      <c r="L11" s="181">
        <v>21</v>
      </c>
      <c r="M11" s="181">
        <v>30</v>
      </c>
      <c r="N11" s="181">
        <v>15</v>
      </c>
      <c r="O11" s="181">
        <v>17</v>
      </c>
      <c r="P11" s="181">
        <v>11</v>
      </c>
      <c r="Q11" s="181"/>
      <c r="R11" s="181"/>
      <c r="S11" s="181">
        <v>9</v>
      </c>
      <c r="T11" s="181"/>
      <c r="U11" s="181"/>
      <c r="V11" s="181">
        <v>18</v>
      </c>
      <c r="W11" s="181">
        <v>14</v>
      </c>
      <c r="X11" s="181"/>
      <c r="Y11" s="181"/>
      <c r="Z11" s="181">
        <v>11</v>
      </c>
      <c r="AA11" s="181">
        <v>18</v>
      </c>
      <c r="AB11" s="181">
        <v>9</v>
      </c>
      <c r="AC11" s="181">
        <v>13</v>
      </c>
      <c r="AD11" s="181">
        <v>9</v>
      </c>
      <c r="AE11" s="181"/>
      <c r="AF11" s="146">
        <f>SUM(D11:AE11)</f>
        <v>249</v>
      </c>
    </row>
    <row r="12" spans="1:37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0</v>
      </c>
      <c r="M12" s="181">
        <v>1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/>
      <c r="U12" s="181"/>
      <c r="V12" s="181">
        <v>0</v>
      </c>
      <c r="W12" s="181">
        <v>0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46">
        <f>SUM(D12:AE12)</f>
        <v>1</v>
      </c>
    </row>
    <row r="13" spans="1:37" customHeight="1" ht="15.75">
      <c r="A13" s="277"/>
      <c r="B13" s="281"/>
      <c r="C13" s="99" t="s">
        <v>131</v>
      </c>
      <c r="D13" s="188"/>
      <c r="E13" s="188">
        <v>125</v>
      </c>
      <c r="F13" s="188">
        <v>106</v>
      </c>
      <c r="G13" s="188">
        <v>119</v>
      </c>
      <c r="H13" s="181">
        <v>140</v>
      </c>
      <c r="I13" s="181">
        <v>111</v>
      </c>
      <c r="J13" s="181"/>
      <c r="K13" s="181"/>
      <c r="L13" s="181">
        <v>110</v>
      </c>
      <c r="M13" s="181">
        <v>141</v>
      </c>
      <c r="N13" s="181">
        <v>118</v>
      </c>
      <c r="O13" s="181">
        <v>133</v>
      </c>
      <c r="P13" s="181">
        <v>132</v>
      </c>
      <c r="Q13" s="181"/>
      <c r="R13" s="181"/>
      <c r="S13" s="181">
        <v>100</v>
      </c>
      <c r="T13" s="181"/>
      <c r="U13" s="181"/>
      <c r="V13" s="181">
        <v>135</v>
      </c>
      <c r="W13" s="181">
        <v>148</v>
      </c>
      <c r="X13" s="181"/>
      <c r="Y13" s="181"/>
      <c r="Z13" s="181">
        <v>106</v>
      </c>
      <c r="AA13" s="181">
        <v>134</v>
      </c>
      <c r="AB13" s="181">
        <v>133</v>
      </c>
      <c r="AC13" s="181">
        <v>108</v>
      </c>
      <c r="AD13" s="181">
        <v>124</v>
      </c>
      <c r="AE13" s="181"/>
      <c r="AF13" s="146">
        <f>SUM(D13:AE13)</f>
        <v>2223</v>
      </c>
    </row>
    <row r="14" spans="1:37" customHeight="1" ht="15.75">
      <c r="A14" s="277"/>
      <c r="B14" s="281"/>
      <c r="C14" s="99" t="s">
        <v>132</v>
      </c>
      <c r="D14" s="188"/>
      <c r="E14" s="188">
        <v>5</v>
      </c>
      <c r="F14" s="188">
        <v>5</v>
      </c>
      <c r="G14" s="188">
        <v>4</v>
      </c>
      <c r="H14" s="181">
        <v>4</v>
      </c>
      <c r="I14" s="181">
        <v>4</v>
      </c>
      <c r="J14" s="181"/>
      <c r="K14" s="181"/>
      <c r="L14" s="181">
        <v>7</v>
      </c>
      <c r="M14" s="181">
        <v>6</v>
      </c>
      <c r="N14" s="181">
        <v>4</v>
      </c>
      <c r="O14" s="181">
        <v>9</v>
      </c>
      <c r="P14" s="181">
        <v>3</v>
      </c>
      <c r="Q14" s="181"/>
      <c r="R14" s="181"/>
      <c r="S14" s="181">
        <v>5</v>
      </c>
      <c r="T14" s="181"/>
      <c r="U14" s="181"/>
      <c r="V14" s="181">
        <v>7</v>
      </c>
      <c r="W14" s="181">
        <v>6</v>
      </c>
      <c r="X14" s="181"/>
      <c r="Y14" s="181"/>
      <c r="Z14" s="181">
        <v>7</v>
      </c>
      <c r="AA14" s="181">
        <v>8</v>
      </c>
      <c r="AB14" s="181">
        <v>8</v>
      </c>
      <c r="AC14" s="181">
        <v>7</v>
      </c>
      <c r="AD14" s="181">
        <v>7</v>
      </c>
      <c r="AE14" s="181"/>
      <c r="AF14" s="146">
        <f>SUM(D14:AE14)</f>
        <v>106</v>
      </c>
    </row>
    <row r="15" spans="1:37" customHeight="1" ht="15.75">
      <c r="A15" s="277"/>
      <c r="B15" s="281"/>
      <c r="C15" s="99" t="s">
        <v>133</v>
      </c>
      <c r="D15" s="188"/>
      <c r="E15" s="188">
        <v>9</v>
      </c>
      <c r="F15" s="188">
        <v>9</v>
      </c>
      <c r="G15" s="188">
        <v>7</v>
      </c>
      <c r="H15" s="181">
        <v>11</v>
      </c>
      <c r="I15" s="181">
        <v>9</v>
      </c>
      <c r="J15" s="181"/>
      <c r="K15" s="181"/>
      <c r="L15" s="181">
        <v>9</v>
      </c>
      <c r="M15" s="181">
        <v>16</v>
      </c>
      <c r="N15" s="181">
        <v>8</v>
      </c>
      <c r="O15" s="181">
        <v>6</v>
      </c>
      <c r="P15" s="181">
        <v>7</v>
      </c>
      <c r="Q15" s="181"/>
      <c r="R15" s="181"/>
      <c r="S15" s="181">
        <v>7</v>
      </c>
      <c r="T15" s="181"/>
      <c r="U15" s="181"/>
      <c r="V15" s="181">
        <v>7</v>
      </c>
      <c r="W15" s="181">
        <v>8</v>
      </c>
      <c r="X15" s="181"/>
      <c r="Y15" s="181"/>
      <c r="Z15" s="181">
        <v>11</v>
      </c>
      <c r="AA15" s="181">
        <v>8</v>
      </c>
      <c r="AB15" s="181">
        <v>10</v>
      </c>
      <c r="AC15" s="181">
        <v>4</v>
      </c>
      <c r="AD15" s="181">
        <v>5</v>
      </c>
      <c r="AE15" s="181"/>
      <c r="AF15" s="146">
        <f>SUM(D15:AE15)</f>
        <v>151</v>
      </c>
    </row>
    <row r="16" spans="1:37" customHeight="1" ht="15.75">
      <c r="A16" s="277"/>
      <c r="B16" s="281"/>
      <c r="C16" s="99" t="s">
        <v>134</v>
      </c>
      <c r="D16" s="188"/>
      <c r="E16" s="188">
        <v>1</v>
      </c>
      <c r="F16" s="188">
        <v>1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1</v>
      </c>
      <c r="O16" s="181">
        <v>0</v>
      </c>
      <c r="P16" s="181">
        <v>1</v>
      </c>
      <c r="Q16" s="181"/>
      <c r="R16" s="181"/>
      <c r="S16" s="181">
        <v>0</v>
      </c>
      <c r="T16" s="181"/>
      <c r="U16" s="181"/>
      <c r="V16" s="181">
        <v>0</v>
      </c>
      <c r="W16" s="181">
        <v>1</v>
      </c>
      <c r="X16" s="181"/>
      <c r="Y16" s="181"/>
      <c r="Z16" s="181">
        <v>1</v>
      </c>
      <c r="AA16" s="181">
        <v>0</v>
      </c>
      <c r="AB16" s="181">
        <v>0</v>
      </c>
      <c r="AC16" s="181">
        <v>0</v>
      </c>
      <c r="AD16" s="181">
        <v>1</v>
      </c>
      <c r="AE16" s="181"/>
      <c r="AF16" s="146">
        <f>SUM(D16:AE16)</f>
        <v>8</v>
      </c>
    </row>
    <row r="17" spans="1:37" customHeight="1" ht="15.75">
      <c r="A17" s="277"/>
      <c r="B17" s="281"/>
      <c r="C17" s="99" t="s">
        <v>135</v>
      </c>
      <c r="D17" s="188"/>
      <c r="E17" s="188">
        <v>101</v>
      </c>
      <c r="F17" s="188">
        <v>71</v>
      </c>
      <c r="G17" s="188">
        <v>69</v>
      </c>
      <c r="H17" s="188">
        <v>95</v>
      </c>
      <c r="I17" s="188">
        <v>54</v>
      </c>
      <c r="J17" s="188"/>
      <c r="K17" s="188"/>
      <c r="L17" s="188">
        <v>114</v>
      </c>
      <c r="M17" s="188">
        <v>133</v>
      </c>
      <c r="N17" s="181">
        <v>66</v>
      </c>
      <c r="O17" s="188">
        <v>95</v>
      </c>
      <c r="P17" s="188">
        <v>68</v>
      </c>
      <c r="Q17" s="188"/>
      <c r="R17" s="188"/>
      <c r="S17" s="188">
        <v>55</v>
      </c>
      <c r="T17" s="188"/>
      <c r="U17" s="188"/>
      <c r="V17" s="188">
        <v>106</v>
      </c>
      <c r="W17" s="188">
        <v>81</v>
      </c>
      <c r="X17" s="188"/>
      <c r="Y17" s="188"/>
      <c r="Z17" s="188">
        <v>86</v>
      </c>
      <c r="AA17" s="188">
        <v>67</v>
      </c>
      <c r="AB17" s="188">
        <v>100</v>
      </c>
      <c r="AC17" s="188">
        <v>150</v>
      </c>
      <c r="AD17" s="188">
        <v>78</v>
      </c>
      <c r="AE17" s="188"/>
      <c r="AF17" s="147">
        <f>SUM(D17:AE17)</f>
        <v>1589</v>
      </c>
    </row>
    <row r="18" spans="1:37" customHeight="1" ht="15.75">
      <c r="A18" s="277"/>
      <c r="B18" s="281"/>
      <c r="C18" s="99" t="s">
        <v>136</v>
      </c>
      <c r="D18" s="188"/>
      <c r="E18" s="188">
        <v>3</v>
      </c>
      <c r="F18" s="188">
        <v>2</v>
      </c>
      <c r="G18" s="188">
        <v>5</v>
      </c>
      <c r="H18" s="188">
        <v>4</v>
      </c>
      <c r="I18" s="188">
        <v>3</v>
      </c>
      <c r="J18" s="188"/>
      <c r="K18" s="188"/>
      <c r="L18" s="188">
        <v>5</v>
      </c>
      <c r="M18" s="188">
        <v>9</v>
      </c>
      <c r="N18" s="188">
        <v>5</v>
      </c>
      <c r="O18" s="188">
        <v>4</v>
      </c>
      <c r="P18" s="188">
        <v>4</v>
      </c>
      <c r="Q18" s="188"/>
      <c r="R18" s="188"/>
      <c r="S18" s="188">
        <v>11</v>
      </c>
      <c r="T18" s="188"/>
      <c r="U18" s="188"/>
      <c r="V18" s="188">
        <v>10</v>
      </c>
      <c r="W18" s="188">
        <v>3</v>
      </c>
      <c r="X18" s="188"/>
      <c r="Y18" s="188"/>
      <c r="Z18" s="188">
        <v>5</v>
      </c>
      <c r="AA18" s="188">
        <v>2</v>
      </c>
      <c r="AB18" s="188">
        <v>7</v>
      </c>
      <c r="AC18" s="188">
        <v>5</v>
      </c>
      <c r="AD18" s="188">
        <v>0</v>
      </c>
      <c r="AE18" s="188"/>
      <c r="AF18" s="147">
        <f>SUM(D18:AE18)</f>
        <v>87</v>
      </c>
    </row>
    <row r="19" spans="1:37" customHeight="1" ht="16.5">
      <c r="A19" s="277"/>
      <c r="B19" s="281"/>
      <c r="C19" s="100" t="s">
        <v>137</v>
      </c>
      <c r="D19" s="188"/>
      <c r="E19" s="188">
        <v>174</v>
      </c>
      <c r="F19" s="188">
        <v>266</v>
      </c>
      <c r="G19" s="188">
        <v>269</v>
      </c>
      <c r="H19" s="188">
        <v>211</v>
      </c>
      <c r="I19" s="188">
        <v>300</v>
      </c>
      <c r="J19" s="188"/>
      <c r="K19" s="188"/>
      <c r="L19" s="188">
        <v>206</v>
      </c>
      <c r="M19" s="188">
        <v>103</v>
      </c>
      <c r="N19" s="188">
        <v>268</v>
      </c>
      <c r="O19" s="188">
        <v>207</v>
      </c>
      <c r="P19" s="188">
        <v>257</v>
      </c>
      <c r="Q19" s="188"/>
      <c r="R19" s="188"/>
      <c r="S19" s="188">
        <v>167</v>
      </c>
      <c r="T19" s="188"/>
      <c r="U19" s="188"/>
      <c r="V19" s="188">
        <v>181</v>
      </c>
      <c r="W19" s="188">
        <v>185</v>
      </c>
      <c r="X19" s="188"/>
      <c r="Y19" s="188"/>
      <c r="Z19" s="188">
        <v>248</v>
      </c>
      <c r="AA19" s="188">
        <v>236</v>
      </c>
      <c r="AB19" s="188">
        <v>192</v>
      </c>
      <c r="AC19" s="188">
        <v>101</v>
      </c>
      <c r="AD19" s="188">
        <v>249</v>
      </c>
      <c r="AE19" s="188"/>
      <c r="AF19" s="151">
        <f>SUM(D19:AE19)</f>
        <v>3820</v>
      </c>
    </row>
    <row r="20" spans="1:37" customHeight="1" ht="18.75">
      <c r="A20" s="277"/>
      <c r="B20" s="282" t="s">
        <v>138</v>
      </c>
      <c r="C20" s="283"/>
      <c r="D20" s="182"/>
      <c r="E20" s="182">
        <f>SUM(E5:E19)</f>
        <v>568</v>
      </c>
      <c r="F20" s="182">
        <f>SUM(F5:F19)</f>
        <v>600</v>
      </c>
      <c r="G20" s="182">
        <f>SUM(G5:G19)</f>
        <v>600</v>
      </c>
      <c r="H20" s="182">
        <f>SUM(H5:H19)</f>
        <v>600</v>
      </c>
      <c r="I20" s="182">
        <f>SUM(I5:I19)</f>
        <v>600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600</v>
      </c>
      <c r="O20" s="182">
        <f>SUM(O5:O19)</f>
        <v>600</v>
      </c>
      <c r="P20" s="182">
        <f>SUM(P5:P19)</f>
        <v>600</v>
      </c>
      <c r="Q20" s="182"/>
      <c r="R20" s="182"/>
      <c r="S20" s="182">
        <f>SUM(S5:S19)</f>
        <v>457</v>
      </c>
      <c r="T20" s="188"/>
      <c r="U20" s="188"/>
      <c r="V20" s="182">
        <f>SUM(V5:V19)</f>
        <v>600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595</v>
      </c>
      <c r="AC20" s="182">
        <f>SUM(AC5:AC19)</f>
        <v>492</v>
      </c>
      <c r="AD20" s="182">
        <f>SUM(AD5:AD19)</f>
        <v>600</v>
      </c>
      <c r="AE20" s="182"/>
      <c r="AF20" s="150">
        <f>SUM(D20:AE20)</f>
        <v>10512</v>
      </c>
    </row>
    <row r="21" spans="1:37" customHeight="1" ht="18.75">
      <c r="A21" s="277"/>
      <c r="B21" s="284" t="s">
        <v>55</v>
      </c>
      <c r="C21" s="285"/>
      <c r="D21" s="104"/>
      <c r="E21" s="104">
        <v>555</v>
      </c>
      <c r="F21" s="104">
        <v>582</v>
      </c>
      <c r="G21" s="104">
        <v>590</v>
      </c>
      <c r="H21" s="104">
        <v>583</v>
      </c>
      <c r="I21" s="104">
        <v>600</v>
      </c>
      <c r="J21" s="104"/>
      <c r="K21" s="104"/>
      <c r="L21" s="104">
        <v>597</v>
      </c>
      <c r="M21" s="104">
        <v>582</v>
      </c>
      <c r="N21" s="104">
        <v>600</v>
      </c>
      <c r="O21" s="104">
        <v>578</v>
      </c>
      <c r="P21" s="104">
        <v>590</v>
      </c>
      <c r="Q21" s="104"/>
      <c r="R21" s="104"/>
      <c r="S21" s="104">
        <v>452</v>
      </c>
      <c r="T21" s="188"/>
      <c r="U21" s="188"/>
      <c r="V21" s="104">
        <v>584</v>
      </c>
      <c r="W21" s="104">
        <v>586</v>
      </c>
      <c r="X21" s="104"/>
      <c r="Y21" s="104"/>
      <c r="Z21" s="104">
        <v>593</v>
      </c>
      <c r="AA21" s="104">
        <v>581</v>
      </c>
      <c r="AB21" s="104">
        <v>595</v>
      </c>
      <c r="AC21" s="104">
        <v>487</v>
      </c>
      <c r="AD21" s="104">
        <v>585</v>
      </c>
      <c r="AE21" s="104"/>
      <c r="AF21" s="145">
        <f>SUM(D21:AE21)</f>
        <v>10320</v>
      </c>
    </row>
    <row r="22" spans="1:37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88"/>
      <c r="U22" s="188"/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46">
        <f>SUM(D22:AE22)</f>
        <v>10800</v>
      </c>
    </row>
    <row r="23" spans="1:37" customHeight="1" ht="18.75">
      <c r="A23" s="277"/>
      <c r="B23" s="286" t="s">
        <v>140</v>
      </c>
      <c r="C23" s="287"/>
      <c r="D23" s="104"/>
      <c r="E23" s="104">
        <f>E22-E21</f>
        <v>45</v>
      </c>
      <c r="F23" s="104">
        <f>F22-F21</f>
        <v>18</v>
      </c>
      <c r="G23" s="104">
        <f>G22-G21</f>
        <v>10</v>
      </c>
      <c r="H23" s="104">
        <f>H22-H21</f>
        <v>17</v>
      </c>
      <c r="I23" s="104">
        <f>I22-I21</f>
        <v>0</v>
      </c>
      <c r="J23" s="104"/>
      <c r="K23" s="104"/>
      <c r="L23" s="104">
        <f>L22-L21</f>
        <v>3</v>
      </c>
      <c r="M23" s="104">
        <f>M22-M21</f>
        <v>18</v>
      </c>
      <c r="N23" s="104">
        <f>N22-N21</f>
        <v>0</v>
      </c>
      <c r="O23" s="104">
        <f>O22-O21</f>
        <v>22</v>
      </c>
      <c r="P23" s="104">
        <f>P22-P21</f>
        <v>10</v>
      </c>
      <c r="Q23" s="104"/>
      <c r="R23" s="104"/>
      <c r="S23" s="104">
        <f>S22-S21</f>
        <v>148</v>
      </c>
      <c r="T23" s="188"/>
      <c r="U23" s="188"/>
      <c r="V23" s="104">
        <f>V22-V21</f>
        <v>16</v>
      </c>
      <c r="W23" s="104">
        <f>W22-W21</f>
        <v>14</v>
      </c>
      <c r="X23" s="104"/>
      <c r="Y23" s="104"/>
      <c r="Z23" s="104">
        <f>Z22-Z21</f>
        <v>7</v>
      </c>
      <c r="AA23" s="104">
        <f>AA22-AA21</f>
        <v>19</v>
      </c>
      <c r="AB23" s="104">
        <f>AB22-AB21</f>
        <v>5</v>
      </c>
      <c r="AC23" s="104">
        <f>AC22-AC21</f>
        <v>113</v>
      </c>
      <c r="AD23" s="104">
        <f>AD22-AD21</f>
        <v>15</v>
      </c>
      <c r="AE23" s="104"/>
      <c r="AF23" s="153">
        <f>SUM(D23:AE23)</f>
        <v>480</v>
      </c>
    </row>
    <row r="24" spans="1:37" customHeight="1" ht="18.75">
      <c r="A24" s="277"/>
      <c r="B24" s="286" t="s">
        <v>141</v>
      </c>
      <c r="C24" s="287"/>
      <c r="D24" s="104"/>
      <c r="E24" s="104">
        <f>E22-E20</f>
        <v>32</v>
      </c>
      <c r="F24" s="104">
        <f>F22-F20</f>
        <v>0</v>
      </c>
      <c r="G24" s="104">
        <f>G22-G20</f>
        <v>0</v>
      </c>
      <c r="H24" s="104">
        <f>H22-H20</f>
        <v>0</v>
      </c>
      <c r="I24" s="104">
        <f>I22-I20</f>
        <v>0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0</v>
      </c>
      <c r="O24" s="104">
        <f>O22-O20</f>
        <v>0</v>
      </c>
      <c r="P24" s="104">
        <f>P22-P20</f>
        <v>0</v>
      </c>
      <c r="Q24" s="104"/>
      <c r="R24" s="104"/>
      <c r="S24" s="104">
        <f>S22-S20</f>
        <v>143</v>
      </c>
      <c r="T24" s="188"/>
      <c r="U24" s="188"/>
      <c r="V24" s="104">
        <f>V22-V20</f>
        <v>0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5</v>
      </c>
      <c r="AC24" s="104">
        <f>AC22-AC20</f>
        <v>108</v>
      </c>
      <c r="AD24" s="104">
        <f>AD22-AD20</f>
        <v>0</v>
      </c>
      <c r="AE24" s="104"/>
      <c r="AF24" s="153">
        <f>SUM(D24:AE24)</f>
        <v>288</v>
      </c>
    </row>
    <row r="25" spans="1:37" customHeight="1" ht="16.5">
      <c r="A25" s="277"/>
      <c r="B25" s="288" t="s">
        <v>142</v>
      </c>
      <c r="C25" s="289"/>
      <c r="D25" s="104"/>
      <c r="E25" s="104">
        <f>E6+E8+E10+E12+E14+E16</f>
        <v>8</v>
      </c>
      <c r="F25" s="104">
        <f>F6+F8+F10+F12+F14+F16</f>
        <v>9</v>
      </c>
      <c r="G25" s="104">
        <f>G6+G8+G10+G12+G14+G16</f>
        <v>8</v>
      </c>
      <c r="H25" s="104">
        <f>H6+H8+H10+H12+H14+H16</f>
        <v>4</v>
      </c>
      <c r="I25" s="104">
        <f>I6+I8+I10+I12+I14+I16</f>
        <v>7</v>
      </c>
      <c r="J25" s="104"/>
      <c r="K25" s="104"/>
      <c r="L25" s="104">
        <f>L6+L8+L10+L12+L14+L16</f>
        <v>8</v>
      </c>
      <c r="M25" s="104">
        <f>M6+M8+M10+M12+M14+M16</f>
        <v>9</v>
      </c>
      <c r="N25" s="104">
        <f>N7+N9+N11+N13+N15+N17</f>
        <v>317</v>
      </c>
      <c r="O25" s="104">
        <f>O6+O8+O10+O12+O14+O16</f>
        <v>11</v>
      </c>
      <c r="P25" s="104">
        <f>P6+P8+P10+P12+P14+P16</f>
        <v>6</v>
      </c>
      <c r="Q25" s="104"/>
      <c r="R25" s="104"/>
      <c r="S25" s="104">
        <f>S6+S8+S10+S12+S14+S16</f>
        <v>7</v>
      </c>
      <c r="T25" s="188"/>
      <c r="U25" s="188"/>
      <c r="V25" s="104">
        <f>V6+V8+V10+V12+V14+V16</f>
        <v>8</v>
      </c>
      <c r="W25" s="104">
        <f>W6+W8+W10+W12+W14+W16</f>
        <v>10</v>
      </c>
      <c r="X25" s="104"/>
      <c r="Y25" s="104"/>
      <c r="Z25" s="104">
        <f>Z6+Z8+Z10+Z12+Z14+Z16</f>
        <v>9</v>
      </c>
      <c r="AA25" s="104">
        <f>AA6+AA8+AA10+AA12+AA14+AA16</f>
        <v>11</v>
      </c>
      <c r="AB25" s="104">
        <f>AB6+AB8+AB10+AB12+AB14+AB16</f>
        <v>11</v>
      </c>
      <c r="AC25" s="104">
        <f>AC6+AC8+AC10+AC12+AC14+AC16</f>
        <v>7</v>
      </c>
      <c r="AD25" s="104">
        <f>AD6+AD8+AD10+AD12+AD14+AD16</f>
        <v>9</v>
      </c>
      <c r="AE25" s="104"/>
      <c r="AF25" s="149">
        <f>SUM(D25:AE25)</f>
        <v>459</v>
      </c>
    </row>
    <row r="26" spans="1:37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3"/>
      <c r="AG26" s="185" t="s">
        <v>120</v>
      </c>
    </row>
    <row r="27" spans="1:37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>
        <v>0</v>
      </c>
      <c r="G27" s="109">
        <v>0</v>
      </c>
      <c r="H27" s="109">
        <v>0</v>
      </c>
      <c r="I27" s="109">
        <v>0</v>
      </c>
      <c r="J27" s="109"/>
      <c r="K27" s="109"/>
      <c r="L27" s="109">
        <v>0</v>
      </c>
      <c r="M27" s="109">
        <v>0</v>
      </c>
      <c r="N27" s="109">
        <v>0</v>
      </c>
      <c r="O27" s="109">
        <v>0</v>
      </c>
      <c r="P27" s="109">
        <v>0</v>
      </c>
      <c r="Q27" s="109"/>
      <c r="R27" s="109"/>
      <c r="S27" s="109">
        <v>0</v>
      </c>
      <c r="T27" s="109"/>
      <c r="U27" s="109"/>
      <c r="V27" s="109">
        <v>5</v>
      </c>
      <c r="W27" s="109">
        <v>6</v>
      </c>
      <c r="X27" s="109"/>
      <c r="Y27" s="109"/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/>
      <c r="AF27" s="110">
        <f>SUM(D27:AE27)</f>
        <v>11</v>
      </c>
      <c r="AG27" s="13"/>
    </row>
    <row r="28" spans="1:37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>
        <v>0</v>
      </c>
      <c r="G28" s="181">
        <v>0</v>
      </c>
      <c r="H28" s="181">
        <v>0</v>
      </c>
      <c r="I28" s="181">
        <v>0</v>
      </c>
      <c r="J28" s="181"/>
      <c r="K28" s="181"/>
      <c r="L28" s="181">
        <v>0</v>
      </c>
      <c r="M28" s="181">
        <v>0</v>
      </c>
      <c r="N28" s="181">
        <v>0</v>
      </c>
      <c r="O28" s="181">
        <v>0</v>
      </c>
      <c r="P28" s="181">
        <v>0</v>
      </c>
      <c r="Q28" s="181"/>
      <c r="R28" s="181"/>
      <c r="S28" s="181">
        <v>0</v>
      </c>
      <c r="T28" s="181"/>
      <c r="U28" s="181"/>
      <c r="V28" s="181">
        <v>3</v>
      </c>
      <c r="W28" s="181">
        <v>2</v>
      </c>
      <c r="X28" s="181"/>
      <c r="Y28" s="181"/>
      <c r="Z28" s="181">
        <v>0</v>
      </c>
      <c r="AA28" s="181">
        <v>0</v>
      </c>
      <c r="AB28" s="181">
        <v>0</v>
      </c>
      <c r="AC28" s="181">
        <v>0</v>
      </c>
      <c r="AD28" s="181">
        <v>0</v>
      </c>
      <c r="AE28" s="181"/>
      <c r="AF28" s="146">
        <f>SUM(D28:AE28)</f>
        <v>5</v>
      </c>
    </row>
    <row r="29" spans="1:37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0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0</v>
      </c>
      <c r="O29" s="181">
        <v>0</v>
      </c>
      <c r="P29" s="181">
        <v>0</v>
      </c>
      <c r="Q29" s="181"/>
      <c r="R29" s="181"/>
      <c r="S29" s="181">
        <v>0</v>
      </c>
      <c r="T29" s="181"/>
      <c r="U29" s="181"/>
      <c r="V29" s="181">
        <v>1</v>
      </c>
      <c r="W29" s="181">
        <v>1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46">
        <f>SUM(D29:AE29)</f>
        <v>2</v>
      </c>
    </row>
    <row r="30" spans="1:37" customHeight="1" ht="15.75">
      <c r="A30" s="291"/>
      <c r="B30" s="281"/>
      <c r="C30" s="99" t="s">
        <v>125</v>
      </c>
      <c r="D30" s="181"/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/>
      <c r="K30" s="181"/>
      <c r="L30" s="181">
        <v>0</v>
      </c>
      <c r="M30" s="181">
        <v>0</v>
      </c>
      <c r="N30" s="181">
        <v>0</v>
      </c>
      <c r="O30" s="181">
        <v>0</v>
      </c>
      <c r="P30" s="181">
        <v>0</v>
      </c>
      <c r="Q30" s="181"/>
      <c r="R30" s="181"/>
      <c r="S30" s="181">
        <v>0</v>
      </c>
      <c r="T30" s="181"/>
      <c r="U30" s="181"/>
      <c r="V30" s="181">
        <v>5</v>
      </c>
      <c r="W30" s="181">
        <v>6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0</v>
      </c>
      <c r="AE30" s="181"/>
      <c r="AF30" s="146">
        <f>SUM(D30:AE30)</f>
        <v>11</v>
      </c>
    </row>
    <row r="31" spans="1:37" customHeight="1" ht="15.75">
      <c r="A31" s="291"/>
      <c r="B31" s="281"/>
      <c r="C31" s="99" t="s">
        <v>126</v>
      </c>
      <c r="D31" s="181"/>
      <c r="E31" s="181">
        <v>0</v>
      </c>
      <c r="F31" s="181">
        <v>0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/>
      <c r="U31" s="181"/>
      <c r="V31" s="181">
        <v>0</v>
      </c>
      <c r="W31" s="181">
        <v>0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46">
        <f>SUM(D31:AE31)</f>
        <v>0</v>
      </c>
    </row>
    <row r="32" spans="1:37" customHeight="1" ht="15.75">
      <c r="A32" s="291"/>
      <c r="B32" s="281"/>
      <c r="C32" s="99" t="s">
        <v>127</v>
      </c>
      <c r="D32" s="181"/>
      <c r="E32" s="181">
        <v>0</v>
      </c>
      <c r="F32" s="181">
        <v>0</v>
      </c>
      <c r="G32" s="181">
        <v>0</v>
      </c>
      <c r="H32" s="181">
        <v>0</v>
      </c>
      <c r="I32" s="181">
        <v>0</v>
      </c>
      <c r="J32" s="181"/>
      <c r="K32" s="181"/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/>
      <c r="R32" s="181"/>
      <c r="S32" s="181">
        <v>0</v>
      </c>
      <c r="T32" s="181"/>
      <c r="U32" s="181"/>
      <c r="V32" s="181">
        <v>89</v>
      </c>
      <c r="W32" s="181">
        <v>79</v>
      </c>
      <c r="X32" s="181"/>
      <c r="Y32" s="181"/>
      <c r="Z32" s="181">
        <v>0</v>
      </c>
      <c r="AA32" s="181">
        <v>0</v>
      </c>
      <c r="AB32" s="181">
        <v>0</v>
      </c>
      <c r="AC32" s="181">
        <v>0</v>
      </c>
      <c r="AD32" s="181">
        <v>0</v>
      </c>
      <c r="AE32" s="181"/>
      <c r="AF32" s="146">
        <f>SUM(D32:AE32)</f>
        <v>168</v>
      </c>
    </row>
    <row r="33" spans="1:37" customHeight="1" ht="15.75">
      <c r="A33" s="291"/>
      <c r="B33" s="281"/>
      <c r="C33" s="99" t="s">
        <v>128</v>
      </c>
      <c r="D33" s="181"/>
      <c r="E33" s="181">
        <v>0</v>
      </c>
      <c r="F33" s="181">
        <v>0</v>
      </c>
      <c r="G33" s="181">
        <v>0</v>
      </c>
      <c r="H33" s="181">
        <v>0</v>
      </c>
      <c r="I33" s="181">
        <v>0</v>
      </c>
      <c r="J33" s="181"/>
      <c r="K33" s="181"/>
      <c r="L33" s="181">
        <v>0</v>
      </c>
      <c r="M33" s="181">
        <v>0</v>
      </c>
      <c r="N33" s="181">
        <v>0</v>
      </c>
      <c r="O33" s="181">
        <v>0</v>
      </c>
      <c r="P33" s="181">
        <v>0</v>
      </c>
      <c r="Q33" s="181"/>
      <c r="R33" s="181"/>
      <c r="S33" s="181">
        <v>0</v>
      </c>
      <c r="T33" s="181"/>
      <c r="U33" s="181"/>
      <c r="V33" s="181">
        <v>4</v>
      </c>
      <c r="W33" s="181">
        <v>4</v>
      </c>
      <c r="X33" s="181"/>
      <c r="Y33" s="181"/>
      <c r="Z33" s="181">
        <v>0</v>
      </c>
      <c r="AA33" s="181">
        <v>0</v>
      </c>
      <c r="AB33" s="181">
        <v>0</v>
      </c>
      <c r="AC33" s="181">
        <v>0</v>
      </c>
      <c r="AD33" s="181">
        <v>0</v>
      </c>
      <c r="AE33" s="181"/>
      <c r="AF33" s="146">
        <f>SUM(D33:AE33)</f>
        <v>8</v>
      </c>
    </row>
    <row r="34" spans="1:37" customHeight="1" ht="15.75">
      <c r="A34" s="291"/>
      <c r="B34" s="281"/>
      <c r="C34" s="99" t="s">
        <v>129</v>
      </c>
      <c r="D34" s="181"/>
      <c r="E34" s="181">
        <v>0</v>
      </c>
      <c r="F34" s="181">
        <v>0</v>
      </c>
      <c r="G34" s="181">
        <v>0</v>
      </c>
      <c r="H34" s="181">
        <v>0</v>
      </c>
      <c r="I34" s="181">
        <v>0</v>
      </c>
      <c r="J34" s="181"/>
      <c r="K34" s="181"/>
      <c r="L34" s="181">
        <v>0</v>
      </c>
      <c r="M34" s="181">
        <v>0</v>
      </c>
      <c r="N34" s="181">
        <v>0</v>
      </c>
      <c r="O34" s="181">
        <v>0</v>
      </c>
      <c r="P34" s="181">
        <v>0</v>
      </c>
      <c r="Q34" s="181"/>
      <c r="R34" s="181"/>
      <c r="S34" s="181">
        <v>0</v>
      </c>
      <c r="T34" s="181"/>
      <c r="U34" s="181"/>
      <c r="V34" s="181">
        <v>31</v>
      </c>
      <c r="W34" s="181">
        <v>32</v>
      </c>
      <c r="X34" s="181"/>
      <c r="Y34" s="181"/>
      <c r="Z34" s="181">
        <v>0</v>
      </c>
      <c r="AA34" s="181">
        <v>0</v>
      </c>
      <c r="AB34" s="181">
        <v>0</v>
      </c>
      <c r="AC34" s="181">
        <v>0</v>
      </c>
      <c r="AD34" s="181">
        <v>0</v>
      </c>
      <c r="AE34" s="181"/>
      <c r="AF34" s="146">
        <f>SUM(D34:AE34)</f>
        <v>63</v>
      </c>
    </row>
    <row r="35" spans="1:37" customHeight="1" ht="15.75">
      <c r="A35" s="291"/>
      <c r="B35" s="281"/>
      <c r="C35" s="99" t="s">
        <v>130</v>
      </c>
      <c r="D35" s="181"/>
      <c r="E35" s="181">
        <v>0</v>
      </c>
      <c r="F35" s="181">
        <v>0</v>
      </c>
      <c r="G35" s="181">
        <v>0</v>
      </c>
      <c r="H35" s="181">
        <v>0</v>
      </c>
      <c r="I35" s="181">
        <v>0</v>
      </c>
      <c r="J35" s="181"/>
      <c r="K35" s="181"/>
      <c r="L35" s="181">
        <v>0</v>
      </c>
      <c r="M35" s="181">
        <v>0</v>
      </c>
      <c r="N35" s="181">
        <v>0</v>
      </c>
      <c r="O35" s="181">
        <v>0</v>
      </c>
      <c r="P35" s="181">
        <v>0</v>
      </c>
      <c r="Q35" s="181"/>
      <c r="R35" s="181"/>
      <c r="S35" s="181">
        <v>0</v>
      </c>
      <c r="T35" s="181"/>
      <c r="U35" s="181"/>
      <c r="V35" s="181">
        <v>2</v>
      </c>
      <c r="W35" s="181">
        <v>3</v>
      </c>
      <c r="X35" s="181"/>
      <c r="Y35" s="181"/>
      <c r="Z35" s="181">
        <v>0</v>
      </c>
      <c r="AA35" s="181">
        <v>0</v>
      </c>
      <c r="AB35" s="181">
        <v>0</v>
      </c>
      <c r="AC35" s="181">
        <v>0</v>
      </c>
      <c r="AD35" s="181">
        <v>0</v>
      </c>
      <c r="AE35" s="181"/>
      <c r="AF35" s="146">
        <f>SUM(D35:AE35)</f>
        <v>5</v>
      </c>
    </row>
    <row r="36" spans="1:37" customHeight="1" ht="15.75">
      <c r="A36" s="291"/>
      <c r="B36" s="281"/>
      <c r="C36" s="99" t="s">
        <v>131</v>
      </c>
      <c r="D36" s="181"/>
      <c r="E36" s="181">
        <v>0</v>
      </c>
      <c r="F36" s="181">
        <v>0</v>
      </c>
      <c r="G36" s="181">
        <v>0</v>
      </c>
      <c r="H36" s="181">
        <v>0</v>
      </c>
      <c r="I36" s="181">
        <v>0</v>
      </c>
      <c r="J36" s="181"/>
      <c r="K36" s="181"/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/>
      <c r="R36" s="181"/>
      <c r="S36" s="181">
        <v>0</v>
      </c>
      <c r="T36" s="181"/>
      <c r="U36" s="181"/>
      <c r="V36" s="181">
        <v>80</v>
      </c>
      <c r="W36" s="181">
        <v>71</v>
      </c>
      <c r="X36" s="181"/>
      <c r="Y36" s="181"/>
      <c r="Z36" s="181">
        <v>0</v>
      </c>
      <c r="AA36" s="181">
        <v>0</v>
      </c>
      <c r="AB36" s="181">
        <v>0</v>
      </c>
      <c r="AC36" s="181">
        <v>0</v>
      </c>
      <c r="AD36" s="181">
        <v>0</v>
      </c>
      <c r="AE36" s="181"/>
      <c r="AF36" s="146">
        <f>SUM(D36:AE36)</f>
        <v>151</v>
      </c>
    </row>
    <row r="37" spans="1:37" customHeight="1" ht="15.75">
      <c r="A37" s="291"/>
      <c r="B37" s="281"/>
      <c r="C37" s="99" t="s">
        <v>132</v>
      </c>
      <c r="D37" s="181"/>
      <c r="E37" s="181">
        <v>0</v>
      </c>
      <c r="F37" s="181">
        <v>0</v>
      </c>
      <c r="G37" s="181">
        <v>0</v>
      </c>
      <c r="H37" s="181">
        <v>0</v>
      </c>
      <c r="I37" s="181">
        <v>0</v>
      </c>
      <c r="J37" s="181"/>
      <c r="K37" s="181"/>
      <c r="L37" s="181">
        <v>0</v>
      </c>
      <c r="M37" s="181">
        <v>0</v>
      </c>
      <c r="N37" s="181">
        <v>0</v>
      </c>
      <c r="O37" s="181">
        <v>0</v>
      </c>
      <c r="P37" s="181">
        <v>0</v>
      </c>
      <c r="Q37" s="181"/>
      <c r="R37" s="181"/>
      <c r="S37" s="181">
        <v>0</v>
      </c>
      <c r="T37" s="181"/>
      <c r="U37" s="181"/>
      <c r="V37" s="181">
        <v>4</v>
      </c>
      <c r="W37" s="181">
        <v>5</v>
      </c>
      <c r="X37" s="181"/>
      <c r="Y37" s="181"/>
      <c r="Z37" s="181">
        <v>0</v>
      </c>
      <c r="AA37" s="181">
        <v>0</v>
      </c>
      <c r="AB37" s="181">
        <v>0</v>
      </c>
      <c r="AC37" s="181">
        <v>0</v>
      </c>
      <c r="AD37" s="181">
        <v>0</v>
      </c>
      <c r="AE37" s="181"/>
      <c r="AF37" s="146">
        <f>SUM(D37:AE37)</f>
        <v>9</v>
      </c>
    </row>
    <row r="38" spans="1:37" customHeight="1" ht="15.75">
      <c r="A38" s="291"/>
      <c r="B38" s="281"/>
      <c r="C38" s="99" t="s">
        <v>133</v>
      </c>
      <c r="D38" s="181"/>
      <c r="E38" s="181">
        <v>0</v>
      </c>
      <c r="F38" s="181">
        <v>0</v>
      </c>
      <c r="G38" s="181">
        <v>0</v>
      </c>
      <c r="H38" s="181">
        <v>0</v>
      </c>
      <c r="I38" s="181">
        <v>0</v>
      </c>
      <c r="J38" s="181"/>
      <c r="K38" s="181"/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/>
      <c r="R38" s="181"/>
      <c r="S38" s="181">
        <v>0</v>
      </c>
      <c r="T38" s="181"/>
      <c r="U38" s="181"/>
      <c r="V38" s="181">
        <v>21</v>
      </c>
      <c r="W38" s="181">
        <v>23</v>
      </c>
      <c r="X38" s="181"/>
      <c r="Y38" s="181"/>
      <c r="Z38" s="181">
        <v>0</v>
      </c>
      <c r="AA38" s="181">
        <v>0</v>
      </c>
      <c r="AB38" s="181">
        <v>0</v>
      </c>
      <c r="AC38" s="181">
        <v>0</v>
      </c>
      <c r="AD38" s="181">
        <v>0</v>
      </c>
      <c r="AE38" s="181"/>
      <c r="AF38" s="146">
        <f>SUM(D38:AE38)</f>
        <v>44</v>
      </c>
    </row>
    <row r="39" spans="1:37" customHeight="1" ht="15.75">
      <c r="A39" s="291"/>
      <c r="B39" s="281"/>
      <c r="C39" s="99" t="s">
        <v>134</v>
      </c>
      <c r="D39" s="181"/>
      <c r="E39" s="181">
        <v>0</v>
      </c>
      <c r="F39" s="181">
        <v>0</v>
      </c>
      <c r="G39" s="181">
        <v>0</v>
      </c>
      <c r="H39" s="181">
        <v>0</v>
      </c>
      <c r="I39" s="181">
        <v>0</v>
      </c>
      <c r="J39" s="181"/>
      <c r="K39" s="181"/>
      <c r="L39" s="181">
        <v>0</v>
      </c>
      <c r="M39" s="181">
        <v>0</v>
      </c>
      <c r="N39" s="181">
        <v>0</v>
      </c>
      <c r="O39" s="181">
        <v>0</v>
      </c>
      <c r="P39" s="181">
        <v>0</v>
      </c>
      <c r="Q39" s="181"/>
      <c r="R39" s="181"/>
      <c r="S39" s="181">
        <v>0</v>
      </c>
      <c r="T39" s="181"/>
      <c r="U39" s="181"/>
      <c r="V39" s="181">
        <v>2</v>
      </c>
      <c r="W39" s="181">
        <v>2</v>
      </c>
      <c r="X39" s="181"/>
      <c r="Y39" s="181"/>
      <c r="Z39" s="181">
        <v>0</v>
      </c>
      <c r="AA39" s="181">
        <v>0</v>
      </c>
      <c r="AB39" s="181">
        <v>0</v>
      </c>
      <c r="AC39" s="181">
        <v>0</v>
      </c>
      <c r="AD39" s="181">
        <v>0</v>
      </c>
      <c r="AE39" s="181"/>
      <c r="AF39" s="146">
        <f>SUM(D39:AE39)</f>
        <v>4</v>
      </c>
    </row>
    <row r="40" spans="1:37" customHeight="1" ht="15.75">
      <c r="A40" s="291"/>
      <c r="B40" s="281"/>
      <c r="C40" s="99" t="s">
        <v>135</v>
      </c>
      <c r="D40" s="181"/>
      <c r="E40" s="181">
        <v>0</v>
      </c>
      <c r="F40" s="181">
        <v>0</v>
      </c>
      <c r="G40" s="181">
        <v>0</v>
      </c>
      <c r="H40" s="181">
        <v>0</v>
      </c>
      <c r="I40" s="181">
        <v>0</v>
      </c>
      <c r="J40" s="181"/>
      <c r="K40" s="181"/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/>
      <c r="R40" s="181"/>
      <c r="S40" s="181">
        <v>0</v>
      </c>
      <c r="T40" s="181"/>
      <c r="U40" s="181"/>
      <c r="V40" s="181">
        <v>20</v>
      </c>
      <c r="W40" s="181">
        <v>14</v>
      </c>
      <c r="X40" s="181"/>
      <c r="Y40" s="181"/>
      <c r="Z40" s="181">
        <v>0</v>
      </c>
      <c r="AA40" s="181">
        <v>0</v>
      </c>
      <c r="AB40" s="181">
        <v>0</v>
      </c>
      <c r="AC40" s="181">
        <v>0</v>
      </c>
      <c r="AD40" s="181">
        <v>0</v>
      </c>
      <c r="AE40" s="181"/>
      <c r="AF40" s="147">
        <f>SUM(D40:AE40)</f>
        <v>34</v>
      </c>
    </row>
    <row r="41" spans="1:37" customHeight="1" ht="15.75">
      <c r="A41" s="291"/>
      <c r="B41" s="281"/>
      <c r="C41" s="99" t="s">
        <v>136</v>
      </c>
      <c r="D41" s="181"/>
      <c r="E41" s="181">
        <v>0</v>
      </c>
      <c r="F41" s="181">
        <v>0</v>
      </c>
      <c r="G41" s="181">
        <v>0</v>
      </c>
      <c r="H41" s="181">
        <v>0</v>
      </c>
      <c r="I41" s="181">
        <v>0</v>
      </c>
      <c r="J41" s="181"/>
      <c r="K41" s="181"/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/>
      <c r="R41" s="181"/>
      <c r="S41" s="181">
        <v>0</v>
      </c>
      <c r="T41" s="181"/>
      <c r="U41" s="181"/>
      <c r="V41" s="181">
        <v>0</v>
      </c>
      <c r="W41" s="181">
        <v>1</v>
      </c>
      <c r="X41" s="181"/>
      <c r="Y41" s="181"/>
      <c r="Z41" s="181">
        <v>0</v>
      </c>
      <c r="AA41" s="181">
        <v>0</v>
      </c>
      <c r="AB41" s="181">
        <v>0</v>
      </c>
      <c r="AC41" s="181">
        <v>0</v>
      </c>
      <c r="AD41" s="181">
        <v>0</v>
      </c>
      <c r="AE41" s="181"/>
      <c r="AF41" s="147">
        <f>SUM(D41:AE41)</f>
        <v>1</v>
      </c>
    </row>
    <row r="42" spans="1:37" customHeight="1" ht="16.5">
      <c r="A42" s="291"/>
      <c r="B42" s="281"/>
      <c r="C42" s="100" t="s">
        <v>137</v>
      </c>
      <c r="D42" s="181"/>
      <c r="E42" s="181">
        <v>0</v>
      </c>
      <c r="F42" s="181">
        <v>0</v>
      </c>
      <c r="G42" s="181">
        <v>0</v>
      </c>
      <c r="H42" s="181">
        <v>0</v>
      </c>
      <c r="I42" s="181">
        <v>0</v>
      </c>
      <c r="J42" s="181"/>
      <c r="K42" s="181"/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/>
      <c r="R42" s="181"/>
      <c r="S42" s="181">
        <v>0</v>
      </c>
      <c r="T42" s="181"/>
      <c r="U42" s="181"/>
      <c r="V42" s="181">
        <v>8</v>
      </c>
      <c r="W42" s="181">
        <v>27</v>
      </c>
      <c r="X42" s="181"/>
      <c r="Y42" s="181"/>
      <c r="Z42" s="181">
        <v>0</v>
      </c>
      <c r="AA42" s="181">
        <v>0</v>
      </c>
      <c r="AB42" s="181">
        <v>0</v>
      </c>
      <c r="AC42" s="181">
        <v>0</v>
      </c>
      <c r="AD42" s="181">
        <v>0</v>
      </c>
      <c r="AE42" s="181"/>
      <c r="AF42" s="151">
        <f>SUM(D42:AE42)</f>
        <v>35</v>
      </c>
    </row>
    <row r="43" spans="1:37" customHeight="1" ht="18.75">
      <c r="A43" s="291"/>
      <c r="B43" s="282" t="s">
        <v>138</v>
      </c>
      <c r="C43" s="283"/>
      <c r="D43" s="182"/>
      <c r="E43" s="182">
        <v>169</v>
      </c>
      <c r="F43" s="182">
        <v>216</v>
      </c>
      <c r="G43" s="182">
        <v>249</v>
      </c>
      <c r="H43" s="182">
        <v>270</v>
      </c>
      <c r="I43" s="182">
        <v>265</v>
      </c>
      <c r="J43" s="182"/>
      <c r="K43" s="182"/>
      <c r="L43" s="182">
        <v>270</v>
      </c>
      <c r="M43" s="182">
        <v>270</v>
      </c>
      <c r="N43" s="182">
        <v>270</v>
      </c>
      <c r="O43" s="182">
        <v>270</v>
      </c>
      <c r="P43" s="182">
        <v>270</v>
      </c>
      <c r="Q43" s="182"/>
      <c r="R43" s="182"/>
      <c r="S43" s="182">
        <v>173</v>
      </c>
      <c r="T43" s="181"/>
      <c r="U43" s="181"/>
      <c r="V43" s="182">
        <f>SUM(V28:V42)</f>
        <v>270</v>
      </c>
      <c r="W43" s="182">
        <f>SUM(W28:W42)</f>
        <v>270</v>
      </c>
      <c r="X43" s="182"/>
      <c r="Y43" s="182"/>
      <c r="Z43" s="182">
        <v>270</v>
      </c>
      <c r="AA43" s="182">
        <v>270</v>
      </c>
      <c r="AB43" s="182">
        <v>270</v>
      </c>
      <c r="AC43" s="182">
        <v>270</v>
      </c>
      <c r="AD43" s="182">
        <v>270</v>
      </c>
      <c r="AE43" s="182"/>
      <c r="AF43" s="150">
        <f>SUM(D43:AE43)</f>
        <v>4582</v>
      </c>
    </row>
    <row r="44" spans="1:37" customHeight="1" ht="18.75">
      <c r="A44" s="291"/>
      <c r="B44" s="284" t="s">
        <v>55</v>
      </c>
      <c r="C44" s="285"/>
      <c r="D44" s="104"/>
      <c r="E44" s="104">
        <v>169</v>
      </c>
      <c r="F44" s="104">
        <v>216</v>
      </c>
      <c r="G44" s="104">
        <v>222</v>
      </c>
      <c r="H44" s="104">
        <v>270</v>
      </c>
      <c r="I44" s="104">
        <v>265</v>
      </c>
      <c r="J44" s="104"/>
      <c r="K44" s="104"/>
      <c r="L44" s="104">
        <v>265</v>
      </c>
      <c r="M44" s="104">
        <v>263</v>
      </c>
      <c r="N44" s="104">
        <v>270</v>
      </c>
      <c r="O44" s="104">
        <v>270</v>
      </c>
      <c r="P44" s="104">
        <v>263</v>
      </c>
      <c r="Q44" s="104"/>
      <c r="R44" s="104"/>
      <c r="S44" s="104">
        <v>173</v>
      </c>
      <c r="T44" s="181"/>
      <c r="U44" s="181"/>
      <c r="V44" s="104">
        <v>263</v>
      </c>
      <c r="W44" s="104">
        <v>260</v>
      </c>
      <c r="X44" s="104"/>
      <c r="Y44" s="104"/>
      <c r="Z44" s="104">
        <v>254</v>
      </c>
      <c r="AA44" s="104">
        <v>268</v>
      </c>
      <c r="AB44" s="104">
        <v>270</v>
      </c>
      <c r="AC44" s="104">
        <v>268</v>
      </c>
      <c r="AD44" s="104">
        <v>260</v>
      </c>
      <c r="AE44" s="104"/>
      <c r="AF44" s="145">
        <f>SUM(D44:AE44)</f>
        <v>4489</v>
      </c>
    </row>
    <row r="45" spans="1:37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81"/>
      <c r="U45" s="181"/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46">
        <f>SUM(D45:AE45)</f>
        <v>4860</v>
      </c>
    </row>
    <row r="46" spans="1:37" customHeight="1" ht="18.75">
      <c r="A46" s="291"/>
      <c r="B46" s="286" t="s">
        <v>140</v>
      </c>
      <c r="C46" s="287"/>
      <c r="D46" s="104"/>
      <c r="E46" s="104">
        <f>E45-E44</f>
        <v>101</v>
      </c>
      <c r="F46" s="104">
        <f>F45-F44</f>
        <v>54</v>
      </c>
      <c r="G46" s="104">
        <f>G45-G44</f>
        <v>48</v>
      </c>
      <c r="H46" s="104">
        <f>H45-H44</f>
        <v>0</v>
      </c>
      <c r="I46" s="104">
        <f>I45-I44</f>
        <v>5</v>
      </c>
      <c r="J46" s="104"/>
      <c r="K46" s="104"/>
      <c r="L46" s="104">
        <f>L45-L44</f>
        <v>5</v>
      </c>
      <c r="M46" s="104">
        <f>M45-M44</f>
        <v>7</v>
      </c>
      <c r="N46" s="104">
        <f>N45-N44</f>
        <v>0</v>
      </c>
      <c r="O46" s="104">
        <f>O45-O44</f>
        <v>0</v>
      </c>
      <c r="P46" s="104">
        <f>P45-P44</f>
        <v>7</v>
      </c>
      <c r="Q46" s="104"/>
      <c r="R46" s="104"/>
      <c r="S46" s="104">
        <f>S45-S44</f>
        <v>97</v>
      </c>
      <c r="T46" s="181"/>
      <c r="U46" s="181"/>
      <c r="V46" s="104">
        <f>V45-V44</f>
        <v>7</v>
      </c>
      <c r="W46" s="104">
        <f>W45-W44</f>
        <v>10</v>
      </c>
      <c r="X46" s="104"/>
      <c r="Y46" s="104"/>
      <c r="Z46" s="104">
        <f>Z45-Z44</f>
        <v>16</v>
      </c>
      <c r="AA46" s="104">
        <f>AA45-AA44</f>
        <v>2</v>
      </c>
      <c r="AB46" s="104">
        <f>AB45-AB44</f>
        <v>0</v>
      </c>
      <c r="AC46" s="104">
        <f>AC45-AC44</f>
        <v>2</v>
      </c>
      <c r="AD46" s="104">
        <f>AD45-AD44</f>
        <v>10</v>
      </c>
      <c r="AE46" s="104"/>
      <c r="AF46" s="153">
        <f>SUM(D46:AE46)</f>
        <v>371</v>
      </c>
    </row>
    <row r="47" spans="1:37" customHeight="1" ht="18.75">
      <c r="A47" s="291"/>
      <c r="B47" s="286" t="s">
        <v>141</v>
      </c>
      <c r="C47" s="287"/>
      <c r="D47" s="104"/>
      <c r="E47" s="104">
        <f>E45-E43</f>
        <v>101</v>
      </c>
      <c r="F47" s="104">
        <f>F45-F43</f>
        <v>54</v>
      </c>
      <c r="G47" s="104">
        <f>G45-G43</f>
        <v>21</v>
      </c>
      <c r="H47" s="104">
        <f>H45-H43</f>
        <v>0</v>
      </c>
      <c r="I47" s="104">
        <f>I45-I43</f>
        <v>5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97</v>
      </c>
      <c r="T47" s="181"/>
      <c r="U47" s="181"/>
      <c r="V47" s="104">
        <f>V45-V43</f>
        <v>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53">
        <f>SUM(D47:AE47)</f>
        <v>278</v>
      </c>
    </row>
    <row r="48" spans="1:37" customHeight="1" ht="16.5">
      <c r="A48" s="291"/>
      <c r="B48" s="288" t="s">
        <v>142</v>
      </c>
      <c r="C48" s="289"/>
      <c r="D48" s="104"/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/>
      <c r="K48" s="104"/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/>
      <c r="R48" s="104"/>
      <c r="S48" s="104">
        <f>S29+S31+S33+S35+S37+S39</f>
        <v>0</v>
      </c>
      <c r="T48" s="181"/>
      <c r="U48" s="181"/>
      <c r="V48" s="104">
        <f>V29+V31+V33+V35+V37+V39</f>
        <v>13</v>
      </c>
      <c r="W48" s="104">
        <f>W29+W31+W33+W35+W37+W39</f>
        <v>15</v>
      </c>
      <c r="X48" s="104"/>
      <c r="Y48" s="104"/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/>
      <c r="AF48" s="149">
        <f>SUM(D48:AE48)</f>
        <v>28</v>
      </c>
    </row>
    <row r="49" spans="1:37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3"/>
      <c r="AG49" s="185" t="s">
        <v>120</v>
      </c>
    </row>
    <row r="50" spans="1:37" customHeight="1" ht="16.5">
      <c r="A50" s="276" t="s">
        <v>145</v>
      </c>
      <c r="B50" s="295" t="s">
        <v>122</v>
      </c>
      <c r="C50" s="296"/>
      <c r="D50" s="109"/>
      <c r="E50" s="109">
        <v>1</v>
      </c>
      <c r="F50" s="109">
        <v>6</v>
      </c>
      <c r="G50" s="109">
        <v>3</v>
      </c>
      <c r="H50" s="109">
        <v>1</v>
      </c>
      <c r="I50" s="109">
        <v>2</v>
      </c>
      <c r="J50" s="109"/>
      <c r="K50" s="109"/>
      <c r="L50" s="109">
        <v>1</v>
      </c>
      <c r="M50" s="109">
        <v>2</v>
      </c>
      <c r="N50" s="109">
        <v>2</v>
      </c>
      <c r="O50" s="109">
        <v>12</v>
      </c>
      <c r="P50" s="109">
        <v>3</v>
      </c>
      <c r="Q50" s="109"/>
      <c r="R50" s="109"/>
      <c r="S50" s="109">
        <v>3</v>
      </c>
      <c r="T50" s="109"/>
      <c r="U50" s="109"/>
      <c r="V50" s="109">
        <v>5</v>
      </c>
      <c r="W50" s="109">
        <v>6</v>
      </c>
      <c r="X50" s="109"/>
      <c r="Y50" s="109"/>
      <c r="Z50" s="109">
        <v>7</v>
      </c>
      <c r="AA50" s="109">
        <v>2</v>
      </c>
      <c r="AB50" s="109">
        <v>8</v>
      </c>
      <c r="AC50" s="109">
        <v>1</v>
      </c>
      <c r="AD50" s="109">
        <v>8</v>
      </c>
      <c r="AE50" s="109"/>
      <c r="AF50" s="110">
        <f>SUM(D50:AE50)</f>
        <v>73</v>
      </c>
    </row>
    <row r="51" spans="1:37" customHeight="1" ht="15.75">
      <c r="A51" s="277"/>
      <c r="B51" s="281" t="s">
        <v>16</v>
      </c>
      <c r="C51" s="99" t="s">
        <v>123</v>
      </c>
      <c r="D51" s="181"/>
      <c r="E51" s="181">
        <v>12</v>
      </c>
      <c r="F51" s="181">
        <v>5</v>
      </c>
      <c r="G51" s="181">
        <v>12</v>
      </c>
      <c r="H51" s="181">
        <v>11</v>
      </c>
      <c r="I51" s="181">
        <v>5</v>
      </c>
      <c r="J51" s="181"/>
      <c r="K51" s="181"/>
      <c r="L51" s="181">
        <v>12</v>
      </c>
      <c r="M51" s="181">
        <v>12</v>
      </c>
      <c r="N51" s="181">
        <v>14</v>
      </c>
      <c r="O51" s="181">
        <v>9</v>
      </c>
      <c r="P51" s="181">
        <v>13</v>
      </c>
      <c r="Q51" s="181"/>
      <c r="R51" s="181"/>
      <c r="S51" s="181">
        <v>9</v>
      </c>
      <c r="T51" s="181"/>
      <c r="U51" s="181"/>
      <c r="V51" s="181">
        <v>13</v>
      </c>
      <c r="W51" s="181">
        <v>2</v>
      </c>
      <c r="X51" s="181"/>
      <c r="Y51" s="181"/>
      <c r="Z51" s="181">
        <v>9</v>
      </c>
      <c r="AA51" s="181">
        <v>14</v>
      </c>
      <c r="AB51" s="181">
        <v>14</v>
      </c>
      <c r="AC51" s="181">
        <v>9</v>
      </c>
      <c r="AD51" s="181">
        <v>14</v>
      </c>
      <c r="AE51" s="181"/>
      <c r="AF51" s="146">
        <f>SUM(D51:AE51)</f>
        <v>189</v>
      </c>
    </row>
    <row r="52" spans="1:37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/>
      <c r="U52" s="181"/>
      <c r="V52" s="181">
        <v>0</v>
      </c>
      <c r="W52" s="181">
        <v>1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46">
        <f>SUM(D52:AE52)</f>
        <v>1</v>
      </c>
    </row>
    <row r="53" spans="1:37" customHeight="1" ht="15.75">
      <c r="A53" s="277"/>
      <c r="B53" s="281"/>
      <c r="C53" s="99" t="s">
        <v>125</v>
      </c>
      <c r="D53" s="181"/>
      <c r="E53" s="181">
        <v>13</v>
      </c>
      <c r="F53" s="181">
        <v>6</v>
      </c>
      <c r="G53" s="181">
        <v>16</v>
      </c>
      <c r="H53" s="181">
        <v>12</v>
      </c>
      <c r="I53" s="181">
        <v>11</v>
      </c>
      <c r="J53" s="181"/>
      <c r="K53" s="181"/>
      <c r="L53" s="181">
        <v>17</v>
      </c>
      <c r="M53" s="181">
        <v>12</v>
      </c>
      <c r="N53" s="181">
        <v>14</v>
      </c>
      <c r="O53" s="181">
        <v>16</v>
      </c>
      <c r="P53" s="181">
        <v>14</v>
      </c>
      <c r="Q53" s="181"/>
      <c r="R53" s="181"/>
      <c r="S53" s="181">
        <v>6</v>
      </c>
      <c r="T53" s="181"/>
      <c r="U53" s="181"/>
      <c r="V53" s="181">
        <v>14</v>
      </c>
      <c r="W53" s="181">
        <v>6</v>
      </c>
      <c r="X53" s="181"/>
      <c r="Y53" s="181"/>
      <c r="Z53" s="181">
        <v>7</v>
      </c>
      <c r="AA53" s="181">
        <v>17</v>
      </c>
      <c r="AB53" s="181">
        <v>21</v>
      </c>
      <c r="AC53" s="181">
        <v>7</v>
      </c>
      <c r="AD53" s="181">
        <v>17</v>
      </c>
      <c r="AE53" s="181"/>
      <c r="AF53" s="146">
        <f>SUM(D53:AE53)</f>
        <v>226</v>
      </c>
    </row>
    <row r="54" spans="1:37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/>
      <c r="U54" s="181"/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46">
        <f>SUM(D54:AE54)</f>
        <v>0</v>
      </c>
    </row>
    <row r="55" spans="1:37" customHeight="1" ht="15.75">
      <c r="A55" s="277"/>
      <c r="B55" s="281"/>
      <c r="C55" s="99" t="s">
        <v>127</v>
      </c>
      <c r="D55" s="181"/>
      <c r="E55" s="181">
        <v>83</v>
      </c>
      <c r="F55" s="181">
        <v>83</v>
      </c>
      <c r="G55" s="181">
        <v>94</v>
      </c>
      <c r="H55" s="181">
        <v>84</v>
      </c>
      <c r="I55" s="181">
        <v>64</v>
      </c>
      <c r="J55" s="181"/>
      <c r="K55" s="181"/>
      <c r="L55" s="181">
        <v>101</v>
      </c>
      <c r="M55" s="181">
        <v>87</v>
      </c>
      <c r="N55" s="181">
        <v>104</v>
      </c>
      <c r="O55" s="181">
        <v>80</v>
      </c>
      <c r="P55" s="181">
        <v>99</v>
      </c>
      <c r="Q55" s="181"/>
      <c r="R55" s="181"/>
      <c r="S55" s="181">
        <v>60</v>
      </c>
      <c r="T55" s="181"/>
      <c r="U55" s="181"/>
      <c r="V55" s="181">
        <v>84</v>
      </c>
      <c r="W55" s="181">
        <v>79</v>
      </c>
      <c r="X55" s="181"/>
      <c r="Y55" s="181"/>
      <c r="Z55" s="181">
        <v>82</v>
      </c>
      <c r="AA55" s="181">
        <v>93</v>
      </c>
      <c r="AB55" s="181">
        <v>74</v>
      </c>
      <c r="AC55" s="181">
        <v>53</v>
      </c>
      <c r="AD55" s="181">
        <v>97</v>
      </c>
      <c r="AE55" s="181"/>
      <c r="AF55" s="146">
        <f>SUM(D55:AE55)</f>
        <v>1501</v>
      </c>
    </row>
    <row r="56" spans="1:37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2</v>
      </c>
      <c r="H56" s="181">
        <v>2</v>
      </c>
      <c r="I56" s="181">
        <v>0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/>
      <c r="U56" s="181"/>
      <c r="V56" s="181">
        <v>1</v>
      </c>
      <c r="W56" s="181">
        <v>4</v>
      </c>
      <c r="X56" s="181"/>
      <c r="Y56" s="181"/>
      <c r="Z56" s="181">
        <v>1</v>
      </c>
      <c r="AA56" s="181">
        <v>2</v>
      </c>
      <c r="AB56" s="181">
        <v>0</v>
      </c>
      <c r="AC56" s="181">
        <v>1</v>
      </c>
      <c r="AD56" s="181">
        <v>1</v>
      </c>
      <c r="AE56" s="181"/>
      <c r="AF56" s="146">
        <f>SUM(D56:AE56)</f>
        <v>21</v>
      </c>
    </row>
    <row r="57" spans="1:37" customHeight="1" ht="15.75">
      <c r="A57" s="277"/>
      <c r="B57" s="281"/>
      <c r="C57" s="99" t="s">
        <v>129</v>
      </c>
      <c r="D57" s="181"/>
      <c r="E57" s="181">
        <v>25</v>
      </c>
      <c r="F57" s="181">
        <v>20</v>
      </c>
      <c r="G57" s="181">
        <v>35</v>
      </c>
      <c r="H57" s="181">
        <v>26</v>
      </c>
      <c r="I57" s="181">
        <v>22</v>
      </c>
      <c r="J57" s="181"/>
      <c r="K57" s="181"/>
      <c r="L57" s="181">
        <v>30</v>
      </c>
      <c r="M57" s="181">
        <v>28</v>
      </c>
      <c r="N57" s="181">
        <v>29</v>
      </c>
      <c r="O57" s="181">
        <v>27</v>
      </c>
      <c r="P57" s="181">
        <v>41</v>
      </c>
      <c r="Q57" s="181"/>
      <c r="R57" s="181"/>
      <c r="S57" s="181">
        <v>24</v>
      </c>
      <c r="T57" s="181"/>
      <c r="U57" s="181"/>
      <c r="V57" s="181">
        <v>29</v>
      </c>
      <c r="W57" s="181">
        <v>32</v>
      </c>
      <c r="X57" s="181"/>
      <c r="Y57" s="181"/>
      <c r="Z57" s="181">
        <v>29</v>
      </c>
      <c r="AA57" s="181">
        <v>33</v>
      </c>
      <c r="AB57" s="181">
        <v>25</v>
      </c>
      <c r="AC57" s="181">
        <v>16</v>
      </c>
      <c r="AD57" s="181">
        <v>35</v>
      </c>
      <c r="AE57" s="181"/>
      <c r="AF57" s="146">
        <f>SUM(D57:AE57)</f>
        <v>506</v>
      </c>
    </row>
    <row r="58" spans="1:37" customHeight="1" ht="15.75">
      <c r="A58" s="277"/>
      <c r="B58" s="281"/>
      <c r="C58" s="99" t="s">
        <v>130</v>
      </c>
      <c r="D58" s="181"/>
      <c r="E58" s="181">
        <v>1</v>
      </c>
      <c r="F58" s="181">
        <v>0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0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/>
      <c r="U58" s="181"/>
      <c r="V58" s="181">
        <v>0</v>
      </c>
      <c r="W58" s="181">
        <v>3</v>
      </c>
      <c r="X58" s="181"/>
      <c r="Y58" s="181"/>
      <c r="Z58" s="181">
        <v>0</v>
      </c>
      <c r="AA58" s="181">
        <v>0</v>
      </c>
      <c r="AB58" s="181">
        <v>0</v>
      </c>
      <c r="AC58" s="181">
        <v>1</v>
      </c>
      <c r="AD58" s="181">
        <v>0</v>
      </c>
      <c r="AE58" s="181"/>
      <c r="AF58" s="146">
        <f>SUM(D58:AE58)</f>
        <v>7</v>
      </c>
    </row>
    <row r="59" spans="1:37" customHeight="1" ht="15.75">
      <c r="A59" s="277"/>
      <c r="B59" s="281"/>
      <c r="C59" s="99" t="s">
        <v>131</v>
      </c>
      <c r="D59" s="181"/>
      <c r="E59" s="181">
        <v>78</v>
      </c>
      <c r="F59" s="181">
        <v>95</v>
      </c>
      <c r="G59" s="181">
        <v>86</v>
      </c>
      <c r="H59" s="181">
        <v>78</v>
      </c>
      <c r="I59" s="181">
        <v>73</v>
      </c>
      <c r="J59" s="181"/>
      <c r="K59" s="181"/>
      <c r="L59" s="181">
        <v>90</v>
      </c>
      <c r="M59" s="181">
        <v>89</v>
      </c>
      <c r="N59" s="181">
        <v>79</v>
      </c>
      <c r="O59" s="181">
        <v>77</v>
      </c>
      <c r="P59" s="181">
        <v>90</v>
      </c>
      <c r="Q59" s="181"/>
      <c r="R59" s="181"/>
      <c r="S59" s="181">
        <v>64</v>
      </c>
      <c r="T59" s="181"/>
      <c r="U59" s="181"/>
      <c r="V59" s="181">
        <v>83</v>
      </c>
      <c r="W59" s="181">
        <v>71</v>
      </c>
      <c r="X59" s="181"/>
      <c r="Y59" s="181"/>
      <c r="Z59" s="181">
        <v>86</v>
      </c>
      <c r="AA59" s="181">
        <v>87</v>
      </c>
      <c r="AB59" s="181">
        <v>83</v>
      </c>
      <c r="AC59" s="181">
        <v>56</v>
      </c>
      <c r="AD59" s="181">
        <v>93</v>
      </c>
      <c r="AE59" s="181"/>
      <c r="AF59" s="146">
        <f>SUM(D59:AE59)</f>
        <v>1458</v>
      </c>
    </row>
    <row r="60" spans="1:37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0</v>
      </c>
      <c r="J60" s="181"/>
      <c r="K60" s="181"/>
      <c r="L60" s="181">
        <v>1</v>
      </c>
      <c r="M60" s="181">
        <v>1</v>
      </c>
      <c r="N60" s="181">
        <v>1</v>
      </c>
      <c r="O60" s="181">
        <v>1</v>
      </c>
      <c r="P60" s="181">
        <v>1</v>
      </c>
      <c r="Q60" s="181"/>
      <c r="R60" s="181"/>
      <c r="S60" s="181">
        <v>0</v>
      </c>
      <c r="T60" s="181"/>
      <c r="U60" s="181"/>
      <c r="V60" s="181">
        <v>1</v>
      </c>
      <c r="W60" s="181">
        <v>5</v>
      </c>
      <c r="X60" s="181"/>
      <c r="Y60" s="181"/>
      <c r="Z60" s="181">
        <v>0</v>
      </c>
      <c r="AA60" s="181">
        <v>0</v>
      </c>
      <c r="AB60" s="181">
        <v>1</v>
      </c>
      <c r="AC60" s="181">
        <v>0</v>
      </c>
      <c r="AD60" s="181">
        <v>0</v>
      </c>
      <c r="AE60" s="181"/>
      <c r="AF60" s="146">
        <f>SUM(D60:AE60)</f>
        <v>15</v>
      </c>
    </row>
    <row r="61" spans="1:37" customHeight="1" ht="15.75">
      <c r="A61" s="277"/>
      <c r="B61" s="281"/>
      <c r="C61" s="99" t="s">
        <v>133</v>
      </c>
      <c r="D61" s="181"/>
      <c r="E61" s="181">
        <v>19</v>
      </c>
      <c r="F61" s="181">
        <v>13</v>
      </c>
      <c r="G61" s="181">
        <v>20</v>
      </c>
      <c r="H61" s="181">
        <v>8</v>
      </c>
      <c r="I61" s="181">
        <v>17</v>
      </c>
      <c r="J61" s="181"/>
      <c r="K61" s="181"/>
      <c r="L61" s="181">
        <v>20</v>
      </c>
      <c r="M61" s="181">
        <v>19</v>
      </c>
      <c r="N61" s="181">
        <v>25</v>
      </c>
      <c r="O61" s="181">
        <v>10</v>
      </c>
      <c r="P61" s="181">
        <v>22</v>
      </c>
      <c r="Q61" s="181"/>
      <c r="R61" s="181"/>
      <c r="S61" s="181">
        <v>14</v>
      </c>
      <c r="T61" s="181"/>
      <c r="U61" s="181"/>
      <c r="V61" s="181">
        <v>13</v>
      </c>
      <c r="W61" s="181">
        <v>23</v>
      </c>
      <c r="X61" s="181"/>
      <c r="Y61" s="181"/>
      <c r="Z61" s="181">
        <v>21</v>
      </c>
      <c r="AA61" s="181">
        <v>16</v>
      </c>
      <c r="AB61" s="181">
        <v>18</v>
      </c>
      <c r="AC61" s="181">
        <v>3</v>
      </c>
      <c r="AD61" s="181">
        <v>22</v>
      </c>
      <c r="AE61" s="181"/>
      <c r="AF61" s="146">
        <f>SUM(D61:AE61)</f>
        <v>303</v>
      </c>
    </row>
    <row r="62" spans="1:37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/>
      <c r="U62" s="181"/>
      <c r="V62" s="181">
        <v>0</v>
      </c>
      <c r="W62" s="181">
        <v>2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46">
        <f>SUM(D62:AE62)</f>
        <v>2</v>
      </c>
    </row>
    <row r="63" spans="1:37" customHeight="1" ht="15.75">
      <c r="A63" s="277"/>
      <c r="B63" s="281"/>
      <c r="C63" s="99" t="s">
        <v>135</v>
      </c>
      <c r="D63" s="181"/>
      <c r="E63" s="181">
        <v>36</v>
      </c>
      <c r="F63" s="181">
        <v>31</v>
      </c>
      <c r="G63" s="181">
        <v>34</v>
      </c>
      <c r="H63" s="181">
        <v>31</v>
      </c>
      <c r="I63" s="181">
        <v>28</v>
      </c>
      <c r="J63" s="181"/>
      <c r="K63" s="181"/>
      <c r="L63" s="181">
        <v>38</v>
      </c>
      <c r="M63" s="181">
        <v>35</v>
      </c>
      <c r="N63" s="181">
        <v>32</v>
      </c>
      <c r="O63" s="181">
        <v>36</v>
      </c>
      <c r="P63" s="181">
        <v>32</v>
      </c>
      <c r="Q63" s="181"/>
      <c r="R63" s="181"/>
      <c r="S63" s="181">
        <v>24</v>
      </c>
      <c r="T63" s="181"/>
      <c r="U63" s="181"/>
      <c r="V63" s="181">
        <v>28</v>
      </c>
      <c r="W63" s="181">
        <v>14</v>
      </c>
      <c r="X63" s="181"/>
      <c r="Y63" s="181"/>
      <c r="Z63" s="181">
        <v>35</v>
      </c>
      <c r="AA63" s="181">
        <v>36</v>
      </c>
      <c r="AB63" s="181">
        <v>31</v>
      </c>
      <c r="AC63" s="181">
        <v>20</v>
      </c>
      <c r="AD63" s="181">
        <v>44</v>
      </c>
      <c r="AE63" s="181"/>
      <c r="AF63" s="147">
        <f>SUM(D63:AE63)</f>
        <v>565</v>
      </c>
    </row>
    <row r="64" spans="1:37" customHeight="1" ht="15.75">
      <c r="A64" s="277"/>
      <c r="B64" s="281"/>
      <c r="C64" s="99" t="s">
        <v>136</v>
      </c>
      <c r="D64" s="181"/>
      <c r="E64" s="181">
        <v>3</v>
      </c>
      <c r="F64" s="181">
        <v>5</v>
      </c>
      <c r="G64" s="181">
        <v>3</v>
      </c>
      <c r="H64" s="181">
        <v>3</v>
      </c>
      <c r="I64" s="181">
        <v>2</v>
      </c>
      <c r="J64" s="181"/>
      <c r="K64" s="181"/>
      <c r="L64" s="181">
        <v>3</v>
      </c>
      <c r="M64" s="181">
        <v>2</v>
      </c>
      <c r="N64" s="181">
        <v>2</v>
      </c>
      <c r="O64" s="181">
        <v>2</v>
      </c>
      <c r="P64" s="181">
        <v>4</v>
      </c>
      <c r="Q64" s="181"/>
      <c r="R64" s="181"/>
      <c r="S64" s="181">
        <v>2</v>
      </c>
      <c r="T64" s="181"/>
      <c r="U64" s="181"/>
      <c r="V64" s="181">
        <v>1</v>
      </c>
      <c r="W64" s="181">
        <v>1</v>
      </c>
      <c r="X64" s="181"/>
      <c r="Y64" s="181"/>
      <c r="Z64" s="181">
        <v>1</v>
      </c>
      <c r="AA64" s="181">
        <v>3</v>
      </c>
      <c r="AB64" s="181">
        <v>2</v>
      </c>
      <c r="AC64" s="181">
        <v>1</v>
      </c>
      <c r="AD64" s="181">
        <v>3</v>
      </c>
      <c r="AE64" s="181"/>
      <c r="AF64" s="147">
        <f>SUM(D64:AE64)</f>
        <v>43</v>
      </c>
    </row>
    <row r="65" spans="1:37" customHeight="1" ht="16.5">
      <c r="A65" s="277"/>
      <c r="B65" s="281"/>
      <c r="C65" s="100" t="s">
        <v>137</v>
      </c>
      <c r="D65" s="181"/>
      <c r="E65" s="181">
        <v>90</v>
      </c>
      <c r="F65" s="181">
        <v>79</v>
      </c>
      <c r="G65" s="181">
        <v>122</v>
      </c>
      <c r="H65" s="181">
        <v>104</v>
      </c>
      <c r="I65" s="181">
        <v>79</v>
      </c>
      <c r="J65" s="181"/>
      <c r="K65" s="181"/>
      <c r="L65" s="181">
        <v>100</v>
      </c>
      <c r="M65" s="181">
        <v>100</v>
      </c>
      <c r="N65" s="181">
        <v>130</v>
      </c>
      <c r="O65" s="181">
        <v>119</v>
      </c>
      <c r="P65" s="181">
        <v>101</v>
      </c>
      <c r="Q65" s="181"/>
      <c r="R65" s="181"/>
      <c r="S65" s="181">
        <v>54</v>
      </c>
      <c r="T65" s="181"/>
      <c r="U65" s="181"/>
      <c r="V65" s="181">
        <v>109</v>
      </c>
      <c r="W65" s="181">
        <v>27</v>
      </c>
      <c r="X65" s="181"/>
      <c r="Y65" s="181"/>
      <c r="Z65" s="181">
        <v>118</v>
      </c>
      <c r="AA65" s="181">
        <v>106</v>
      </c>
      <c r="AB65" s="181">
        <v>131</v>
      </c>
      <c r="AC65" s="181">
        <v>78</v>
      </c>
      <c r="AD65" s="181">
        <v>142</v>
      </c>
      <c r="AE65" s="181"/>
      <c r="AF65" s="151">
        <f>SUM(D65:AE65)</f>
        <v>1789</v>
      </c>
    </row>
    <row r="66" spans="1:37" customHeight="1" ht="18.75">
      <c r="A66" s="277"/>
      <c r="B66" s="282" t="s">
        <v>138</v>
      </c>
      <c r="C66" s="283"/>
      <c r="D66" s="182"/>
      <c r="E66" s="182">
        <f>SUM(E51:E65)</f>
        <v>362</v>
      </c>
      <c r="F66" s="182">
        <f>SUM(F51:F65)</f>
        <v>339</v>
      </c>
      <c r="G66" s="182">
        <f>SUM(G51:G65)</f>
        <v>425</v>
      </c>
      <c r="H66" s="182">
        <f>SUM(H51:H65)</f>
        <v>360</v>
      </c>
      <c r="I66" s="182">
        <f>SUM(I51:I65)</f>
        <v>301</v>
      </c>
      <c r="J66" s="182"/>
      <c r="K66" s="182"/>
      <c r="L66" s="182">
        <f>SUM(L51:L65)</f>
        <v>414</v>
      </c>
      <c r="M66" s="182">
        <f>SUM(M51:M65)</f>
        <v>386</v>
      </c>
      <c r="N66" s="182">
        <f>SUM(N51:N65)</f>
        <v>431</v>
      </c>
      <c r="O66" s="182">
        <f>SUM(O51:O65)</f>
        <v>378</v>
      </c>
      <c r="P66" s="182">
        <f>SUM(P51:P65)</f>
        <v>417</v>
      </c>
      <c r="Q66" s="182"/>
      <c r="R66" s="182"/>
      <c r="S66" s="182">
        <f>SUM(S51:S65)</f>
        <v>258</v>
      </c>
      <c r="T66" s="181"/>
      <c r="U66" s="181"/>
      <c r="V66" s="182">
        <f>SUM(V51:V65)</f>
        <v>376</v>
      </c>
      <c r="W66" s="182">
        <f>SUM(W51:W65)</f>
        <v>270</v>
      </c>
      <c r="X66" s="182"/>
      <c r="Y66" s="182"/>
      <c r="Z66" s="182">
        <f>SUM(Z51:Z65)</f>
        <v>389</v>
      </c>
      <c r="AA66" s="182">
        <f>SUM(AA51:AA65)</f>
        <v>407</v>
      </c>
      <c r="AB66" s="182">
        <f>SUM(AB51:AB65)</f>
        <v>400</v>
      </c>
      <c r="AC66" s="182">
        <f>SUM(AC51:AC65)</f>
        <v>245</v>
      </c>
      <c r="AD66" s="182">
        <f>SUM(AD51:AD65)</f>
        <v>468</v>
      </c>
      <c r="AE66" s="182"/>
      <c r="AF66" s="150">
        <f>SUM(D66:AE66)</f>
        <v>6626</v>
      </c>
    </row>
    <row r="67" spans="1:37" customHeight="1" ht="18.75">
      <c r="A67" s="277"/>
      <c r="B67" s="284" t="s">
        <v>55</v>
      </c>
      <c r="C67" s="285"/>
      <c r="D67" s="104"/>
      <c r="E67" s="104">
        <v>351</v>
      </c>
      <c r="F67" s="104">
        <v>333</v>
      </c>
      <c r="G67" s="104">
        <v>422</v>
      </c>
      <c r="H67" s="104">
        <v>291</v>
      </c>
      <c r="I67" s="104">
        <v>270</v>
      </c>
      <c r="J67" s="104"/>
      <c r="K67" s="104"/>
      <c r="L67" s="104">
        <v>403</v>
      </c>
      <c r="M67" s="104">
        <v>370</v>
      </c>
      <c r="N67" s="104">
        <v>419</v>
      </c>
      <c r="O67" s="104">
        <v>343</v>
      </c>
      <c r="P67" s="104">
        <v>408</v>
      </c>
      <c r="Q67" s="104"/>
      <c r="R67" s="104"/>
      <c r="S67" s="104">
        <v>253</v>
      </c>
      <c r="T67" s="181"/>
      <c r="U67" s="181"/>
      <c r="V67" s="104">
        <v>374</v>
      </c>
      <c r="W67" s="104">
        <v>260</v>
      </c>
      <c r="X67" s="104"/>
      <c r="Y67" s="104"/>
      <c r="Z67" s="104">
        <v>381</v>
      </c>
      <c r="AA67" s="104">
        <v>404</v>
      </c>
      <c r="AB67" s="104">
        <v>392</v>
      </c>
      <c r="AC67" s="104">
        <v>245</v>
      </c>
      <c r="AD67" s="104">
        <v>457</v>
      </c>
      <c r="AE67" s="104"/>
      <c r="AF67" s="145">
        <f>SUM(D67:AE67)</f>
        <v>6376</v>
      </c>
    </row>
    <row r="68" spans="1:37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81"/>
      <c r="U68" s="181"/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46">
        <f>SUM(D68:AE68)</f>
        <v>9000</v>
      </c>
    </row>
    <row r="69" spans="1:37" customHeight="1" ht="18.75">
      <c r="A69" s="277"/>
      <c r="B69" s="286" t="s">
        <v>140</v>
      </c>
      <c r="C69" s="287"/>
      <c r="D69" s="104"/>
      <c r="E69" s="104">
        <f>E68-E67</f>
        <v>149</v>
      </c>
      <c r="F69" s="104">
        <f>F68-F67</f>
        <v>167</v>
      </c>
      <c r="G69" s="104">
        <f>G68-G67</f>
        <v>78</v>
      </c>
      <c r="H69" s="104">
        <f>H68-H67</f>
        <v>209</v>
      </c>
      <c r="I69" s="104">
        <f>I68-I67</f>
        <v>230</v>
      </c>
      <c r="J69" s="104"/>
      <c r="K69" s="104"/>
      <c r="L69" s="104">
        <f>L68-L67</f>
        <v>97</v>
      </c>
      <c r="M69" s="104">
        <f>M68-M67</f>
        <v>130</v>
      </c>
      <c r="N69" s="104">
        <f>N68-N67</f>
        <v>81</v>
      </c>
      <c r="O69" s="104">
        <f>O68-O67</f>
        <v>157</v>
      </c>
      <c r="P69" s="104">
        <f>P68-P67</f>
        <v>92</v>
      </c>
      <c r="Q69" s="104"/>
      <c r="R69" s="104"/>
      <c r="S69" s="104">
        <f>S68-S67</f>
        <v>247</v>
      </c>
      <c r="T69" s="181"/>
      <c r="U69" s="181"/>
      <c r="V69" s="104">
        <f>V68-V67</f>
        <v>126</v>
      </c>
      <c r="W69" s="104">
        <f>W68-W67</f>
        <v>240</v>
      </c>
      <c r="X69" s="104"/>
      <c r="Y69" s="104"/>
      <c r="Z69" s="104">
        <f>Z68-Z67</f>
        <v>119</v>
      </c>
      <c r="AA69" s="104">
        <f>AA68-AA67</f>
        <v>96</v>
      </c>
      <c r="AB69" s="104">
        <f>AB68-AB67</f>
        <v>108</v>
      </c>
      <c r="AC69" s="104">
        <f>AC68-AC67</f>
        <v>255</v>
      </c>
      <c r="AD69" s="104">
        <f>AD68-AD67</f>
        <v>43</v>
      </c>
      <c r="AE69" s="104"/>
      <c r="AF69" s="153">
        <f>SUM(D69:AE69)</f>
        <v>2624</v>
      </c>
    </row>
    <row r="70" spans="1:37" customHeight="1" ht="18.75">
      <c r="A70" s="277"/>
      <c r="B70" s="286" t="s">
        <v>141</v>
      </c>
      <c r="C70" s="287"/>
      <c r="D70" s="104"/>
      <c r="E70" s="104">
        <f>E68-E66</f>
        <v>138</v>
      </c>
      <c r="F70" s="104">
        <f>F68-F66</f>
        <v>161</v>
      </c>
      <c r="G70" s="104">
        <f>G68-G66</f>
        <v>75</v>
      </c>
      <c r="H70" s="104">
        <f>H68-H66</f>
        <v>140</v>
      </c>
      <c r="I70" s="104">
        <f>I68-I66</f>
        <v>199</v>
      </c>
      <c r="J70" s="104"/>
      <c r="K70" s="104"/>
      <c r="L70" s="104">
        <f>L68-L66</f>
        <v>86</v>
      </c>
      <c r="M70" s="104">
        <f>M68-M66</f>
        <v>114</v>
      </c>
      <c r="N70" s="104">
        <f>N68-N66</f>
        <v>69</v>
      </c>
      <c r="O70" s="104">
        <f>O68-O66</f>
        <v>122</v>
      </c>
      <c r="P70" s="104">
        <f>P68-P66</f>
        <v>83</v>
      </c>
      <c r="Q70" s="104"/>
      <c r="R70" s="104"/>
      <c r="S70" s="104">
        <f>S68-S66</f>
        <v>242</v>
      </c>
      <c r="T70" s="181"/>
      <c r="U70" s="181"/>
      <c r="V70" s="104">
        <f>V68-V66</f>
        <v>124</v>
      </c>
      <c r="W70" s="104">
        <f>W68-W66</f>
        <v>230</v>
      </c>
      <c r="X70" s="104"/>
      <c r="Y70" s="104"/>
      <c r="Z70" s="104">
        <f>Z68-Z66</f>
        <v>111</v>
      </c>
      <c r="AA70" s="104">
        <f>AA68-AA66</f>
        <v>93</v>
      </c>
      <c r="AB70" s="104">
        <f>AB68-AB66</f>
        <v>100</v>
      </c>
      <c r="AC70" s="104">
        <f>AC68-AC66</f>
        <v>255</v>
      </c>
      <c r="AD70" s="104">
        <f>AD68-AD66</f>
        <v>32</v>
      </c>
      <c r="AE70" s="104"/>
      <c r="AF70" s="153">
        <f>SUM(D70:AE70)</f>
        <v>2374</v>
      </c>
    </row>
    <row r="71" spans="1:37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2</v>
      </c>
      <c r="G71" s="104">
        <f>G52+G54+G56+G58+G60+G62</f>
        <v>3</v>
      </c>
      <c r="H71" s="104">
        <f>H52+H54+H56+H58+H60+H62</f>
        <v>3</v>
      </c>
      <c r="I71" s="104">
        <f>I52+I54+I56+I58+I60+I62</f>
        <v>0</v>
      </c>
      <c r="J71" s="104"/>
      <c r="K71" s="104"/>
      <c r="L71" s="104">
        <f>L52+L54+L56+L58+L60+L62</f>
        <v>3</v>
      </c>
      <c r="M71" s="104">
        <f>M52+M54+M56+M58+M60+M62</f>
        <v>2</v>
      </c>
      <c r="N71" s="104">
        <f>N52+N54+N56+N58+N60+N62</f>
        <v>2</v>
      </c>
      <c r="O71" s="104">
        <f>O52+O54+O56+O58+O60+O62</f>
        <v>2</v>
      </c>
      <c r="P71" s="104">
        <f>P52+P54+P56+P58+P60+P62</f>
        <v>1</v>
      </c>
      <c r="Q71" s="104"/>
      <c r="R71" s="104"/>
      <c r="S71" s="104">
        <f>S52+S54+S56+S58+S60+S62</f>
        <v>1</v>
      </c>
      <c r="T71" s="181"/>
      <c r="U71" s="181"/>
      <c r="V71" s="104">
        <f>V52+V54+V56+V58+V60+V62</f>
        <v>2</v>
      </c>
      <c r="W71" s="104">
        <f>W52+W54+W56+W58+W60+W62</f>
        <v>15</v>
      </c>
      <c r="X71" s="104"/>
      <c r="Y71" s="104"/>
      <c r="Z71" s="104">
        <f>Z52+Z54+Z56+Z58+Z60+Z62</f>
        <v>1</v>
      </c>
      <c r="AA71" s="104">
        <f>AA52+AA54+AA56+AA58+AA60+AA62</f>
        <v>2</v>
      </c>
      <c r="AB71" s="104">
        <f>AB52+AB54+AB56+AB58+AB60+AB62</f>
        <v>1</v>
      </c>
      <c r="AC71" s="104">
        <f>AC52+AC54+AC56+AC58+AC60+AC62</f>
        <v>2</v>
      </c>
      <c r="AD71" s="104">
        <f>AD52+AD54+AD56+AD58+AD60+AD62</f>
        <v>1</v>
      </c>
      <c r="AE71" s="104"/>
      <c r="AF71" s="149">
        <f>SUM(D71:AE71)</f>
        <v>46</v>
      </c>
    </row>
    <row r="72" spans="1:37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3"/>
      <c r="AG72" s="185" t="s">
        <v>120</v>
      </c>
    </row>
    <row r="73" spans="1:37" customHeight="1" ht="16.15">
      <c r="A73" s="290" t="s">
        <v>146</v>
      </c>
      <c r="B73" s="295" t="s">
        <v>122</v>
      </c>
      <c r="C73" s="296"/>
      <c r="D73" s="109"/>
      <c r="E73" s="109">
        <v>2</v>
      </c>
      <c r="F73" s="109">
        <v>0</v>
      </c>
      <c r="G73" s="109">
        <v>4</v>
      </c>
      <c r="H73" s="109">
        <v>4</v>
      </c>
      <c r="I73" s="109">
        <v>19</v>
      </c>
      <c r="J73" s="109"/>
      <c r="K73" s="109"/>
      <c r="L73" s="109">
        <v>16</v>
      </c>
      <c r="M73" s="109">
        <v>20</v>
      </c>
      <c r="N73" s="109">
        <v>12</v>
      </c>
      <c r="O73" s="109">
        <v>14</v>
      </c>
      <c r="P73" s="109">
        <v>8</v>
      </c>
      <c r="Q73" s="109"/>
      <c r="R73" s="109"/>
      <c r="S73" s="109">
        <v>1</v>
      </c>
      <c r="T73" s="109"/>
      <c r="U73" s="109"/>
      <c r="V73" s="109">
        <v>1</v>
      </c>
      <c r="W73" s="109">
        <v>2</v>
      </c>
      <c r="X73" s="109"/>
      <c r="Y73" s="109"/>
      <c r="Z73" s="109">
        <v>19</v>
      </c>
      <c r="AA73" s="109">
        <v>11</v>
      </c>
      <c r="AB73" s="109">
        <v>7</v>
      </c>
      <c r="AC73" s="109">
        <v>10</v>
      </c>
      <c r="AD73" s="109">
        <v>19</v>
      </c>
      <c r="AE73" s="109"/>
      <c r="AF73" s="110">
        <f>SUM(D73:AE73)</f>
        <v>169</v>
      </c>
    </row>
    <row r="74" spans="1:37" customHeight="1" ht="15.75">
      <c r="A74" s="291"/>
      <c r="B74" s="281" t="s">
        <v>16</v>
      </c>
      <c r="C74" s="99" t="s">
        <v>123</v>
      </c>
      <c r="D74" s="181"/>
      <c r="E74" s="181">
        <v>49</v>
      </c>
      <c r="F74" s="181">
        <v>53</v>
      </c>
      <c r="G74" s="181">
        <v>4</v>
      </c>
      <c r="H74" s="181">
        <v>48</v>
      </c>
      <c r="I74" s="181">
        <v>20</v>
      </c>
      <c r="J74" s="181"/>
      <c r="K74" s="181"/>
      <c r="L74" s="181">
        <v>36</v>
      </c>
      <c r="M74" s="181">
        <v>37</v>
      </c>
      <c r="N74" s="181">
        <v>28</v>
      </c>
      <c r="O74" s="181">
        <v>32</v>
      </c>
      <c r="P74" s="181">
        <v>24</v>
      </c>
      <c r="Q74" s="181"/>
      <c r="R74" s="181"/>
      <c r="S74" s="181">
        <v>31</v>
      </c>
      <c r="T74" s="181"/>
      <c r="U74" s="181"/>
      <c r="V74" s="181">
        <v>58</v>
      </c>
      <c r="W74" s="181">
        <v>42</v>
      </c>
      <c r="X74" s="181"/>
      <c r="Y74" s="181"/>
      <c r="Z74" s="181">
        <v>19</v>
      </c>
      <c r="AA74" s="181">
        <v>30</v>
      </c>
      <c r="AB74" s="181">
        <v>31</v>
      </c>
      <c r="AC74" s="181">
        <v>10</v>
      </c>
      <c r="AD74" s="181">
        <v>23</v>
      </c>
      <c r="AE74" s="181"/>
      <c r="AF74" s="146">
        <f>SUM(D74:AE74)</f>
        <v>575</v>
      </c>
    </row>
    <row r="75" spans="1:37" customHeight="1" ht="15.75">
      <c r="A75" s="291"/>
      <c r="B75" s="281"/>
      <c r="C75" s="99" t="s">
        <v>124</v>
      </c>
      <c r="D75" s="181"/>
      <c r="E75" s="181">
        <v>3</v>
      </c>
      <c r="F75" s="181">
        <v>3</v>
      </c>
      <c r="G75" s="181">
        <v>2</v>
      </c>
      <c r="H75" s="181">
        <v>2</v>
      </c>
      <c r="I75" s="181">
        <v>4</v>
      </c>
      <c r="J75" s="181"/>
      <c r="K75" s="181"/>
      <c r="L75" s="181">
        <v>5</v>
      </c>
      <c r="M75" s="181">
        <v>4</v>
      </c>
      <c r="N75" s="181">
        <v>0</v>
      </c>
      <c r="O75" s="181">
        <v>2</v>
      </c>
      <c r="P75" s="181">
        <v>4</v>
      </c>
      <c r="Q75" s="181"/>
      <c r="R75" s="181"/>
      <c r="S75" s="181">
        <v>0</v>
      </c>
      <c r="T75" s="181"/>
      <c r="U75" s="181"/>
      <c r="V75" s="181">
        <v>4</v>
      </c>
      <c r="W75" s="181">
        <v>2</v>
      </c>
      <c r="X75" s="181"/>
      <c r="Y75" s="181"/>
      <c r="Z75" s="181">
        <v>3</v>
      </c>
      <c r="AA75" s="181">
        <v>0</v>
      </c>
      <c r="AB75" s="181">
        <v>4</v>
      </c>
      <c r="AC75" s="181">
        <v>0</v>
      </c>
      <c r="AD75" s="181">
        <v>0</v>
      </c>
      <c r="AE75" s="181"/>
      <c r="AF75" s="146">
        <f>SUM(D75:AE75)</f>
        <v>42</v>
      </c>
    </row>
    <row r="76" spans="1:37" customHeight="1" ht="15.75">
      <c r="A76" s="291"/>
      <c r="B76" s="281"/>
      <c r="C76" s="99" t="s">
        <v>125</v>
      </c>
      <c r="D76" s="181"/>
      <c r="E76" s="181">
        <v>37</v>
      </c>
      <c r="F76" s="181">
        <v>35</v>
      </c>
      <c r="G76" s="181">
        <v>4</v>
      </c>
      <c r="H76" s="181">
        <v>33</v>
      </c>
      <c r="I76" s="181">
        <v>7</v>
      </c>
      <c r="J76" s="181"/>
      <c r="K76" s="181"/>
      <c r="L76" s="181">
        <v>34</v>
      </c>
      <c r="M76" s="181">
        <v>25</v>
      </c>
      <c r="N76" s="181">
        <v>23</v>
      </c>
      <c r="O76" s="181">
        <v>28</v>
      </c>
      <c r="P76" s="181">
        <v>32</v>
      </c>
      <c r="Q76" s="181"/>
      <c r="R76" s="181"/>
      <c r="S76" s="181">
        <v>19</v>
      </c>
      <c r="T76" s="181"/>
      <c r="U76" s="181"/>
      <c r="V76" s="181">
        <v>32</v>
      </c>
      <c r="W76" s="181">
        <v>31</v>
      </c>
      <c r="X76" s="181"/>
      <c r="Y76" s="181"/>
      <c r="Z76" s="181">
        <v>16</v>
      </c>
      <c r="AA76" s="181">
        <v>30</v>
      </c>
      <c r="AB76" s="181">
        <v>34</v>
      </c>
      <c r="AC76" s="181">
        <v>5</v>
      </c>
      <c r="AD76" s="181">
        <v>17</v>
      </c>
      <c r="AE76" s="181"/>
      <c r="AF76" s="146">
        <f>SUM(D76:AE76)</f>
        <v>442</v>
      </c>
    </row>
    <row r="77" spans="1:37" customHeight="1" ht="15.75">
      <c r="A77" s="291"/>
      <c r="B77" s="281"/>
      <c r="C77" s="99" t="s">
        <v>126</v>
      </c>
      <c r="D77" s="181"/>
      <c r="E77" s="181">
        <v>0</v>
      </c>
      <c r="F77" s="181">
        <v>1</v>
      </c>
      <c r="G77" s="181">
        <v>0</v>
      </c>
      <c r="H77" s="181">
        <v>0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1</v>
      </c>
      <c r="Q77" s="181"/>
      <c r="R77" s="181"/>
      <c r="S77" s="181">
        <v>0</v>
      </c>
      <c r="T77" s="181"/>
      <c r="U77" s="181"/>
      <c r="V77" s="181">
        <v>1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1</v>
      </c>
      <c r="AD77" s="181">
        <v>1</v>
      </c>
      <c r="AE77" s="181"/>
      <c r="AF77" s="146">
        <f>SUM(D77:AE77)</f>
        <v>10</v>
      </c>
    </row>
    <row r="78" spans="1:37" customHeight="1" ht="15.75">
      <c r="A78" s="291"/>
      <c r="B78" s="281"/>
      <c r="C78" s="99" t="s">
        <v>127</v>
      </c>
      <c r="D78" s="181"/>
      <c r="E78" s="181">
        <v>105</v>
      </c>
      <c r="F78" s="181">
        <v>112</v>
      </c>
      <c r="G78" s="181">
        <v>44</v>
      </c>
      <c r="H78" s="181">
        <v>121</v>
      </c>
      <c r="I78" s="181">
        <v>66</v>
      </c>
      <c r="J78" s="181"/>
      <c r="K78" s="181"/>
      <c r="L78" s="181">
        <v>116</v>
      </c>
      <c r="M78" s="181">
        <v>95</v>
      </c>
      <c r="N78" s="181">
        <v>105</v>
      </c>
      <c r="O78" s="181">
        <v>95</v>
      </c>
      <c r="P78" s="181">
        <v>108</v>
      </c>
      <c r="Q78" s="181"/>
      <c r="R78" s="181"/>
      <c r="S78" s="181">
        <v>67</v>
      </c>
      <c r="T78" s="181"/>
      <c r="U78" s="181"/>
      <c r="V78" s="181">
        <v>117</v>
      </c>
      <c r="W78" s="181">
        <v>112</v>
      </c>
      <c r="X78" s="181"/>
      <c r="Y78" s="181"/>
      <c r="Z78" s="181">
        <v>75</v>
      </c>
      <c r="AA78" s="181">
        <v>79</v>
      </c>
      <c r="AB78" s="181">
        <v>1</v>
      </c>
      <c r="AC78" s="181">
        <v>45</v>
      </c>
      <c r="AD78" s="181">
        <v>84</v>
      </c>
      <c r="AE78" s="181"/>
      <c r="AF78" s="146">
        <f>SUM(D78:AE78)</f>
        <v>1547</v>
      </c>
    </row>
    <row r="79" spans="1:37" customHeight="1" ht="15.75">
      <c r="A79" s="291"/>
      <c r="B79" s="281"/>
      <c r="C79" s="99" t="s">
        <v>128</v>
      </c>
      <c r="D79" s="181"/>
      <c r="E79" s="181">
        <v>4</v>
      </c>
      <c r="F79" s="181">
        <v>6</v>
      </c>
      <c r="G79" s="181">
        <v>3</v>
      </c>
      <c r="H79" s="181">
        <v>2</v>
      </c>
      <c r="I79" s="181">
        <v>3</v>
      </c>
      <c r="J79" s="181"/>
      <c r="K79" s="181"/>
      <c r="L79" s="181">
        <v>5</v>
      </c>
      <c r="M79" s="181">
        <v>4</v>
      </c>
      <c r="N79" s="181">
        <v>3</v>
      </c>
      <c r="O79" s="181">
        <v>4</v>
      </c>
      <c r="P79" s="181">
        <v>7</v>
      </c>
      <c r="Q79" s="181"/>
      <c r="R79" s="181"/>
      <c r="S79" s="181">
        <v>1</v>
      </c>
      <c r="T79" s="181"/>
      <c r="U79" s="181"/>
      <c r="V79" s="181">
        <v>8</v>
      </c>
      <c r="W79" s="181">
        <v>5</v>
      </c>
      <c r="X79" s="181"/>
      <c r="Y79" s="181"/>
      <c r="Z79" s="181">
        <v>5</v>
      </c>
      <c r="AA79" s="181">
        <v>3</v>
      </c>
      <c r="AB79" s="181">
        <v>92</v>
      </c>
      <c r="AC79" s="181">
        <v>5</v>
      </c>
      <c r="AD79" s="181">
        <v>4</v>
      </c>
      <c r="AE79" s="181"/>
      <c r="AF79" s="146">
        <f>SUM(D79:AE79)</f>
        <v>164</v>
      </c>
    </row>
    <row r="80" spans="1:37" customHeight="1" ht="15.75">
      <c r="A80" s="291"/>
      <c r="B80" s="281"/>
      <c r="C80" s="99" t="s">
        <v>129</v>
      </c>
      <c r="D80" s="181"/>
      <c r="E80" s="181">
        <v>78</v>
      </c>
      <c r="F80" s="181">
        <v>80</v>
      </c>
      <c r="G80" s="181">
        <v>19</v>
      </c>
      <c r="H80" s="181">
        <v>75</v>
      </c>
      <c r="I80" s="181">
        <v>22</v>
      </c>
      <c r="J80" s="181"/>
      <c r="K80" s="181"/>
      <c r="L80" s="181">
        <v>74</v>
      </c>
      <c r="M80" s="181">
        <v>65</v>
      </c>
      <c r="N80" s="181">
        <v>69</v>
      </c>
      <c r="O80" s="181">
        <v>49</v>
      </c>
      <c r="P80" s="181">
        <v>62</v>
      </c>
      <c r="Q80" s="181"/>
      <c r="R80" s="181"/>
      <c r="S80" s="181">
        <v>57</v>
      </c>
      <c r="T80" s="181"/>
      <c r="U80" s="181"/>
      <c r="V80" s="181">
        <v>94</v>
      </c>
      <c r="W80" s="181">
        <v>72</v>
      </c>
      <c r="X80" s="181"/>
      <c r="Y80" s="181"/>
      <c r="Z80" s="181">
        <v>45</v>
      </c>
      <c r="AA80" s="181">
        <v>52</v>
      </c>
      <c r="AB80" s="181">
        <v>3</v>
      </c>
      <c r="AC80" s="181">
        <v>16</v>
      </c>
      <c r="AD80" s="181">
        <v>47</v>
      </c>
      <c r="AE80" s="181"/>
      <c r="AF80" s="146">
        <f>SUM(D80:AE80)</f>
        <v>979</v>
      </c>
    </row>
    <row r="81" spans="1:37" customHeight="1" ht="15.75">
      <c r="A81" s="291"/>
      <c r="B81" s="281"/>
      <c r="C81" s="99" t="s">
        <v>130</v>
      </c>
      <c r="D81" s="181"/>
      <c r="E81" s="181">
        <v>0</v>
      </c>
      <c r="F81" s="181">
        <v>2</v>
      </c>
      <c r="G81" s="181">
        <v>0</v>
      </c>
      <c r="H81" s="181">
        <v>0</v>
      </c>
      <c r="I81" s="181">
        <v>0</v>
      </c>
      <c r="J81" s="181"/>
      <c r="K81" s="181"/>
      <c r="L81" s="181">
        <v>1</v>
      </c>
      <c r="M81" s="181">
        <v>2</v>
      </c>
      <c r="N81" s="181">
        <v>1</v>
      </c>
      <c r="O81" s="181">
        <v>1</v>
      </c>
      <c r="P81" s="181">
        <v>2</v>
      </c>
      <c r="Q81" s="181"/>
      <c r="R81" s="181"/>
      <c r="S81" s="181">
        <v>2</v>
      </c>
      <c r="T81" s="181"/>
      <c r="U81" s="181"/>
      <c r="V81" s="181">
        <v>2</v>
      </c>
      <c r="W81" s="181">
        <v>1</v>
      </c>
      <c r="X81" s="181"/>
      <c r="Y81" s="181"/>
      <c r="Z81" s="181">
        <v>0</v>
      </c>
      <c r="AA81" s="181">
        <v>1</v>
      </c>
      <c r="AB81" s="181">
        <v>69</v>
      </c>
      <c r="AC81" s="181">
        <v>0</v>
      </c>
      <c r="AD81" s="181">
        <v>0</v>
      </c>
      <c r="AE81" s="181"/>
      <c r="AF81" s="146">
        <f>SUM(D81:AE81)</f>
        <v>84</v>
      </c>
    </row>
    <row r="82" spans="1:37" customHeight="1" ht="15.75">
      <c r="A82" s="291"/>
      <c r="B82" s="281"/>
      <c r="C82" s="99" t="s">
        <v>131</v>
      </c>
      <c r="D82" s="181"/>
      <c r="E82" s="181">
        <v>67</v>
      </c>
      <c r="F82" s="181">
        <v>76</v>
      </c>
      <c r="G82" s="181">
        <v>51</v>
      </c>
      <c r="H82" s="181">
        <v>82</v>
      </c>
      <c r="I82" s="181">
        <v>60</v>
      </c>
      <c r="J82" s="181"/>
      <c r="K82" s="181"/>
      <c r="L82" s="181">
        <v>70</v>
      </c>
      <c r="M82" s="181">
        <v>61</v>
      </c>
      <c r="N82" s="181">
        <v>99</v>
      </c>
      <c r="O82" s="181">
        <v>81</v>
      </c>
      <c r="P82" s="181">
        <v>83</v>
      </c>
      <c r="Q82" s="181"/>
      <c r="R82" s="181"/>
      <c r="S82" s="181">
        <v>40</v>
      </c>
      <c r="T82" s="181"/>
      <c r="U82" s="181"/>
      <c r="V82" s="181">
        <v>76</v>
      </c>
      <c r="W82" s="181">
        <v>72</v>
      </c>
      <c r="X82" s="181"/>
      <c r="Y82" s="181"/>
      <c r="Z82" s="181">
        <v>76</v>
      </c>
      <c r="AA82" s="181">
        <v>76</v>
      </c>
      <c r="AB82" s="181">
        <v>1</v>
      </c>
      <c r="AC82" s="181">
        <v>44</v>
      </c>
      <c r="AD82" s="181">
        <v>49</v>
      </c>
      <c r="AE82" s="181"/>
      <c r="AF82" s="146">
        <f>SUM(D82:AE82)</f>
        <v>1164</v>
      </c>
    </row>
    <row r="83" spans="1:37" customHeight="1" ht="15.75">
      <c r="A83" s="291"/>
      <c r="B83" s="281"/>
      <c r="C83" s="99" t="s">
        <v>132</v>
      </c>
      <c r="D83" s="181"/>
      <c r="E83" s="181">
        <v>0</v>
      </c>
      <c r="F83" s="181">
        <v>0</v>
      </c>
      <c r="G83" s="181">
        <v>3</v>
      </c>
      <c r="H83" s="181">
        <v>2</v>
      </c>
      <c r="I83" s="181">
        <v>1</v>
      </c>
      <c r="J83" s="181"/>
      <c r="K83" s="181"/>
      <c r="L83" s="181">
        <v>1</v>
      </c>
      <c r="M83" s="181">
        <v>1</v>
      </c>
      <c r="N83" s="181">
        <v>4</v>
      </c>
      <c r="O83" s="181">
        <v>4</v>
      </c>
      <c r="P83" s="181">
        <v>3</v>
      </c>
      <c r="Q83" s="181"/>
      <c r="R83" s="181"/>
      <c r="S83" s="181">
        <v>1</v>
      </c>
      <c r="T83" s="181"/>
      <c r="U83" s="181"/>
      <c r="V83" s="181">
        <v>0</v>
      </c>
      <c r="W83" s="181">
        <v>1</v>
      </c>
      <c r="X83" s="181"/>
      <c r="Y83" s="181"/>
      <c r="Z83" s="181">
        <v>2</v>
      </c>
      <c r="AA83" s="181">
        <v>3</v>
      </c>
      <c r="AB83" s="181">
        <v>80</v>
      </c>
      <c r="AC83" s="181">
        <v>1</v>
      </c>
      <c r="AD83" s="181">
        <v>3</v>
      </c>
      <c r="AE83" s="181"/>
      <c r="AF83" s="146">
        <f>SUM(D83:AE83)</f>
        <v>110</v>
      </c>
    </row>
    <row r="84" spans="1:37" customHeight="1" ht="15.75">
      <c r="A84" s="291"/>
      <c r="B84" s="281"/>
      <c r="C84" s="99" t="s">
        <v>133</v>
      </c>
      <c r="D84" s="181"/>
      <c r="E84" s="181">
        <v>21</v>
      </c>
      <c r="F84" s="181">
        <v>29</v>
      </c>
      <c r="G84" s="181">
        <v>15</v>
      </c>
      <c r="H84" s="181">
        <v>24</v>
      </c>
      <c r="I84" s="181">
        <v>21</v>
      </c>
      <c r="J84" s="181"/>
      <c r="K84" s="181"/>
      <c r="L84" s="181">
        <v>24</v>
      </c>
      <c r="M84" s="181">
        <v>18</v>
      </c>
      <c r="N84" s="181">
        <v>30</v>
      </c>
      <c r="O84" s="181">
        <v>25</v>
      </c>
      <c r="P84" s="181">
        <v>28</v>
      </c>
      <c r="Q84" s="181"/>
      <c r="R84" s="181"/>
      <c r="S84" s="181">
        <v>16</v>
      </c>
      <c r="T84" s="181"/>
      <c r="U84" s="181"/>
      <c r="V84" s="181">
        <v>24</v>
      </c>
      <c r="W84" s="181">
        <v>30</v>
      </c>
      <c r="X84" s="181"/>
      <c r="Y84" s="181"/>
      <c r="Z84" s="181">
        <v>22</v>
      </c>
      <c r="AA84" s="181">
        <v>21</v>
      </c>
      <c r="AB84" s="181">
        <v>3</v>
      </c>
      <c r="AC84" s="181">
        <v>18</v>
      </c>
      <c r="AD84" s="181">
        <v>23</v>
      </c>
      <c r="AE84" s="181"/>
      <c r="AF84" s="146">
        <f>SUM(D84:AE84)</f>
        <v>392</v>
      </c>
    </row>
    <row r="85" spans="1:37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1</v>
      </c>
      <c r="Q85" s="181"/>
      <c r="R85" s="181"/>
      <c r="S85" s="181">
        <v>0</v>
      </c>
      <c r="T85" s="181"/>
      <c r="U85" s="181"/>
      <c r="V85" s="181">
        <v>0</v>
      </c>
      <c r="W85" s="181">
        <v>0</v>
      </c>
      <c r="X85" s="181"/>
      <c r="Y85" s="181"/>
      <c r="Z85" s="181">
        <v>0</v>
      </c>
      <c r="AA85" s="181">
        <v>0</v>
      </c>
      <c r="AB85" s="181">
        <v>44</v>
      </c>
      <c r="AC85" s="181">
        <v>0</v>
      </c>
      <c r="AD85" s="181">
        <v>1</v>
      </c>
      <c r="AE85" s="181"/>
      <c r="AF85" s="146">
        <f>SUM(D85:AE85)</f>
        <v>46</v>
      </c>
    </row>
    <row r="86" spans="1:37" customHeight="1" ht="15.75">
      <c r="A86" s="291"/>
      <c r="B86" s="281"/>
      <c r="C86" s="99" t="s">
        <v>135</v>
      </c>
      <c r="D86" s="181"/>
      <c r="E86" s="181">
        <v>4</v>
      </c>
      <c r="F86" s="181">
        <v>6</v>
      </c>
      <c r="G86" s="181">
        <v>2</v>
      </c>
      <c r="H86" s="181">
        <v>5</v>
      </c>
      <c r="I86" s="181">
        <v>2</v>
      </c>
      <c r="J86" s="181"/>
      <c r="K86" s="181"/>
      <c r="L86" s="181">
        <v>4</v>
      </c>
      <c r="M86" s="181">
        <v>5</v>
      </c>
      <c r="N86" s="181">
        <v>1</v>
      </c>
      <c r="O86" s="181">
        <v>3</v>
      </c>
      <c r="P86" s="181">
        <v>2</v>
      </c>
      <c r="Q86" s="181"/>
      <c r="R86" s="181"/>
      <c r="S86" s="181">
        <v>8</v>
      </c>
      <c r="T86" s="181"/>
      <c r="U86" s="181"/>
      <c r="V86" s="181">
        <v>7</v>
      </c>
      <c r="W86" s="181">
        <v>10</v>
      </c>
      <c r="X86" s="181"/>
      <c r="Y86" s="181"/>
      <c r="Z86" s="181">
        <v>5</v>
      </c>
      <c r="AA86" s="181">
        <v>5</v>
      </c>
      <c r="AB86" s="181">
        <v>1</v>
      </c>
      <c r="AC86" s="181">
        <v>1</v>
      </c>
      <c r="AD86" s="181">
        <v>9</v>
      </c>
      <c r="AE86" s="181"/>
      <c r="AF86" s="147">
        <f>SUM(D86:AE86)</f>
        <v>80</v>
      </c>
    </row>
    <row r="87" spans="1:37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1</v>
      </c>
      <c r="Q87" s="181"/>
      <c r="R87" s="181"/>
      <c r="S87" s="181">
        <v>0</v>
      </c>
      <c r="T87" s="181"/>
      <c r="U87" s="181"/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0</v>
      </c>
      <c r="AE87" s="181"/>
      <c r="AF87" s="147">
        <f>SUM(D87:AE87)</f>
        <v>1</v>
      </c>
    </row>
    <row r="88" spans="1:37" customHeight="1" ht="16.5">
      <c r="A88" s="291"/>
      <c r="B88" s="281"/>
      <c r="C88" s="100" t="s">
        <v>137</v>
      </c>
      <c r="D88" s="181"/>
      <c r="E88" s="181">
        <v>28</v>
      </c>
      <c r="F88" s="181">
        <v>47</v>
      </c>
      <c r="G88" s="181">
        <v>211</v>
      </c>
      <c r="H88" s="181">
        <v>25</v>
      </c>
      <c r="I88" s="181">
        <v>168</v>
      </c>
      <c r="J88" s="181"/>
      <c r="K88" s="181"/>
      <c r="L88" s="181">
        <v>70</v>
      </c>
      <c r="M88" s="181">
        <v>132</v>
      </c>
      <c r="N88" s="181">
        <v>50</v>
      </c>
      <c r="O88" s="181">
        <v>125</v>
      </c>
      <c r="P88" s="181">
        <v>92</v>
      </c>
      <c r="Q88" s="181"/>
      <c r="R88" s="181"/>
      <c r="S88" s="181">
        <v>29</v>
      </c>
      <c r="T88" s="181"/>
      <c r="U88" s="181"/>
      <c r="V88" s="181">
        <v>27</v>
      </c>
      <c r="W88" s="181">
        <v>23</v>
      </c>
      <c r="X88" s="181"/>
      <c r="Y88" s="181"/>
      <c r="Z88" s="181">
        <v>135</v>
      </c>
      <c r="AA88" s="181">
        <v>137</v>
      </c>
      <c r="AB88" s="181">
        <v>61</v>
      </c>
      <c r="AC88" s="181">
        <v>163</v>
      </c>
      <c r="AD88" s="181">
        <v>109</v>
      </c>
      <c r="AE88" s="181"/>
      <c r="AF88" s="151">
        <f>SUM(D88:AE88)</f>
        <v>1632</v>
      </c>
    </row>
    <row r="89" spans="1:37" customHeight="1" ht="18.75">
      <c r="A89" s="291"/>
      <c r="B89" s="282" t="s">
        <v>138</v>
      </c>
      <c r="C89" s="283"/>
      <c r="D89" s="182"/>
      <c r="E89" s="182">
        <f>SUM(E74:E88)</f>
        <v>396</v>
      </c>
      <c r="F89" s="182">
        <f>SUM(F74:F88)</f>
        <v>450</v>
      </c>
      <c r="G89" s="182">
        <f>SUM(G74:G88)</f>
        <v>358</v>
      </c>
      <c r="H89" s="182">
        <f>SUM(H74:H88)</f>
        <v>419</v>
      </c>
      <c r="I89" s="182">
        <f>SUM(I74:I88)</f>
        <v>375</v>
      </c>
      <c r="J89" s="182"/>
      <c r="K89" s="182"/>
      <c r="L89" s="182">
        <f>SUM(L74:L88)</f>
        <v>440</v>
      </c>
      <c r="M89" s="182">
        <f>SUM(M74:M88)</f>
        <v>450</v>
      </c>
      <c r="N89" s="182">
        <f>SUM(N74:N88)</f>
        <v>413</v>
      </c>
      <c r="O89" s="182">
        <f>SUM(O74:O88)</f>
        <v>450</v>
      </c>
      <c r="P89" s="182">
        <f>SUM(P74:P88)</f>
        <v>450</v>
      </c>
      <c r="Q89" s="182"/>
      <c r="R89" s="182"/>
      <c r="S89" s="182">
        <f>SUM(S74:S88)</f>
        <v>271</v>
      </c>
      <c r="T89" s="181"/>
      <c r="U89" s="181"/>
      <c r="V89" s="182">
        <f>SUM(V74:V88)</f>
        <v>450</v>
      </c>
      <c r="W89" s="182">
        <f>SUM(W74:W88)</f>
        <v>401</v>
      </c>
      <c r="X89" s="182"/>
      <c r="Y89" s="182"/>
      <c r="Z89" s="182">
        <f>SUM(Z74:Z88)</f>
        <v>403</v>
      </c>
      <c r="AA89" s="182">
        <f>SUM(AA74:AA88)</f>
        <v>438</v>
      </c>
      <c r="AB89" s="182">
        <f>SUM(AB74:AB88)</f>
        <v>425</v>
      </c>
      <c r="AC89" s="182">
        <f>SUM(AC74:AC88)</f>
        <v>309</v>
      </c>
      <c r="AD89" s="182">
        <f>SUM(AD74:AD88)</f>
        <v>370</v>
      </c>
      <c r="AE89" s="182"/>
      <c r="AF89" s="150">
        <f>SUM(D89:AE89)</f>
        <v>7268</v>
      </c>
    </row>
    <row r="90" spans="1:37" customHeight="1" ht="18.75">
      <c r="A90" s="291"/>
      <c r="B90" s="284" t="s">
        <v>55</v>
      </c>
      <c r="C90" s="285"/>
      <c r="D90" s="104"/>
      <c r="E90" s="104">
        <v>392</v>
      </c>
      <c r="F90" s="104">
        <v>440</v>
      </c>
      <c r="G90" s="104">
        <v>352</v>
      </c>
      <c r="H90" s="104">
        <v>404</v>
      </c>
      <c r="I90" s="104">
        <v>371</v>
      </c>
      <c r="J90" s="104"/>
      <c r="K90" s="104"/>
      <c r="L90" s="104">
        <v>440</v>
      </c>
      <c r="M90" s="104">
        <v>437</v>
      </c>
      <c r="N90" s="104">
        <v>404</v>
      </c>
      <c r="O90" s="104">
        <v>430</v>
      </c>
      <c r="P90" s="104">
        <v>444</v>
      </c>
      <c r="Q90" s="104"/>
      <c r="R90" s="104"/>
      <c r="S90" s="104">
        <v>268</v>
      </c>
      <c r="T90" s="181"/>
      <c r="U90" s="181"/>
      <c r="V90" s="104">
        <v>437</v>
      </c>
      <c r="W90" s="104">
        <v>390</v>
      </c>
      <c r="X90" s="104"/>
      <c r="Y90" s="104"/>
      <c r="Z90" s="104">
        <v>390</v>
      </c>
      <c r="AA90" s="104">
        <v>404</v>
      </c>
      <c r="AB90" s="104">
        <v>378</v>
      </c>
      <c r="AC90" s="104">
        <v>309</v>
      </c>
      <c r="AD90" s="104">
        <v>370</v>
      </c>
      <c r="AE90" s="104"/>
      <c r="AF90" s="145">
        <f>SUM(D90:AE90)</f>
        <v>7060</v>
      </c>
    </row>
    <row r="91" spans="1:37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81"/>
      <c r="U91" s="181"/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46">
        <f>SUM(D91:AE91)</f>
        <v>8100</v>
      </c>
    </row>
    <row r="92" spans="1:37" customHeight="1" ht="18.75">
      <c r="A92" s="291"/>
      <c r="B92" s="286" t="s">
        <v>140</v>
      </c>
      <c r="C92" s="287"/>
      <c r="D92" s="104"/>
      <c r="E92" s="104">
        <f>E91-E90</f>
        <v>58</v>
      </c>
      <c r="F92" s="104">
        <f>F91-F90</f>
        <v>10</v>
      </c>
      <c r="G92" s="104">
        <f>G91-G90</f>
        <v>98</v>
      </c>
      <c r="H92" s="104">
        <f>H91-H90</f>
        <v>46</v>
      </c>
      <c r="I92" s="104">
        <f>I91-I90</f>
        <v>79</v>
      </c>
      <c r="J92" s="104"/>
      <c r="K92" s="104"/>
      <c r="L92" s="104">
        <f>L91-L90</f>
        <v>10</v>
      </c>
      <c r="M92" s="104">
        <f>M91-M90</f>
        <v>13</v>
      </c>
      <c r="N92" s="104">
        <f>N91-N90</f>
        <v>46</v>
      </c>
      <c r="O92" s="104">
        <f>O91-O90</f>
        <v>20</v>
      </c>
      <c r="P92" s="104">
        <f>P91-P90</f>
        <v>6</v>
      </c>
      <c r="Q92" s="104"/>
      <c r="R92" s="104"/>
      <c r="S92" s="104">
        <f>S91-S90</f>
        <v>182</v>
      </c>
      <c r="T92" s="181"/>
      <c r="U92" s="181"/>
      <c r="V92" s="104">
        <f>V91-V90</f>
        <v>13</v>
      </c>
      <c r="W92" s="104">
        <f>W91-W90</f>
        <v>60</v>
      </c>
      <c r="X92" s="104"/>
      <c r="Y92" s="104"/>
      <c r="Z92" s="104">
        <f>Z91-Z90</f>
        <v>60</v>
      </c>
      <c r="AA92" s="104">
        <f>AA91-AA90</f>
        <v>46</v>
      </c>
      <c r="AB92" s="104">
        <f>AB91-AB90</f>
        <v>72</v>
      </c>
      <c r="AC92" s="104">
        <f>AC91-AC90</f>
        <v>141</v>
      </c>
      <c r="AD92" s="104">
        <f>AD91-AD90</f>
        <v>80</v>
      </c>
      <c r="AE92" s="104"/>
      <c r="AF92" s="153">
        <f>SUM(D92:AE92)</f>
        <v>1040</v>
      </c>
    </row>
    <row r="93" spans="1:37" customHeight="1" ht="18.75">
      <c r="A93" s="291"/>
      <c r="B93" s="286" t="s">
        <v>141</v>
      </c>
      <c r="C93" s="287"/>
      <c r="D93" s="104"/>
      <c r="E93" s="104">
        <f>E91-E89</f>
        <v>54</v>
      </c>
      <c r="F93" s="104">
        <f>F91-F89</f>
        <v>0</v>
      </c>
      <c r="G93" s="104">
        <f>G91-G89</f>
        <v>92</v>
      </c>
      <c r="H93" s="104">
        <f>H91-H89</f>
        <v>31</v>
      </c>
      <c r="I93" s="104">
        <f>I91-I89</f>
        <v>75</v>
      </c>
      <c r="J93" s="104"/>
      <c r="K93" s="104"/>
      <c r="L93" s="104">
        <f>L91-L89</f>
        <v>10</v>
      </c>
      <c r="M93" s="104">
        <f>M91-M89</f>
        <v>0</v>
      </c>
      <c r="N93" s="104">
        <f>N91-N89</f>
        <v>37</v>
      </c>
      <c r="O93" s="104">
        <f>O91-O89</f>
        <v>0</v>
      </c>
      <c r="P93" s="104">
        <f>P91-P89</f>
        <v>0</v>
      </c>
      <c r="Q93" s="104"/>
      <c r="R93" s="104"/>
      <c r="S93" s="104">
        <f>S91-S89</f>
        <v>179</v>
      </c>
      <c r="T93" s="181"/>
      <c r="U93" s="181"/>
      <c r="V93" s="104">
        <f>V91-V89</f>
        <v>0</v>
      </c>
      <c r="W93" s="104">
        <f>W91-W89</f>
        <v>49</v>
      </c>
      <c r="X93" s="104"/>
      <c r="Y93" s="104"/>
      <c r="Z93" s="104">
        <f>Z91-Z89</f>
        <v>47</v>
      </c>
      <c r="AA93" s="104">
        <f>AA91-AA89</f>
        <v>12</v>
      </c>
      <c r="AB93" s="104">
        <f>AB91-AB89</f>
        <v>25</v>
      </c>
      <c r="AC93" s="104">
        <f>AC91-AC89</f>
        <v>141</v>
      </c>
      <c r="AD93" s="104">
        <f>AD91-AD89</f>
        <v>80</v>
      </c>
      <c r="AE93" s="104"/>
      <c r="AF93" s="153">
        <f>SUM(D93:AE93)</f>
        <v>832</v>
      </c>
    </row>
    <row r="94" spans="1:37" customHeight="1" ht="16.5">
      <c r="A94" s="291"/>
      <c r="B94" s="288" t="s">
        <v>142</v>
      </c>
      <c r="C94" s="289"/>
      <c r="D94" s="104"/>
      <c r="E94" s="104">
        <f>E75+E77+E79+E81+E83+E85</f>
        <v>7</v>
      </c>
      <c r="F94" s="104">
        <f>F75+F77+F79+F81+F83+F85</f>
        <v>12</v>
      </c>
      <c r="G94" s="104">
        <f>G75+G77+G79+G81+G83+G85</f>
        <v>8</v>
      </c>
      <c r="H94" s="104">
        <f>H75+H77+H79+H81+H83+H85</f>
        <v>6</v>
      </c>
      <c r="I94" s="104">
        <f>I75+I77+I79+I81+I83+I85</f>
        <v>9</v>
      </c>
      <c r="J94" s="104"/>
      <c r="K94" s="104"/>
      <c r="L94" s="104">
        <f>L75+L77+L79+L81+L83+L85</f>
        <v>12</v>
      </c>
      <c r="M94" s="104">
        <f>M75+M77+M79+M81+M83+M85</f>
        <v>12</v>
      </c>
      <c r="N94" s="104">
        <f>N75+N77+N79+N81+N83+N85</f>
        <v>8</v>
      </c>
      <c r="O94" s="104">
        <f>O75+O77+O79+O81+O83+O85</f>
        <v>12</v>
      </c>
      <c r="P94" s="104">
        <f>P75+P77+P79+P81+P83+P85</f>
        <v>18</v>
      </c>
      <c r="Q94" s="104"/>
      <c r="R94" s="104"/>
      <c r="S94" s="104">
        <f>S75+S77+S79+S81+S83+S85</f>
        <v>4</v>
      </c>
      <c r="T94" s="181"/>
      <c r="U94" s="181"/>
      <c r="V94" s="104">
        <f>V75+V77+V79+V81+V83+V85</f>
        <v>15</v>
      </c>
      <c r="W94" s="104">
        <f>W75+W77+W79+W81+W83+W85</f>
        <v>9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290</v>
      </c>
      <c r="AC94" s="104">
        <f>AC75+AC77+AC79+AC81+AC83+AC85</f>
        <v>7</v>
      </c>
      <c r="AD94" s="104">
        <f>AD75+AD77+AD79+AD81+AD83+AD85</f>
        <v>9</v>
      </c>
      <c r="AE94" s="104"/>
      <c r="AF94" s="149">
        <f>SUM(D94:AE94)</f>
        <v>456</v>
      </c>
    </row>
    <row r="95" spans="1:37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3"/>
      <c r="AG95" s="185" t="s">
        <v>120</v>
      </c>
    </row>
    <row r="96" spans="1:37" customHeight="1" ht="16.5">
      <c r="A96" s="276" t="s">
        <v>147</v>
      </c>
      <c r="B96" s="295" t="s">
        <v>122</v>
      </c>
      <c r="C96" s="296"/>
      <c r="D96" s="109"/>
      <c r="E96" s="109">
        <v>2</v>
      </c>
      <c r="F96" s="109">
        <v>1</v>
      </c>
      <c r="G96" s="109">
        <v>13</v>
      </c>
      <c r="H96" s="109">
        <v>13</v>
      </c>
      <c r="I96" s="109">
        <v>8</v>
      </c>
      <c r="J96" s="109"/>
      <c r="K96" s="109"/>
      <c r="L96" s="109">
        <v>2</v>
      </c>
      <c r="M96" s="109">
        <v>4</v>
      </c>
      <c r="N96" s="109">
        <v>1</v>
      </c>
      <c r="O96" s="109">
        <v>2</v>
      </c>
      <c r="P96" s="109">
        <v>6</v>
      </c>
      <c r="Q96" s="109"/>
      <c r="R96" s="109"/>
      <c r="S96" s="109">
        <v>2</v>
      </c>
      <c r="T96" s="109"/>
      <c r="U96" s="109"/>
      <c r="V96" s="109">
        <v>2</v>
      </c>
      <c r="W96" s="109">
        <v>0</v>
      </c>
      <c r="X96" s="109"/>
      <c r="Y96" s="109"/>
      <c r="Z96" s="109">
        <v>0</v>
      </c>
      <c r="AA96" s="109">
        <v>11</v>
      </c>
      <c r="AB96" s="109">
        <v>0</v>
      </c>
      <c r="AC96" s="109">
        <v>0</v>
      </c>
      <c r="AD96" s="109">
        <v>2</v>
      </c>
      <c r="AE96" s="109"/>
      <c r="AF96" s="110">
        <f>SUM(D96:AE96)</f>
        <v>69</v>
      </c>
    </row>
    <row r="97" spans="1:37" customHeight="1" ht="15.75">
      <c r="A97" s="277"/>
      <c r="B97" s="281" t="s">
        <v>16</v>
      </c>
      <c r="C97" s="99" t="s">
        <v>123</v>
      </c>
      <c r="D97" s="181"/>
      <c r="E97" s="181">
        <v>1</v>
      </c>
      <c r="F97" s="181">
        <v>10</v>
      </c>
      <c r="G97" s="181">
        <v>4</v>
      </c>
      <c r="H97" s="181">
        <v>4</v>
      </c>
      <c r="I97" s="181">
        <v>8</v>
      </c>
      <c r="J97" s="181"/>
      <c r="K97" s="181"/>
      <c r="L97" s="181">
        <v>2</v>
      </c>
      <c r="M97" s="181">
        <v>3</v>
      </c>
      <c r="N97" s="181">
        <v>4</v>
      </c>
      <c r="O97" s="181">
        <v>7</v>
      </c>
      <c r="P97" s="181">
        <v>5</v>
      </c>
      <c r="Q97" s="181"/>
      <c r="R97" s="181"/>
      <c r="S97" s="181">
        <v>8</v>
      </c>
      <c r="T97" s="181"/>
      <c r="U97" s="181"/>
      <c r="V97" s="181">
        <v>14</v>
      </c>
      <c r="W97" s="181">
        <v>10</v>
      </c>
      <c r="X97" s="181"/>
      <c r="Y97" s="181"/>
      <c r="Z97" s="181">
        <v>7</v>
      </c>
      <c r="AA97" s="181">
        <v>9</v>
      </c>
      <c r="AB97" s="181">
        <v>8</v>
      </c>
      <c r="AC97" s="181">
        <v>3</v>
      </c>
      <c r="AD97" s="181">
        <v>12</v>
      </c>
      <c r="AE97" s="181"/>
      <c r="AF97" s="146">
        <f>SUM(D97:AE97)</f>
        <v>119</v>
      </c>
    </row>
    <row r="98" spans="1:37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/>
      <c r="U98" s="181"/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46">
        <f>SUM(D98:AE98)</f>
        <v>0</v>
      </c>
    </row>
    <row r="99" spans="1:37" customHeight="1" ht="15.75">
      <c r="A99" s="277"/>
      <c r="B99" s="281"/>
      <c r="C99" s="99" t="s">
        <v>125</v>
      </c>
      <c r="D99" s="181"/>
      <c r="E99" s="181">
        <v>2</v>
      </c>
      <c r="F99" s="181">
        <v>2</v>
      </c>
      <c r="G99" s="181">
        <v>1</v>
      </c>
      <c r="H99" s="181">
        <v>1</v>
      </c>
      <c r="I99" s="181">
        <v>8</v>
      </c>
      <c r="J99" s="181"/>
      <c r="K99" s="181"/>
      <c r="L99" s="181">
        <v>2</v>
      </c>
      <c r="M99" s="181">
        <v>5</v>
      </c>
      <c r="N99" s="181">
        <v>2</v>
      </c>
      <c r="O99" s="181">
        <v>5</v>
      </c>
      <c r="P99" s="181">
        <v>4</v>
      </c>
      <c r="Q99" s="181"/>
      <c r="R99" s="181"/>
      <c r="S99" s="181">
        <v>7</v>
      </c>
      <c r="T99" s="181"/>
      <c r="U99" s="181"/>
      <c r="V99" s="181">
        <v>7</v>
      </c>
      <c r="W99" s="181">
        <v>11</v>
      </c>
      <c r="X99" s="181"/>
      <c r="Y99" s="181"/>
      <c r="Z99" s="181">
        <v>4</v>
      </c>
      <c r="AA99" s="181">
        <v>3</v>
      </c>
      <c r="AB99" s="181">
        <v>8</v>
      </c>
      <c r="AC99" s="181">
        <v>3</v>
      </c>
      <c r="AD99" s="181">
        <v>2</v>
      </c>
      <c r="AE99" s="181"/>
      <c r="AF99" s="146">
        <f>SUM(D99:AE99)</f>
        <v>77</v>
      </c>
    </row>
    <row r="100" spans="1:37" customHeight="1" ht="15.75">
      <c r="A100" s="277"/>
      <c r="B100" s="281"/>
      <c r="C100" s="99" t="s">
        <v>126</v>
      </c>
      <c r="D100" s="181"/>
      <c r="E100" s="181">
        <v>0</v>
      </c>
      <c r="F100" s="181">
        <v>1</v>
      </c>
      <c r="G100" s="181">
        <v>0</v>
      </c>
      <c r="H100" s="181">
        <v>0</v>
      </c>
      <c r="I100" s="181">
        <v>0</v>
      </c>
      <c r="J100" s="181"/>
      <c r="K100" s="181"/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181"/>
      <c r="R100" s="181"/>
      <c r="S100" s="181">
        <v>0</v>
      </c>
      <c r="T100" s="181"/>
      <c r="U100" s="181"/>
      <c r="V100" s="181">
        <v>0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46">
        <f>SUM(D100:AE100)</f>
        <v>1</v>
      </c>
    </row>
    <row r="101" spans="1:37" customHeight="1" ht="15.75">
      <c r="A101" s="277"/>
      <c r="B101" s="281"/>
      <c r="C101" s="99" t="s">
        <v>127</v>
      </c>
      <c r="D101" s="181"/>
      <c r="E101" s="181">
        <v>95</v>
      </c>
      <c r="F101" s="181">
        <v>108</v>
      </c>
      <c r="G101" s="181">
        <v>101</v>
      </c>
      <c r="H101" s="181">
        <v>101</v>
      </c>
      <c r="I101" s="181">
        <v>123</v>
      </c>
      <c r="J101" s="181"/>
      <c r="K101" s="181"/>
      <c r="L101" s="181">
        <v>102</v>
      </c>
      <c r="M101" s="181">
        <v>124</v>
      </c>
      <c r="N101" s="181">
        <v>126</v>
      </c>
      <c r="O101" s="181">
        <v>116</v>
      </c>
      <c r="P101" s="181">
        <v>119</v>
      </c>
      <c r="Q101" s="181"/>
      <c r="R101" s="181"/>
      <c r="S101" s="181">
        <v>68</v>
      </c>
      <c r="T101" s="181"/>
      <c r="U101" s="181"/>
      <c r="V101" s="181">
        <v>113</v>
      </c>
      <c r="W101" s="181">
        <v>126</v>
      </c>
      <c r="X101" s="181"/>
      <c r="Y101" s="181"/>
      <c r="Z101" s="181">
        <v>98</v>
      </c>
      <c r="AA101" s="181">
        <v>142</v>
      </c>
      <c r="AB101" s="181">
        <v>116</v>
      </c>
      <c r="AC101" s="181">
        <v>81</v>
      </c>
      <c r="AD101" s="181">
        <v>120</v>
      </c>
      <c r="AE101" s="181"/>
      <c r="AF101" s="146">
        <f>SUM(D101:AE101)</f>
        <v>1979</v>
      </c>
    </row>
    <row r="102" spans="1:37" customHeight="1" ht="15.75">
      <c r="A102" s="277"/>
      <c r="B102" s="281"/>
      <c r="C102" s="99" t="s">
        <v>128</v>
      </c>
      <c r="D102" s="181"/>
      <c r="E102" s="181">
        <v>1</v>
      </c>
      <c r="F102" s="181">
        <v>1</v>
      </c>
      <c r="G102" s="181">
        <v>0</v>
      </c>
      <c r="H102" s="181">
        <v>0</v>
      </c>
      <c r="I102" s="181">
        <v>0</v>
      </c>
      <c r="J102" s="181"/>
      <c r="K102" s="181"/>
      <c r="L102" s="181">
        <v>2</v>
      </c>
      <c r="M102" s="181">
        <v>0</v>
      </c>
      <c r="N102" s="181">
        <v>0</v>
      </c>
      <c r="O102" s="181">
        <v>1</v>
      </c>
      <c r="P102" s="181">
        <v>0</v>
      </c>
      <c r="Q102" s="181"/>
      <c r="R102" s="181"/>
      <c r="S102" s="181">
        <v>0</v>
      </c>
      <c r="T102" s="181"/>
      <c r="U102" s="181"/>
      <c r="V102" s="181">
        <v>0</v>
      </c>
      <c r="W102" s="181">
        <v>0</v>
      </c>
      <c r="X102" s="181"/>
      <c r="Y102" s="181"/>
      <c r="Z102" s="181">
        <v>0</v>
      </c>
      <c r="AA102" s="181">
        <v>1</v>
      </c>
      <c r="AB102" s="181">
        <v>0</v>
      </c>
      <c r="AC102" s="181">
        <v>0</v>
      </c>
      <c r="AD102" s="181">
        <v>0</v>
      </c>
      <c r="AE102" s="181"/>
      <c r="AF102" s="146">
        <f>SUM(D102:AE102)</f>
        <v>6</v>
      </c>
    </row>
    <row r="103" spans="1:37" customHeight="1" ht="15.75">
      <c r="A103" s="277"/>
      <c r="B103" s="281"/>
      <c r="C103" s="99" t="s">
        <v>129</v>
      </c>
      <c r="D103" s="181"/>
      <c r="E103" s="181">
        <v>34</v>
      </c>
      <c r="F103" s="181">
        <v>43</v>
      </c>
      <c r="G103" s="181">
        <v>32</v>
      </c>
      <c r="H103" s="181">
        <v>32</v>
      </c>
      <c r="I103" s="181">
        <v>44</v>
      </c>
      <c r="J103" s="181"/>
      <c r="K103" s="181"/>
      <c r="L103" s="181">
        <v>41</v>
      </c>
      <c r="M103" s="181">
        <v>48</v>
      </c>
      <c r="N103" s="181">
        <v>44</v>
      </c>
      <c r="O103" s="181">
        <v>46</v>
      </c>
      <c r="P103" s="181">
        <v>56</v>
      </c>
      <c r="Q103" s="181"/>
      <c r="R103" s="181"/>
      <c r="S103" s="181">
        <v>26</v>
      </c>
      <c r="T103" s="181"/>
      <c r="U103" s="181"/>
      <c r="V103" s="181">
        <v>47</v>
      </c>
      <c r="W103" s="181">
        <v>48</v>
      </c>
      <c r="X103" s="181"/>
      <c r="Y103" s="181"/>
      <c r="Z103" s="181">
        <v>47</v>
      </c>
      <c r="AA103" s="181">
        <v>45</v>
      </c>
      <c r="AB103" s="181">
        <v>43</v>
      </c>
      <c r="AC103" s="181">
        <v>36</v>
      </c>
      <c r="AD103" s="181">
        <v>49</v>
      </c>
      <c r="AE103" s="181"/>
      <c r="AF103" s="146">
        <f>SUM(D103:AE103)</f>
        <v>761</v>
      </c>
    </row>
    <row r="104" spans="1:37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/>
      <c r="U104" s="181"/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46">
        <f>SUM(D104:AE104)</f>
        <v>0</v>
      </c>
    </row>
    <row r="105" spans="1:37" customHeight="1" ht="15.75">
      <c r="A105" s="277"/>
      <c r="B105" s="281"/>
      <c r="C105" s="99" t="s">
        <v>131</v>
      </c>
      <c r="D105" s="181"/>
      <c r="E105" s="181">
        <v>100</v>
      </c>
      <c r="F105" s="181">
        <v>97</v>
      </c>
      <c r="G105" s="181">
        <v>97</v>
      </c>
      <c r="H105" s="181">
        <v>97</v>
      </c>
      <c r="I105" s="181">
        <v>104</v>
      </c>
      <c r="J105" s="181"/>
      <c r="K105" s="181"/>
      <c r="L105" s="181">
        <v>90</v>
      </c>
      <c r="M105" s="181">
        <v>108</v>
      </c>
      <c r="N105" s="181">
        <v>111</v>
      </c>
      <c r="O105" s="181">
        <v>104</v>
      </c>
      <c r="P105" s="181">
        <v>118</v>
      </c>
      <c r="Q105" s="181"/>
      <c r="R105" s="181"/>
      <c r="S105" s="181">
        <v>81</v>
      </c>
      <c r="T105" s="181"/>
      <c r="U105" s="181"/>
      <c r="V105" s="181">
        <v>115</v>
      </c>
      <c r="W105" s="181">
        <v>98</v>
      </c>
      <c r="X105" s="181"/>
      <c r="Y105" s="181"/>
      <c r="Z105" s="181">
        <v>109</v>
      </c>
      <c r="AA105" s="181">
        <v>124</v>
      </c>
      <c r="AB105" s="181">
        <v>103</v>
      </c>
      <c r="AC105" s="181">
        <v>86</v>
      </c>
      <c r="AD105" s="181">
        <v>101</v>
      </c>
      <c r="AE105" s="181"/>
      <c r="AF105" s="146">
        <f>SUM(D105:AE105)</f>
        <v>1843</v>
      </c>
    </row>
    <row r="106" spans="1:37" customHeight="1" ht="15.75">
      <c r="A106" s="277"/>
      <c r="B106" s="281"/>
      <c r="C106" s="99" t="s">
        <v>132</v>
      </c>
      <c r="D106" s="181"/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/>
      <c r="K106" s="181"/>
      <c r="L106" s="181">
        <v>0</v>
      </c>
      <c r="M106" s="181">
        <v>0</v>
      </c>
      <c r="N106" s="181">
        <v>0</v>
      </c>
      <c r="O106" s="181">
        <v>0</v>
      </c>
      <c r="P106" s="181">
        <v>1</v>
      </c>
      <c r="Q106" s="181"/>
      <c r="R106" s="181"/>
      <c r="S106" s="181">
        <v>1</v>
      </c>
      <c r="T106" s="181"/>
      <c r="U106" s="181"/>
      <c r="V106" s="181">
        <v>1</v>
      </c>
      <c r="W106" s="181">
        <v>1</v>
      </c>
      <c r="X106" s="181"/>
      <c r="Y106" s="181"/>
      <c r="Z106" s="181">
        <v>1</v>
      </c>
      <c r="AA106" s="181">
        <v>1</v>
      </c>
      <c r="AB106" s="181">
        <v>0</v>
      </c>
      <c r="AC106" s="181">
        <v>1</v>
      </c>
      <c r="AD106" s="181">
        <v>1</v>
      </c>
      <c r="AE106" s="181"/>
      <c r="AF106" s="146">
        <f>SUM(D106:AE106)</f>
        <v>8</v>
      </c>
    </row>
    <row r="107" spans="1:37" customHeight="1" ht="15.75">
      <c r="A107" s="277"/>
      <c r="B107" s="281"/>
      <c r="C107" s="99" t="s">
        <v>133</v>
      </c>
      <c r="D107" s="181"/>
      <c r="E107" s="181">
        <v>17</v>
      </c>
      <c r="F107" s="181">
        <v>25</v>
      </c>
      <c r="G107" s="181">
        <v>23</v>
      </c>
      <c r="H107" s="181">
        <v>23</v>
      </c>
      <c r="I107" s="181">
        <v>23</v>
      </c>
      <c r="J107" s="181"/>
      <c r="K107" s="181"/>
      <c r="L107" s="181">
        <v>26</v>
      </c>
      <c r="M107" s="181">
        <v>30</v>
      </c>
      <c r="N107" s="181">
        <v>24</v>
      </c>
      <c r="O107" s="181">
        <v>28</v>
      </c>
      <c r="P107" s="181">
        <v>38</v>
      </c>
      <c r="Q107" s="181"/>
      <c r="R107" s="181"/>
      <c r="S107" s="181">
        <v>14</v>
      </c>
      <c r="T107" s="181"/>
      <c r="U107" s="181"/>
      <c r="V107" s="181">
        <v>31</v>
      </c>
      <c r="W107" s="181">
        <v>33</v>
      </c>
      <c r="X107" s="181"/>
      <c r="Y107" s="181"/>
      <c r="Z107" s="181">
        <v>27</v>
      </c>
      <c r="AA107" s="181">
        <v>28</v>
      </c>
      <c r="AB107" s="181">
        <v>27</v>
      </c>
      <c r="AC107" s="181">
        <v>16</v>
      </c>
      <c r="AD107" s="181">
        <v>29</v>
      </c>
      <c r="AE107" s="181"/>
      <c r="AF107" s="146">
        <f>SUM(D107:AE107)</f>
        <v>462</v>
      </c>
    </row>
    <row r="108" spans="1:37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1</v>
      </c>
      <c r="I108" s="181">
        <v>1</v>
      </c>
      <c r="J108" s="181"/>
      <c r="K108" s="181"/>
      <c r="L108" s="181">
        <v>1</v>
      </c>
      <c r="M108" s="181">
        <v>1</v>
      </c>
      <c r="N108" s="181">
        <v>1</v>
      </c>
      <c r="O108" s="181">
        <v>1</v>
      </c>
      <c r="P108" s="181">
        <v>1</v>
      </c>
      <c r="Q108" s="181"/>
      <c r="R108" s="181"/>
      <c r="S108" s="181">
        <v>1</v>
      </c>
      <c r="T108" s="181"/>
      <c r="U108" s="181"/>
      <c r="V108" s="181">
        <v>1</v>
      </c>
      <c r="W108" s="181">
        <v>1</v>
      </c>
      <c r="X108" s="181"/>
      <c r="Y108" s="181"/>
      <c r="Z108" s="181">
        <v>1</v>
      </c>
      <c r="AA108" s="181">
        <v>1</v>
      </c>
      <c r="AB108" s="181">
        <v>1</v>
      </c>
      <c r="AC108" s="181">
        <v>1</v>
      </c>
      <c r="AD108" s="181">
        <v>1</v>
      </c>
      <c r="AE108" s="181"/>
      <c r="AF108" s="146">
        <f>SUM(D108:AE108)</f>
        <v>18</v>
      </c>
    </row>
    <row r="109" spans="1:37" customHeight="1" ht="15.75">
      <c r="A109" s="277"/>
      <c r="B109" s="281"/>
      <c r="C109" s="99" t="s">
        <v>135</v>
      </c>
      <c r="D109" s="181"/>
      <c r="E109" s="181">
        <v>24</v>
      </c>
      <c r="F109" s="181">
        <v>18</v>
      </c>
      <c r="G109" s="181">
        <v>22</v>
      </c>
      <c r="H109" s="181">
        <v>22</v>
      </c>
      <c r="I109" s="181">
        <v>18</v>
      </c>
      <c r="J109" s="181"/>
      <c r="K109" s="181"/>
      <c r="L109" s="181">
        <v>20</v>
      </c>
      <c r="M109" s="181">
        <v>26</v>
      </c>
      <c r="N109" s="181">
        <v>19</v>
      </c>
      <c r="O109" s="181">
        <v>20</v>
      </c>
      <c r="P109" s="181">
        <v>28</v>
      </c>
      <c r="Q109" s="181"/>
      <c r="R109" s="181"/>
      <c r="S109" s="181">
        <v>11</v>
      </c>
      <c r="T109" s="181"/>
      <c r="U109" s="181"/>
      <c r="V109" s="181">
        <v>22</v>
      </c>
      <c r="W109" s="181">
        <v>16</v>
      </c>
      <c r="X109" s="181"/>
      <c r="Y109" s="181"/>
      <c r="Z109" s="181">
        <v>15</v>
      </c>
      <c r="AA109" s="181">
        <v>18</v>
      </c>
      <c r="AB109" s="181">
        <v>24</v>
      </c>
      <c r="AC109" s="181">
        <v>17</v>
      </c>
      <c r="AD109" s="181">
        <v>18</v>
      </c>
      <c r="AE109" s="181"/>
      <c r="AF109" s="147">
        <f>SUM(D109:AE109)</f>
        <v>358</v>
      </c>
    </row>
    <row r="110" spans="1:37" customHeight="1" ht="15.75">
      <c r="A110" s="277"/>
      <c r="B110" s="281"/>
      <c r="C110" s="99" t="s">
        <v>136</v>
      </c>
      <c r="D110" s="181"/>
      <c r="E110" s="181">
        <v>2</v>
      </c>
      <c r="F110" s="181">
        <v>0</v>
      </c>
      <c r="G110" s="181">
        <v>1</v>
      </c>
      <c r="H110" s="181">
        <v>1</v>
      </c>
      <c r="I110" s="181">
        <v>1</v>
      </c>
      <c r="J110" s="181"/>
      <c r="K110" s="181"/>
      <c r="L110" s="181">
        <v>3</v>
      </c>
      <c r="M110" s="181">
        <v>3</v>
      </c>
      <c r="N110" s="181">
        <v>2</v>
      </c>
      <c r="O110" s="181">
        <v>3</v>
      </c>
      <c r="P110" s="181">
        <v>2</v>
      </c>
      <c r="Q110" s="181"/>
      <c r="R110" s="181"/>
      <c r="S110" s="181">
        <v>0</v>
      </c>
      <c r="T110" s="181"/>
      <c r="U110" s="181"/>
      <c r="V110" s="181">
        <v>0</v>
      </c>
      <c r="W110" s="181">
        <v>1</v>
      </c>
      <c r="X110" s="181"/>
      <c r="Y110" s="181"/>
      <c r="Z110" s="181">
        <v>1</v>
      </c>
      <c r="AA110" s="181">
        <v>3</v>
      </c>
      <c r="AB110" s="181">
        <v>3</v>
      </c>
      <c r="AC110" s="181">
        <v>0</v>
      </c>
      <c r="AD110" s="181">
        <v>4</v>
      </c>
      <c r="AE110" s="181"/>
      <c r="AF110" s="147">
        <f>SUM(D110:AE110)</f>
        <v>30</v>
      </c>
    </row>
    <row r="111" spans="1:37" customHeight="1" ht="16.5">
      <c r="A111" s="277"/>
      <c r="B111" s="281"/>
      <c r="C111" s="100" t="s">
        <v>137</v>
      </c>
      <c r="D111" s="181"/>
      <c r="E111" s="181">
        <v>13</v>
      </c>
      <c r="F111" s="181">
        <v>21</v>
      </c>
      <c r="G111" s="181">
        <v>13</v>
      </c>
      <c r="H111" s="181">
        <v>13</v>
      </c>
      <c r="I111" s="181">
        <v>21</v>
      </c>
      <c r="J111" s="181"/>
      <c r="K111" s="181"/>
      <c r="L111" s="181">
        <v>22</v>
      </c>
      <c r="M111" s="181">
        <v>17</v>
      </c>
      <c r="N111" s="181">
        <v>11</v>
      </c>
      <c r="O111" s="181">
        <v>18</v>
      </c>
      <c r="P111" s="181">
        <v>22</v>
      </c>
      <c r="Q111" s="181"/>
      <c r="R111" s="181"/>
      <c r="S111" s="181">
        <v>12</v>
      </c>
      <c r="T111" s="181"/>
      <c r="U111" s="181"/>
      <c r="V111" s="181">
        <v>21</v>
      </c>
      <c r="W111" s="181">
        <v>24</v>
      </c>
      <c r="X111" s="181"/>
      <c r="Y111" s="181"/>
      <c r="Z111" s="181">
        <v>18</v>
      </c>
      <c r="AA111" s="181">
        <v>23</v>
      </c>
      <c r="AB111" s="181">
        <v>13</v>
      </c>
      <c r="AC111" s="181">
        <v>10</v>
      </c>
      <c r="AD111" s="181">
        <v>21</v>
      </c>
      <c r="AE111" s="181"/>
      <c r="AF111" s="151">
        <f>SUM(D111:AE111)</f>
        <v>313</v>
      </c>
    </row>
    <row r="112" spans="1:37" customHeight="1" ht="18.75">
      <c r="A112" s="277"/>
      <c r="B112" s="282" t="s">
        <v>138</v>
      </c>
      <c r="C112" s="283"/>
      <c r="D112" s="182"/>
      <c r="E112" s="182">
        <f>SUM(E97:E111)</f>
        <v>290</v>
      </c>
      <c r="F112" s="182">
        <f>SUM(F97:F111)</f>
        <v>327</v>
      </c>
      <c r="G112" s="182">
        <f>SUM(G97:G111)</f>
        <v>295</v>
      </c>
      <c r="H112" s="182">
        <f>SUM(H97:H111)</f>
        <v>295</v>
      </c>
      <c r="I112" s="182">
        <f>SUM(I97:I111)</f>
        <v>351</v>
      </c>
      <c r="J112" s="182"/>
      <c r="K112" s="182"/>
      <c r="L112" s="182">
        <f>SUM(L97:L111)</f>
        <v>311</v>
      </c>
      <c r="M112" s="182">
        <f>SUM(M97:M111)</f>
        <v>365</v>
      </c>
      <c r="N112" s="182">
        <f>SUM(N97:N111)</f>
        <v>344</v>
      </c>
      <c r="O112" s="182">
        <f>SUM(O97:O111)</f>
        <v>349</v>
      </c>
      <c r="P112" s="182">
        <f>SUM(P97:P111)</f>
        <v>394</v>
      </c>
      <c r="Q112" s="182"/>
      <c r="R112" s="182"/>
      <c r="S112" s="182">
        <f>SUM(S97:S111)</f>
        <v>229</v>
      </c>
      <c r="T112" s="181"/>
      <c r="U112" s="181"/>
      <c r="V112" s="182">
        <f>SUM(V97:V111)</f>
        <v>372</v>
      </c>
      <c r="W112" s="182">
        <f>SUM(W97:W111)</f>
        <v>369</v>
      </c>
      <c r="X112" s="182"/>
      <c r="Y112" s="182"/>
      <c r="Z112" s="182">
        <f>SUM(Z97:Z111)</f>
        <v>328</v>
      </c>
      <c r="AA112" s="182">
        <f>SUM(AA97:AA111)</f>
        <v>398</v>
      </c>
      <c r="AB112" s="182">
        <f>SUM(AB97:AB111)</f>
        <v>346</v>
      </c>
      <c r="AC112" s="182">
        <f>SUM(AC97:AC111)</f>
        <v>254</v>
      </c>
      <c r="AD112" s="182">
        <f>SUM(AD97:AD111)</f>
        <v>358</v>
      </c>
      <c r="AE112" s="182"/>
      <c r="AF112" s="150">
        <f>SUM(D112:AE112)</f>
        <v>5975</v>
      </c>
    </row>
    <row r="113" spans="1:37" customHeight="1" ht="18.75">
      <c r="A113" s="277"/>
      <c r="B113" s="284" t="s">
        <v>55</v>
      </c>
      <c r="C113" s="285"/>
      <c r="D113" s="104"/>
      <c r="E113" s="104">
        <v>278</v>
      </c>
      <c r="F113" s="104">
        <v>325</v>
      </c>
      <c r="G113" s="104">
        <v>290</v>
      </c>
      <c r="H113" s="104">
        <v>290</v>
      </c>
      <c r="I113" s="104">
        <v>351</v>
      </c>
      <c r="J113" s="104"/>
      <c r="K113" s="104"/>
      <c r="L113" s="104">
        <v>311</v>
      </c>
      <c r="M113" s="104">
        <v>365</v>
      </c>
      <c r="N113" s="104">
        <v>344</v>
      </c>
      <c r="O113" s="104">
        <v>349</v>
      </c>
      <c r="P113" s="104">
        <v>394</v>
      </c>
      <c r="Q113" s="104"/>
      <c r="R113" s="104"/>
      <c r="S113" s="104">
        <v>229</v>
      </c>
      <c r="T113" s="181"/>
      <c r="U113" s="181"/>
      <c r="V113" s="104">
        <v>372</v>
      </c>
      <c r="W113" s="104">
        <v>369</v>
      </c>
      <c r="X113" s="104"/>
      <c r="Y113" s="104"/>
      <c r="Z113" s="104">
        <v>324</v>
      </c>
      <c r="AA113" s="104">
        <v>398</v>
      </c>
      <c r="AB113" s="104">
        <v>346</v>
      </c>
      <c r="AC113" s="104">
        <v>254</v>
      </c>
      <c r="AD113" s="104">
        <v>358</v>
      </c>
      <c r="AE113" s="104"/>
      <c r="AF113" s="145">
        <f>SUM(D113:AE113)</f>
        <v>5947</v>
      </c>
    </row>
    <row r="114" spans="1:37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81"/>
      <c r="U114" s="181"/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46">
        <f>SUM(D114:AE114)</f>
        <v>7200</v>
      </c>
    </row>
    <row r="115" spans="1:37" customHeight="1" ht="18.75">
      <c r="A115" s="277"/>
      <c r="B115" s="286" t="s">
        <v>140</v>
      </c>
      <c r="C115" s="287"/>
      <c r="D115" s="104"/>
      <c r="E115" s="104">
        <f>E114-E113</f>
        <v>122</v>
      </c>
      <c r="F115" s="104">
        <f>F114-F113</f>
        <v>75</v>
      </c>
      <c r="G115" s="104">
        <f>G114-G113</f>
        <v>110</v>
      </c>
      <c r="H115" s="104">
        <f>H114-H113</f>
        <v>110</v>
      </c>
      <c r="I115" s="104">
        <f>I114-I113</f>
        <v>49</v>
      </c>
      <c r="J115" s="104"/>
      <c r="K115" s="104"/>
      <c r="L115" s="104">
        <f>L114-L113</f>
        <v>89</v>
      </c>
      <c r="M115" s="104">
        <f>M114-M113</f>
        <v>35</v>
      </c>
      <c r="N115" s="104">
        <f>N114-N113</f>
        <v>56</v>
      </c>
      <c r="O115" s="104">
        <f>O114-O113</f>
        <v>51</v>
      </c>
      <c r="P115" s="104">
        <f>P114-P113</f>
        <v>6</v>
      </c>
      <c r="Q115" s="104"/>
      <c r="R115" s="104"/>
      <c r="S115" s="104">
        <f>S114-S113</f>
        <v>171</v>
      </c>
      <c r="T115" s="181"/>
      <c r="U115" s="181"/>
      <c r="V115" s="104">
        <f>V114-V113</f>
        <v>28</v>
      </c>
      <c r="W115" s="104">
        <f>W114-W113</f>
        <v>31</v>
      </c>
      <c r="X115" s="104"/>
      <c r="Y115" s="104"/>
      <c r="Z115" s="104">
        <f>Z114-Z113</f>
        <v>76</v>
      </c>
      <c r="AA115" s="104">
        <f>AA114-AA113</f>
        <v>2</v>
      </c>
      <c r="AB115" s="104">
        <f>AB114-AB113</f>
        <v>54</v>
      </c>
      <c r="AC115" s="104">
        <f>AC114-AC113</f>
        <v>146</v>
      </c>
      <c r="AD115" s="104">
        <f>AD114-AD113</f>
        <v>42</v>
      </c>
      <c r="AE115" s="104"/>
      <c r="AF115" s="153">
        <f>SUM(D115:AE115)</f>
        <v>1253</v>
      </c>
    </row>
    <row r="116" spans="1:37" customHeight="1" ht="18.75">
      <c r="A116" s="277"/>
      <c r="B116" s="286" t="s">
        <v>141</v>
      </c>
      <c r="C116" s="287"/>
      <c r="D116" s="104"/>
      <c r="E116" s="104">
        <f>E114-E112</f>
        <v>110</v>
      </c>
      <c r="F116" s="104">
        <f>F114-F112</f>
        <v>73</v>
      </c>
      <c r="G116" s="104">
        <f>G114-G112</f>
        <v>105</v>
      </c>
      <c r="H116" s="104">
        <f>H114-H112</f>
        <v>105</v>
      </c>
      <c r="I116" s="104">
        <f>I114-I112</f>
        <v>49</v>
      </c>
      <c r="J116" s="104"/>
      <c r="K116" s="104"/>
      <c r="L116" s="104">
        <f>L114-L112</f>
        <v>89</v>
      </c>
      <c r="M116" s="104">
        <f>M114-M112</f>
        <v>35</v>
      </c>
      <c r="N116" s="104">
        <f>N114-N112</f>
        <v>56</v>
      </c>
      <c r="O116" s="104">
        <f>O114-O112</f>
        <v>51</v>
      </c>
      <c r="P116" s="104">
        <f>P114-P112</f>
        <v>6</v>
      </c>
      <c r="Q116" s="104"/>
      <c r="R116" s="104"/>
      <c r="S116" s="104">
        <f>S114-S112</f>
        <v>171</v>
      </c>
      <c r="T116" s="181"/>
      <c r="U116" s="181"/>
      <c r="V116" s="104">
        <f>V114-V112</f>
        <v>28</v>
      </c>
      <c r="W116" s="104">
        <f>W114-W112</f>
        <v>31</v>
      </c>
      <c r="X116" s="104"/>
      <c r="Y116" s="104"/>
      <c r="Z116" s="104">
        <f>Z114-Z112</f>
        <v>72</v>
      </c>
      <c r="AA116" s="104">
        <f>AA114-AA112</f>
        <v>2</v>
      </c>
      <c r="AB116" s="104">
        <f>AB114-AB112</f>
        <v>54</v>
      </c>
      <c r="AC116" s="104">
        <f>AC114-AC112</f>
        <v>146</v>
      </c>
      <c r="AD116" s="104">
        <f>AD114-AD112</f>
        <v>42</v>
      </c>
      <c r="AE116" s="104"/>
      <c r="AF116" s="153">
        <f>SUM(D116:AE116)</f>
        <v>1225</v>
      </c>
    </row>
    <row r="117" spans="1:37" customHeight="1" ht="16.5">
      <c r="A117" s="277"/>
      <c r="B117" s="288" t="s">
        <v>142</v>
      </c>
      <c r="C117" s="289"/>
      <c r="D117" s="104"/>
      <c r="E117" s="104">
        <f>E98+E100+E102+E104+E106+E108</f>
        <v>2</v>
      </c>
      <c r="F117" s="104">
        <f>F98+F100+F102+F104+F106+F108</f>
        <v>3</v>
      </c>
      <c r="G117" s="104">
        <f>G98+G100+G102+G104+G106+G108</f>
        <v>1</v>
      </c>
      <c r="H117" s="104">
        <f>H98+H100+H102+H104+H106+H108</f>
        <v>1</v>
      </c>
      <c r="I117" s="104">
        <f>I98+I100+I102+I104+I106+I108</f>
        <v>1</v>
      </c>
      <c r="J117" s="104"/>
      <c r="K117" s="104"/>
      <c r="L117" s="104">
        <f>L98+L100+L102+L104+L106+L108</f>
        <v>3</v>
      </c>
      <c r="M117" s="104">
        <f>M98+M100+M102+M104+M106+M108</f>
        <v>1</v>
      </c>
      <c r="N117" s="104">
        <f>N98+N100+N102+N104+N106+N108</f>
        <v>1</v>
      </c>
      <c r="O117" s="104">
        <f>O98+O100+O102+O104+O106+O108</f>
        <v>2</v>
      </c>
      <c r="P117" s="104">
        <f>P98+P100+P102+P104+P106+P108</f>
        <v>2</v>
      </c>
      <c r="Q117" s="104"/>
      <c r="R117" s="104"/>
      <c r="S117" s="104">
        <f>S98+S100+S102+S104+S106+S108</f>
        <v>2</v>
      </c>
      <c r="T117" s="181"/>
      <c r="U117" s="181"/>
      <c r="V117" s="104">
        <f>V98+V100+V102+V104+V106+V108</f>
        <v>2</v>
      </c>
      <c r="W117" s="104">
        <f>W98+W100+W102+W104+W106+W108</f>
        <v>2</v>
      </c>
      <c r="X117" s="104"/>
      <c r="Y117" s="104"/>
      <c r="Z117" s="104">
        <f>Z98+Z100+Z102+Z104+Z106+Z108</f>
        <v>2</v>
      </c>
      <c r="AA117" s="104">
        <f>AA98+AA100+AA102+AA104+AA106+AA108</f>
        <v>3</v>
      </c>
      <c r="AB117" s="104">
        <f>AB98+AB100+AB102+AB104+AB106+AB108</f>
        <v>1</v>
      </c>
      <c r="AC117" s="104">
        <f>AC98+AC100+AC102+AC104+AC106+AC108</f>
        <v>2</v>
      </c>
      <c r="AD117" s="104">
        <f>AD98+AD100+AD102+AD104+AD106+AD108</f>
        <v>2</v>
      </c>
      <c r="AE117" s="104"/>
      <c r="AF117" s="149">
        <f>SUM(D117:AE117)</f>
        <v>33</v>
      </c>
    </row>
    <row r="118" spans="1:37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3"/>
      <c r="AG118" s="185" t="s">
        <v>120</v>
      </c>
    </row>
    <row r="119" spans="1:37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9"/>
      <c r="K119" s="109"/>
      <c r="L119" s="109">
        <v>0</v>
      </c>
      <c r="M119" s="109">
        <v>0</v>
      </c>
      <c r="N119" s="109">
        <v>0</v>
      </c>
      <c r="O119" s="109">
        <v>0</v>
      </c>
      <c r="P119" s="109">
        <v>0</v>
      </c>
      <c r="Q119" s="109"/>
      <c r="R119" s="109"/>
      <c r="S119" s="109">
        <v>4</v>
      </c>
      <c r="T119" s="109"/>
      <c r="U119" s="109"/>
      <c r="V119" s="109">
        <v>0</v>
      </c>
      <c r="W119" s="109">
        <v>0</v>
      </c>
      <c r="X119" s="109"/>
      <c r="Y119" s="109"/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09"/>
      <c r="AF119" s="110">
        <f>SUM(D119:AE119)</f>
        <v>4</v>
      </c>
    </row>
    <row r="120" spans="1:37" customHeight="1" ht="15.75">
      <c r="A120" s="291"/>
      <c r="B120" s="281" t="s">
        <v>16</v>
      </c>
      <c r="C120" s="99" t="s">
        <v>123</v>
      </c>
      <c r="D120" s="181"/>
      <c r="E120" s="181">
        <v>58</v>
      </c>
      <c r="F120" s="181">
        <v>51</v>
      </c>
      <c r="G120" s="181">
        <v>60</v>
      </c>
      <c r="H120" s="181">
        <v>37</v>
      </c>
      <c r="I120" s="181">
        <v>45</v>
      </c>
      <c r="J120" s="181"/>
      <c r="K120" s="181"/>
      <c r="L120" s="181">
        <v>56</v>
      </c>
      <c r="M120" s="181">
        <v>55</v>
      </c>
      <c r="N120" s="181">
        <v>62</v>
      </c>
      <c r="O120" s="181">
        <v>56</v>
      </c>
      <c r="P120" s="181">
        <v>52</v>
      </c>
      <c r="Q120" s="181"/>
      <c r="R120" s="181"/>
      <c r="S120" s="181">
        <v>60</v>
      </c>
      <c r="T120" s="181"/>
      <c r="U120" s="181"/>
      <c r="V120" s="181">
        <v>61</v>
      </c>
      <c r="W120" s="181">
        <v>56</v>
      </c>
      <c r="X120" s="181"/>
      <c r="Y120" s="181"/>
      <c r="Z120" s="181">
        <v>67</v>
      </c>
      <c r="AA120" s="181">
        <v>57</v>
      </c>
      <c r="AB120" s="181">
        <v>63</v>
      </c>
      <c r="AC120" s="181">
        <v>66</v>
      </c>
      <c r="AD120" s="181">
        <v>55</v>
      </c>
      <c r="AE120" s="181"/>
      <c r="AF120" s="146">
        <f>SUM(D120:AE120)</f>
        <v>1017</v>
      </c>
    </row>
    <row r="121" spans="1:37" customHeight="1" ht="15.75">
      <c r="A121" s="291"/>
      <c r="B121" s="281"/>
      <c r="C121" s="99" t="s">
        <v>124</v>
      </c>
      <c r="D121" s="181"/>
      <c r="E121" s="181">
        <v>2</v>
      </c>
      <c r="F121" s="181">
        <v>6</v>
      </c>
      <c r="G121" s="181">
        <v>0</v>
      </c>
      <c r="H121" s="181">
        <v>2</v>
      </c>
      <c r="I121" s="181">
        <v>5</v>
      </c>
      <c r="J121" s="181"/>
      <c r="K121" s="181"/>
      <c r="L121" s="181">
        <v>0</v>
      </c>
      <c r="M121" s="181">
        <v>0</v>
      </c>
      <c r="N121" s="181">
        <v>0</v>
      </c>
      <c r="O121" s="181">
        <v>0</v>
      </c>
      <c r="P121" s="181">
        <v>5</v>
      </c>
      <c r="Q121" s="181"/>
      <c r="R121" s="181"/>
      <c r="S121" s="181">
        <v>0</v>
      </c>
      <c r="T121" s="181"/>
      <c r="U121" s="181"/>
      <c r="V121" s="181">
        <v>0</v>
      </c>
      <c r="W121" s="181">
        <v>2</v>
      </c>
      <c r="X121" s="181"/>
      <c r="Y121" s="181"/>
      <c r="Z121" s="181">
        <v>1</v>
      </c>
      <c r="AA121" s="181">
        <v>1</v>
      </c>
      <c r="AB121" s="181">
        <v>1</v>
      </c>
      <c r="AC121" s="181">
        <v>1</v>
      </c>
      <c r="AD121" s="181">
        <v>1</v>
      </c>
      <c r="AE121" s="181"/>
      <c r="AF121" s="146">
        <f>SUM(D121:AE121)</f>
        <v>27</v>
      </c>
    </row>
    <row r="122" spans="1:37" customHeight="1" ht="15.75">
      <c r="A122" s="291"/>
      <c r="B122" s="281"/>
      <c r="C122" s="99" t="s">
        <v>125</v>
      </c>
      <c r="D122" s="181"/>
      <c r="E122" s="181">
        <v>46</v>
      </c>
      <c r="F122" s="181">
        <v>31</v>
      </c>
      <c r="G122" s="181">
        <v>28</v>
      </c>
      <c r="H122" s="181">
        <v>28</v>
      </c>
      <c r="I122" s="181">
        <v>36</v>
      </c>
      <c r="J122" s="181"/>
      <c r="K122" s="181"/>
      <c r="L122" s="181">
        <v>46</v>
      </c>
      <c r="M122" s="181">
        <v>58</v>
      </c>
      <c r="N122" s="181">
        <v>46</v>
      </c>
      <c r="O122" s="181">
        <v>46</v>
      </c>
      <c r="P122" s="181">
        <v>40</v>
      </c>
      <c r="Q122" s="181"/>
      <c r="R122" s="181"/>
      <c r="S122" s="181">
        <v>50</v>
      </c>
      <c r="T122" s="181"/>
      <c r="U122" s="181"/>
      <c r="V122" s="181">
        <v>53</v>
      </c>
      <c r="W122" s="181">
        <v>41</v>
      </c>
      <c r="X122" s="181"/>
      <c r="Y122" s="181"/>
      <c r="Z122" s="181">
        <v>44</v>
      </c>
      <c r="AA122" s="181">
        <v>41</v>
      </c>
      <c r="AB122" s="181">
        <v>41</v>
      </c>
      <c r="AC122" s="181">
        <v>42</v>
      </c>
      <c r="AD122" s="181">
        <v>43</v>
      </c>
      <c r="AE122" s="181"/>
      <c r="AF122" s="146">
        <f>SUM(D122:AE122)</f>
        <v>760</v>
      </c>
    </row>
    <row r="123" spans="1:37" customHeight="1" ht="15.75">
      <c r="A123" s="291"/>
      <c r="B123" s="281"/>
      <c r="C123" s="99" t="s">
        <v>126</v>
      </c>
      <c r="D123" s="181"/>
      <c r="E123" s="181">
        <v>6</v>
      </c>
      <c r="F123" s="181">
        <v>2</v>
      </c>
      <c r="G123" s="181">
        <v>6</v>
      </c>
      <c r="H123" s="181">
        <v>4</v>
      </c>
      <c r="I123" s="181">
        <v>5</v>
      </c>
      <c r="J123" s="181"/>
      <c r="K123" s="181"/>
      <c r="L123" s="181">
        <v>2</v>
      </c>
      <c r="M123" s="181">
        <v>3</v>
      </c>
      <c r="N123" s="181">
        <v>3</v>
      </c>
      <c r="O123" s="181">
        <v>5</v>
      </c>
      <c r="P123" s="181">
        <v>3</v>
      </c>
      <c r="Q123" s="181"/>
      <c r="R123" s="181"/>
      <c r="S123" s="181">
        <v>4</v>
      </c>
      <c r="T123" s="181"/>
      <c r="U123" s="181"/>
      <c r="V123" s="181">
        <v>7</v>
      </c>
      <c r="W123" s="181">
        <v>3</v>
      </c>
      <c r="X123" s="181"/>
      <c r="Y123" s="181"/>
      <c r="Z123" s="181">
        <v>8</v>
      </c>
      <c r="AA123" s="181">
        <v>8</v>
      </c>
      <c r="AB123" s="181">
        <v>4</v>
      </c>
      <c r="AC123" s="181">
        <v>3</v>
      </c>
      <c r="AD123" s="181">
        <v>8</v>
      </c>
      <c r="AE123" s="181"/>
      <c r="AF123" s="146">
        <f>SUM(D123:AE123)</f>
        <v>84</v>
      </c>
    </row>
    <row r="124" spans="1:37" customHeight="1" ht="15.75">
      <c r="A124" s="291"/>
      <c r="B124" s="281"/>
      <c r="C124" s="99" t="s">
        <v>127</v>
      </c>
      <c r="D124" s="181"/>
      <c r="E124" s="181">
        <v>157</v>
      </c>
      <c r="F124" s="181">
        <v>156</v>
      </c>
      <c r="G124" s="181">
        <v>163</v>
      </c>
      <c r="H124" s="181">
        <v>123</v>
      </c>
      <c r="I124" s="181">
        <v>149</v>
      </c>
      <c r="J124" s="181"/>
      <c r="K124" s="181"/>
      <c r="L124" s="181">
        <v>152</v>
      </c>
      <c r="M124" s="181">
        <v>115</v>
      </c>
      <c r="N124" s="181">
        <v>144</v>
      </c>
      <c r="O124" s="181">
        <v>156</v>
      </c>
      <c r="P124" s="181">
        <v>157</v>
      </c>
      <c r="Q124" s="181"/>
      <c r="R124" s="181"/>
      <c r="S124" s="181">
        <v>145</v>
      </c>
      <c r="T124" s="181"/>
      <c r="U124" s="181"/>
      <c r="V124" s="181">
        <v>151</v>
      </c>
      <c r="W124" s="181">
        <v>162</v>
      </c>
      <c r="X124" s="181"/>
      <c r="Y124" s="181"/>
      <c r="Z124" s="181">
        <v>150</v>
      </c>
      <c r="AA124" s="181">
        <v>160</v>
      </c>
      <c r="AB124" s="181">
        <v>149</v>
      </c>
      <c r="AC124" s="181">
        <v>157</v>
      </c>
      <c r="AD124" s="181">
        <v>154</v>
      </c>
      <c r="AE124" s="181"/>
      <c r="AF124" s="146">
        <f>SUM(D124:AE124)</f>
        <v>2700</v>
      </c>
    </row>
    <row r="125" spans="1:37" customHeight="1" ht="15.75">
      <c r="A125" s="291"/>
      <c r="B125" s="281"/>
      <c r="C125" s="99" t="s">
        <v>128</v>
      </c>
      <c r="D125" s="181"/>
      <c r="E125" s="181">
        <v>7</v>
      </c>
      <c r="F125" s="181">
        <v>6</v>
      </c>
      <c r="G125" s="181">
        <v>5</v>
      </c>
      <c r="H125" s="181">
        <v>6</v>
      </c>
      <c r="I125" s="181">
        <v>5</v>
      </c>
      <c r="J125" s="181"/>
      <c r="K125" s="181"/>
      <c r="L125" s="181">
        <v>6</v>
      </c>
      <c r="M125" s="181">
        <v>3</v>
      </c>
      <c r="N125" s="181">
        <v>6</v>
      </c>
      <c r="O125" s="181">
        <v>6</v>
      </c>
      <c r="P125" s="181">
        <v>5</v>
      </c>
      <c r="Q125" s="181"/>
      <c r="R125" s="181"/>
      <c r="S125" s="181">
        <v>5</v>
      </c>
      <c r="T125" s="181"/>
      <c r="U125" s="181"/>
      <c r="V125" s="181">
        <v>6</v>
      </c>
      <c r="W125" s="181">
        <v>8</v>
      </c>
      <c r="X125" s="181"/>
      <c r="Y125" s="181"/>
      <c r="Z125" s="181">
        <v>5</v>
      </c>
      <c r="AA125" s="181">
        <v>5</v>
      </c>
      <c r="AB125" s="181">
        <v>4</v>
      </c>
      <c r="AC125" s="181">
        <v>6</v>
      </c>
      <c r="AD125" s="181">
        <v>9</v>
      </c>
      <c r="AE125" s="181"/>
      <c r="AF125" s="146">
        <f>SUM(D125:AE125)</f>
        <v>103</v>
      </c>
    </row>
    <row r="126" spans="1:37" customHeight="1" ht="15.75">
      <c r="A126" s="291"/>
      <c r="B126" s="281"/>
      <c r="C126" s="99" t="s">
        <v>129</v>
      </c>
      <c r="D126" s="181"/>
      <c r="E126" s="181">
        <v>72</v>
      </c>
      <c r="F126" s="181">
        <v>90</v>
      </c>
      <c r="G126" s="181">
        <v>76</v>
      </c>
      <c r="H126" s="181">
        <v>73</v>
      </c>
      <c r="I126" s="181">
        <v>73</v>
      </c>
      <c r="J126" s="181"/>
      <c r="K126" s="181"/>
      <c r="L126" s="181">
        <v>80</v>
      </c>
      <c r="M126" s="181">
        <v>95</v>
      </c>
      <c r="N126" s="181">
        <v>81</v>
      </c>
      <c r="O126" s="181">
        <v>67</v>
      </c>
      <c r="P126" s="181">
        <v>81</v>
      </c>
      <c r="Q126" s="181"/>
      <c r="R126" s="181"/>
      <c r="S126" s="181">
        <v>71</v>
      </c>
      <c r="T126" s="181"/>
      <c r="U126" s="181"/>
      <c r="V126" s="181">
        <v>78</v>
      </c>
      <c r="W126" s="181">
        <v>79</v>
      </c>
      <c r="X126" s="181"/>
      <c r="Y126" s="181"/>
      <c r="Z126" s="181">
        <v>72</v>
      </c>
      <c r="AA126" s="181">
        <v>72</v>
      </c>
      <c r="AB126" s="181">
        <v>83</v>
      </c>
      <c r="AC126" s="181">
        <v>72</v>
      </c>
      <c r="AD126" s="181">
        <v>75</v>
      </c>
      <c r="AE126" s="181"/>
      <c r="AF126" s="146">
        <f>SUM(D126:AE126)</f>
        <v>1390</v>
      </c>
    </row>
    <row r="127" spans="1:37" customHeight="1" ht="15.75">
      <c r="A127" s="291"/>
      <c r="B127" s="281"/>
      <c r="C127" s="99" t="s">
        <v>130</v>
      </c>
      <c r="D127" s="181"/>
      <c r="E127" s="181">
        <v>3</v>
      </c>
      <c r="F127" s="181">
        <v>3</v>
      </c>
      <c r="G127" s="181">
        <v>6</v>
      </c>
      <c r="H127" s="181">
        <v>5</v>
      </c>
      <c r="I127" s="181">
        <v>5</v>
      </c>
      <c r="J127" s="181"/>
      <c r="K127" s="181"/>
      <c r="L127" s="181">
        <v>2</v>
      </c>
      <c r="M127" s="181">
        <v>7</v>
      </c>
      <c r="N127" s="181">
        <v>2</v>
      </c>
      <c r="O127" s="181">
        <v>3</v>
      </c>
      <c r="P127" s="181">
        <v>5</v>
      </c>
      <c r="Q127" s="181"/>
      <c r="R127" s="181"/>
      <c r="S127" s="181">
        <v>1</v>
      </c>
      <c r="T127" s="181"/>
      <c r="U127" s="181"/>
      <c r="V127" s="181">
        <v>3</v>
      </c>
      <c r="W127" s="181">
        <v>3</v>
      </c>
      <c r="X127" s="181"/>
      <c r="Y127" s="181"/>
      <c r="Z127" s="181">
        <v>5</v>
      </c>
      <c r="AA127" s="181">
        <v>4</v>
      </c>
      <c r="AB127" s="181">
        <v>5</v>
      </c>
      <c r="AC127" s="181">
        <v>4</v>
      </c>
      <c r="AD127" s="181">
        <v>4</v>
      </c>
      <c r="AE127" s="181"/>
      <c r="AF127" s="146">
        <f>SUM(D127:AE127)</f>
        <v>70</v>
      </c>
    </row>
    <row r="128" spans="1:37" customHeight="1" ht="15.75">
      <c r="A128" s="291"/>
      <c r="B128" s="281"/>
      <c r="C128" s="99" t="s">
        <v>131</v>
      </c>
      <c r="D128" s="181"/>
      <c r="E128" s="181">
        <v>16</v>
      </c>
      <c r="F128" s="181">
        <v>17</v>
      </c>
      <c r="G128" s="181">
        <v>11</v>
      </c>
      <c r="H128" s="181">
        <v>17</v>
      </c>
      <c r="I128" s="181">
        <v>15</v>
      </c>
      <c r="J128" s="181"/>
      <c r="K128" s="181"/>
      <c r="L128" s="181">
        <v>16</v>
      </c>
      <c r="M128" s="181">
        <v>19</v>
      </c>
      <c r="N128" s="181">
        <v>23</v>
      </c>
      <c r="O128" s="181">
        <v>19</v>
      </c>
      <c r="P128" s="181">
        <v>17</v>
      </c>
      <c r="Q128" s="181"/>
      <c r="R128" s="181"/>
      <c r="S128" s="181">
        <v>20</v>
      </c>
      <c r="T128" s="181"/>
      <c r="U128" s="181"/>
      <c r="V128" s="181">
        <v>11</v>
      </c>
      <c r="W128" s="181">
        <v>12</v>
      </c>
      <c r="X128" s="181"/>
      <c r="Y128" s="181"/>
      <c r="Z128" s="181">
        <v>17</v>
      </c>
      <c r="AA128" s="181">
        <v>11</v>
      </c>
      <c r="AB128" s="181">
        <v>13</v>
      </c>
      <c r="AC128" s="181">
        <v>14</v>
      </c>
      <c r="AD128" s="181">
        <v>17</v>
      </c>
      <c r="AE128" s="181"/>
      <c r="AF128" s="146">
        <f>SUM(D128:AE128)</f>
        <v>285</v>
      </c>
    </row>
    <row r="129" spans="1:37" customHeight="1" ht="15.75">
      <c r="A129" s="291"/>
      <c r="B129" s="281"/>
      <c r="C129" s="99" t="s">
        <v>132</v>
      </c>
      <c r="D129" s="181"/>
      <c r="E129" s="181">
        <v>2</v>
      </c>
      <c r="F129" s="181">
        <v>0</v>
      </c>
      <c r="G129" s="181">
        <v>1</v>
      </c>
      <c r="H129" s="181">
        <v>2</v>
      </c>
      <c r="I129" s="181">
        <v>2</v>
      </c>
      <c r="J129" s="181"/>
      <c r="K129" s="181"/>
      <c r="L129" s="181">
        <v>0</v>
      </c>
      <c r="M129" s="181">
        <v>1</v>
      </c>
      <c r="N129" s="181">
        <v>1</v>
      </c>
      <c r="O129" s="181">
        <v>2</v>
      </c>
      <c r="P129" s="181">
        <v>2</v>
      </c>
      <c r="Q129" s="181"/>
      <c r="R129" s="181"/>
      <c r="S129" s="181">
        <v>2</v>
      </c>
      <c r="T129" s="181"/>
      <c r="U129" s="181"/>
      <c r="V129" s="181">
        <v>1</v>
      </c>
      <c r="W129" s="181">
        <v>1</v>
      </c>
      <c r="X129" s="181"/>
      <c r="Y129" s="181"/>
      <c r="Z129" s="181">
        <v>1</v>
      </c>
      <c r="AA129" s="181">
        <v>1</v>
      </c>
      <c r="AB129" s="181">
        <v>1</v>
      </c>
      <c r="AC129" s="181">
        <v>1</v>
      </c>
      <c r="AD129" s="181">
        <v>2</v>
      </c>
      <c r="AE129" s="181"/>
      <c r="AF129" s="146">
        <f>SUM(D129:AE129)</f>
        <v>23</v>
      </c>
    </row>
    <row r="130" spans="1:37" customHeight="1" ht="15.75">
      <c r="A130" s="291"/>
      <c r="B130" s="281"/>
      <c r="C130" s="99" t="s">
        <v>133</v>
      </c>
      <c r="D130" s="181"/>
      <c r="E130" s="181">
        <v>10</v>
      </c>
      <c r="F130" s="181">
        <v>14</v>
      </c>
      <c r="G130" s="181">
        <v>11</v>
      </c>
      <c r="H130" s="181">
        <v>8</v>
      </c>
      <c r="I130" s="181">
        <v>9</v>
      </c>
      <c r="J130" s="181"/>
      <c r="K130" s="181"/>
      <c r="L130" s="181">
        <v>10</v>
      </c>
      <c r="M130" s="181">
        <v>14</v>
      </c>
      <c r="N130" s="181">
        <v>5</v>
      </c>
      <c r="O130" s="181">
        <v>12</v>
      </c>
      <c r="P130" s="181">
        <v>9</v>
      </c>
      <c r="Q130" s="181"/>
      <c r="R130" s="181"/>
      <c r="S130" s="181">
        <v>15</v>
      </c>
      <c r="T130" s="181"/>
      <c r="U130" s="181"/>
      <c r="V130" s="181">
        <v>7</v>
      </c>
      <c r="W130" s="181">
        <v>9</v>
      </c>
      <c r="X130" s="181"/>
      <c r="Y130" s="181"/>
      <c r="Z130" s="181">
        <v>9</v>
      </c>
      <c r="AA130" s="181">
        <v>11</v>
      </c>
      <c r="AB130" s="181">
        <v>12</v>
      </c>
      <c r="AC130" s="181">
        <v>8</v>
      </c>
      <c r="AD130" s="181">
        <v>15</v>
      </c>
      <c r="AE130" s="181"/>
      <c r="AF130" s="146">
        <f>SUM(D130:AE130)</f>
        <v>188</v>
      </c>
    </row>
    <row r="131" spans="1:37" customHeight="1" ht="15.75">
      <c r="A131" s="291"/>
      <c r="B131" s="281"/>
      <c r="C131" s="99" t="s">
        <v>134</v>
      </c>
      <c r="D131" s="181"/>
      <c r="E131" s="181">
        <v>1</v>
      </c>
      <c r="F131" s="181">
        <v>0</v>
      </c>
      <c r="G131" s="181">
        <v>1</v>
      </c>
      <c r="H131" s="181">
        <v>1</v>
      </c>
      <c r="I131" s="181">
        <v>1</v>
      </c>
      <c r="J131" s="181"/>
      <c r="K131" s="181"/>
      <c r="L131" s="181">
        <v>1</v>
      </c>
      <c r="M131" s="181">
        <v>0</v>
      </c>
      <c r="N131" s="181">
        <v>0</v>
      </c>
      <c r="O131" s="181">
        <v>1</v>
      </c>
      <c r="P131" s="181">
        <v>0</v>
      </c>
      <c r="Q131" s="181"/>
      <c r="R131" s="181"/>
      <c r="S131" s="181">
        <v>0</v>
      </c>
      <c r="T131" s="181"/>
      <c r="U131" s="181"/>
      <c r="V131" s="181">
        <v>1</v>
      </c>
      <c r="W131" s="181">
        <v>0</v>
      </c>
      <c r="X131" s="181"/>
      <c r="Y131" s="181"/>
      <c r="Z131" s="181">
        <v>1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46">
        <f>SUM(D131:AE131)</f>
        <v>12</v>
      </c>
    </row>
    <row r="132" spans="1:37" customHeight="1" ht="15.75">
      <c r="A132" s="291"/>
      <c r="B132" s="281"/>
      <c r="C132" s="99" t="s">
        <v>135</v>
      </c>
      <c r="D132" s="181"/>
      <c r="E132" s="181">
        <v>12</v>
      </c>
      <c r="F132" s="181">
        <v>17</v>
      </c>
      <c r="G132" s="181">
        <v>24</v>
      </c>
      <c r="H132" s="181">
        <v>17</v>
      </c>
      <c r="I132" s="181">
        <v>8</v>
      </c>
      <c r="J132" s="181"/>
      <c r="K132" s="181"/>
      <c r="L132" s="181">
        <v>19</v>
      </c>
      <c r="M132" s="181">
        <v>21</v>
      </c>
      <c r="N132" s="181">
        <v>20</v>
      </c>
      <c r="O132" s="181">
        <v>22</v>
      </c>
      <c r="P132" s="181">
        <v>17</v>
      </c>
      <c r="Q132" s="181"/>
      <c r="R132" s="181"/>
      <c r="S132" s="181">
        <v>14</v>
      </c>
      <c r="T132" s="181"/>
      <c r="U132" s="181"/>
      <c r="V132" s="181">
        <v>16</v>
      </c>
      <c r="W132" s="181">
        <v>16</v>
      </c>
      <c r="X132" s="181"/>
      <c r="Y132" s="181"/>
      <c r="Z132" s="181">
        <v>14</v>
      </c>
      <c r="AA132" s="181">
        <v>18</v>
      </c>
      <c r="AB132" s="181">
        <v>17</v>
      </c>
      <c r="AC132" s="181">
        <v>16</v>
      </c>
      <c r="AD132" s="181">
        <v>11</v>
      </c>
      <c r="AE132" s="181"/>
      <c r="AF132" s="147">
        <f>SUM(D132:AE132)</f>
        <v>299</v>
      </c>
    </row>
    <row r="133" spans="1:37" customHeight="1" ht="15.75">
      <c r="A133" s="291"/>
      <c r="B133" s="281"/>
      <c r="C133" s="99" t="s">
        <v>136</v>
      </c>
      <c r="D133" s="181"/>
      <c r="E133" s="181">
        <v>0</v>
      </c>
      <c r="F133" s="181">
        <v>0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1</v>
      </c>
      <c r="Q133" s="181"/>
      <c r="R133" s="181"/>
      <c r="S133" s="181">
        <v>0</v>
      </c>
      <c r="T133" s="181"/>
      <c r="U133" s="181"/>
      <c r="V133" s="181">
        <v>0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0</v>
      </c>
      <c r="AE133" s="181"/>
      <c r="AF133" s="147">
        <f>SUM(D133:AE133)</f>
        <v>1</v>
      </c>
    </row>
    <row r="134" spans="1:37" customHeight="1" ht="16.5">
      <c r="A134" s="291"/>
      <c r="B134" s="281"/>
      <c r="C134" s="100" t="s">
        <v>137</v>
      </c>
      <c r="D134" s="181"/>
      <c r="E134" s="181">
        <v>8</v>
      </c>
      <c r="F134" s="181">
        <v>7</v>
      </c>
      <c r="G134" s="181">
        <v>5</v>
      </c>
      <c r="H134" s="181">
        <v>7</v>
      </c>
      <c r="I134" s="181">
        <v>5</v>
      </c>
      <c r="J134" s="181"/>
      <c r="K134" s="181"/>
      <c r="L134" s="181">
        <v>10</v>
      </c>
      <c r="M134" s="181">
        <v>9</v>
      </c>
      <c r="N134" s="181">
        <v>7</v>
      </c>
      <c r="O134" s="181">
        <v>5</v>
      </c>
      <c r="P134" s="181">
        <v>6</v>
      </c>
      <c r="Q134" s="181"/>
      <c r="R134" s="181"/>
      <c r="S134" s="181">
        <v>13</v>
      </c>
      <c r="T134" s="181"/>
      <c r="U134" s="181"/>
      <c r="V134" s="181">
        <v>5</v>
      </c>
      <c r="W134" s="181">
        <v>8</v>
      </c>
      <c r="X134" s="181"/>
      <c r="Y134" s="181"/>
      <c r="Z134" s="181">
        <v>6</v>
      </c>
      <c r="AA134" s="181">
        <v>10</v>
      </c>
      <c r="AB134" s="181">
        <v>6</v>
      </c>
      <c r="AC134" s="181">
        <v>9</v>
      </c>
      <c r="AD134" s="181">
        <v>5</v>
      </c>
      <c r="AE134" s="181"/>
      <c r="AF134" s="151">
        <f>SUM(D134:AE134)</f>
        <v>131</v>
      </c>
    </row>
    <row r="135" spans="1:37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397</v>
      </c>
      <c r="H135" s="182">
        <f>SUM(H120:H134)</f>
        <v>330</v>
      </c>
      <c r="I135" s="182">
        <f>SUM(I120:I134)</f>
        <v>363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400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400</v>
      </c>
      <c r="X135" s="182"/>
      <c r="Y135" s="182"/>
      <c r="Z135" s="182">
        <f>SUM(Z120:Z134)</f>
        <v>400</v>
      </c>
      <c r="AA135" s="182">
        <f>SUM(AA120:AA134)</f>
        <v>400</v>
      </c>
      <c r="AB135" s="182">
        <f>SUM(AB120:AB134)</f>
        <v>400</v>
      </c>
      <c r="AC135" s="182">
        <f>SUM(AC120:AC134)</f>
        <v>400</v>
      </c>
      <c r="AD135" s="182">
        <f>SUM(AD120:AD134)</f>
        <v>400</v>
      </c>
      <c r="AE135" s="182"/>
      <c r="AF135" s="150">
        <f>SUM(D135:AE135)</f>
        <v>7090</v>
      </c>
    </row>
    <row r="136" spans="1:37" customHeight="1" ht="18.75">
      <c r="A136" s="291"/>
      <c r="B136" s="284" t="s">
        <v>55</v>
      </c>
      <c r="C136" s="285"/>
      <c r="D136" s="104"/>
      <c r="E136" s="104">
        <v>386</v>
      </c>
      <c r="F136" s="104">
        <v>393</v>
      </c>
      <c r="G136" s="104">
        <v>389</v>
      </c>
      <c r="H136" s="104">
        <v>304</v>
      </c>
      <c r="I136" s="104">
        <v>351</v>
      </c>
      <c r="J136" s="104"/>
      <c r="K136" s="104"/>
      <c r="L136" s="104">
        <v>382</v>
      </c>
      <c r="M136" s="104">
        <v>390</v>
      </c>
      <c r="N136" s="104">
        <v>388</v>
      </c>
      <c r="O136" s="104">
        <v>285</v>
      </c>
      <c r="P136" s="104">
        <v>387</v>
      </c>
      <c r="Q136" s="104"/>
      <c r="R136" s="104"/>
      <c r="S136" s="104">
        <v>385</v>
      </c>
      <c r="T136" s="181"/>
      <c r="U136" s="181"/>
      <c r="V136" s="104">
        <v>391</v>
      </c>
      <c r="W136" s="104">
        <v>393</v>
      </c>
      <c r="X136" s="104"/>
      <c r="Y136" s="104"/>
      <c r="Z136" s="104">
        <v>386</v>
      </c>
      <c r="AA136" s="104">
        <v>383</v>
      </c>
      <c r="AB136" s="104">
        <v>386</v>
      </c>
      <c r="AC136" s="104">
        <v>369</v>
      </c>
      <c r="AD136" s="104">
        <v>394</v>
      </c>
      <c r="AE136" s="104"/>
      <c r="AF136" s="145">
        <f>SUM(D136:AE136)</f>
        <v>6742</v>
      </c>
    </row>
    <row r="137" spans="1:37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81"/>
      <c r="U137" s="181"/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46">
        <f>SUM(D137:AE137)</f>
        <v>7200</v>
      </c>
    </row>
    <row r="138" spans="1:37" customHeight="1" ht="18.75">
      <c r="A138" s="291"/>
      <c r="B138" s="286" t="s">
        <v>140</v>
      </c>
      <c r="C138" s="287"/>
      <c r="D138" s="104"/>
      <c r="E138" s="104">
        <f>E137-E136</f>
        <v>14</v>
      </c>
      <c r="F138" s="104">
        <f>F137-F136</f>
        <v>7</v>
      </c>
      <c r="G138" s="104">
        <f>G137-G136</f>
        <v>11</v>
      </c>
      <c r="H138" s="104">
        <f>H137-H136</f>
        <v>96</v>
      </c>
      <c r="I138" s="104">
        <f>I137-I136</f>
        <v>49</v>
      </c>
      <c r="J138" s="104"/>
      <c r="K138" s="104"/>
      <c r="L138" s="104">
        <f>L137-L136</f>
        <v>18</v>
      </c>
      <c r="M138" s="104">
        <f>M137-M136</f>
        <v>10</v>
      </c>
      <c r="N138" s="104">
        <f>N137-N136</f>
        <v>12</v>
      </c>
      <c r="O138" s="104">
        <f>O137-O136</f>
        <v>115</v>
      </c>
      <c r="P138" s="104">
        <f>P137-P136</f>
        <v>13</v>
      </c>
      <c r="Q138" s="104"/>
      <c r="R138" s="104"/>
      <c r="S138" s="104">
        <f>S137-S136</f>
        <v>15</v>
      </c>
      <c r="T138" s="181"/>
      <c r="U138" s="181"/>
      <c r="V138" s="104">
        <f>V137-V136</f>
        <v>9</v>
      </c>
      <c r="W138" s="104">
        <f>W137-W136</f>
        <v>7</v>
      </c>
      <c r="X138" s="104"/>
      <c r="Y138" s="104"/>
      <c r="Z138" s="104">
        <f>Z137-Z136</f>
        <v>14</v>
      </c>
      <c r="AA138" s="104">
        <f>AA137-AA136</f>
        <v>17</v>
      </c>
      <c r="AB138" s="104">
        <f>AB137-AB136</f>
        <v>14</v>
      </c>
      <c r="AC138" s="104">
        <f>AC137-AC136</f>
        <v>31</v>
      </c>
      <c r="AD138" s="104">
        <f>AD137-AD136</f>
        <v>6</v>
      </c>
      <c r="AE138" s="104"/>
      <c r="AF138" s="153">
        <f>SUM(D138:AE138)</f>
        <v>458</v>
      </c>
    </row>
    <row r="139" spans="1:37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3</v>
      </c>
      <c r="H139" s="104">
        <f>H137-H135</f>
        <v>70</v>
      </c>
      <c r="I139" s="104">
        <f>I137-I135</f>
        <v>37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0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0</v>
      </c>
      <c r="X139" s="104"/>
      <c r="Y139" s="104"/>
      <c r="Z139" s="104">
        <f>Z137-Z135</f>
        <v>0</v>
      </c>
      <c r="AA139" s="104">
        <f>AA137-AA135</f>
        <v>0</v>
      </c>
      <c r="AB139" s="104">
        <f>AB137-AB135</f>
        <v>0</v>
      </c>
      <c r="AC139" s="104">
        <f>AC137-AC135</f>
        <v>0</v>
      </c>
      <c r="AD139" s="104">
        <f>AD137-AD135</f>
        <v>0</v>
      </c>
      <c r="AE139" s="104"/>
      <c r="AF139" s="153">
        <f>SUM(D139:AE139)</f>
        <v>110</v>
      </c>
    </row>
    <row r="140" spans="1:37" customHeight="1" ht="16.5">
      <c r="A140" s="291"/>
      <c r="B140" s="288" t="s">
        <v>142</v>
      </c>
      <c r="C140" s="289"/>
      <c r="D140" s="104"/>
      <c r="E140" s="104">
        <f>E121+E123+E125+E127+E129+E131</f>
        <v>21</v>
      </c>
      <c r="F140" s="104">
        <f>F121+F123+F125+F127+F129+F131</f>
        <v>17</v>
      </c>
      <c r="G140" s="104">
        <f>G121+G123+G125+G127+G129+G131</f>
        <v>19</v>
      </c>
      <c r="H140" s="104">
        <f>H121+H123+H125+H127+H129+H131</f>
        <v>20</v>
      </c>
      <c r="I140" s="104">
        <f>I121+I123+I125+I127+I129+I131</f>
        <v>23</v>
      </c>
      <c r="J140" s="104"/>
      <c r="K140" s="104"/>
      <c r="L140" s="104">
        <f>L121+L123+L125+L127+L129+L131</f>
        <v>11</v>
      </c>
      <c r="M140" s="104">
        <f>M121+M123+M125+M127+M129+M131</f>
        <v>14</v>
      </c>
      <c r="N140" s="104">
        <f>N121+N123+N125+N127+N129+N131</f>
        <v>12</v>
      </c>
      <c r="O140" s="104">
        <f>O121+O123+O125+O127+O129+O131</f>
        <v>17</v>
      </c>
      <c r="P140" s="104">
        <f>P121+P123+P125+P127+P129+P131</f>
        <v>20</v>
      </c>
      <c r="Q140" s="104"/>
      <c r="R140" s="104"/>
      <c r="S140" s="104">
        <f>S121+S123+S125+S127+S129+S131</f>
        <v>12</v>
      </c>
      <c r="T140" s="181"/>
      <c r="U140" s="181"/>
      <c r="V140" s="104">
        <f>V121+V123+V125+V127+V129+V131</f>
        <v>18</v>
      </c>
      <c r="W140" s="104">
        <f>W121+W123+W125+W127+W129+W131</f>
        <v>17</v>
      </c>
      <c r="X140" s="104"/>
      <c r="Y140" s="104"/>
      <c r="Z140" s="104">
        <f>Z121+Z123+Z125+Z127+Z129+Z131</f>
        <v>21</v>
      </c>
      <c r="AA140" s="104">
        <f>AA121+AA123+AA125+AA127+AA129+AA131</f>
        <v>20</v>
      </c>
      <c r="AB140" s="104">
        <f>AB121+AB123+AB125+AB127+AB129+AB131</f>
        <v>16</v>
      </c>
      <c r="AC140" s="104">
        <f>AC121+AC123+AC125+AC127+AC129+AC131</f>
        <v>16</v>
      </c>
      <c r="AD140" s="104">
        <f>AD121+AD123+AD125+AD127+AD129+AD131</f>
        <v>25</v>
      </c>
      <c r="AE140" s="104"/>
      <c r="AF140" s="149">
        <f>SUM(D140:AE140)</f>
        <v>319</v>
      </c>
    </row>
    <row r="141" spans="1:37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3"/>
      <c r="AG141" s="185" t="s">
        <v>120</v>
      </c>
    </row>
    <row r="142" spans="1:37" customHeight="1" ht="16.5">
      <c r="A142" s="276" t="s">
        <v>149</v>
      </c>
      <c r="B142" s="295" t="s">
        <v>122</v>
      </c>
      <c r="C142" s="296"/>
      <c r="D142" s="109"/>
      <c r="E142" s="109">
        <v>1</v>
      </c>
      <c r="F142" s="109">
        <v>0</v>
      </c>
      <c r="G142" s="109">
        <v>3</v>
      </c>
      <c r="H142" s="109">
        <v>3</v>
      </c>
      <c r="I142" s="109">
        <v>1</v>
      </c>
      <c r="J142" s="109"/>
      <c r="K142" s="109"/>
      <c r="L142" s="109">
        <v>1</v>
      </c>
      <c r="M142" s="109">
        <v>0</v>
      </c>
      <c r="N142" s="109">
        <v>1</v>
      </c>
      <c r="O142" s="109">
        <v>4</v>
      </c>
      <c r="P142" s="109">
        <v>0</v>
      </c>
      <c r="Q142" s="109"/>
      <c r="R142" s="109"/>
      <c r="S142" s="109">
        <v>0</v>
      </c>
      <c r="T142" s="109"/>
      <c r="U142" s="109"/>
      <c r="V142" s="109">
        <v>0</v>
      </c>
      <c r="W142" s="109">
        <v>0</v>
      </c>
      <c r="X142" s="109"/>
      <c r="Y142" s="109"/>
      <c r="Z142" s="109">
        <v>0</v>
      </c>
      <c r="AA142" s="109">
        <v>0</v>
      </c>
      <c r="AB142" s="109">
        <v>0</v>
      </c>
      <c r="AC142" s="109">
        <v>0</v>
      </c>
      <c r="AD142" s="109">
        <v>0</v>
      </c>
      <c r="AE142" s="109"/>
      <c r="AF142" s="110">
        <f>SUM(D142:AE142)</f>
        <v>14</v>
      </c>
    </row>
    <row r="143" spans="1:37" customHeight="1" ht="15.75">
      <c r="A143" s="277"/>
      <c r="B143" s="281" t="s">
        <v>16</v>
      </c>
      <c r="C143" s="99" t="s">
        <v>123</v>
      </c>
      <c r="D143" s="181"/>
      <c r="E143" s="181">
        <v>31</v>
      </c>
      <c r="F143" s="181">
        <v>44</v>
      </c>
      <c r="G143" s="181">
        <v>30</v>
      </c>
      <c r="H143" s="181">
        <v>30</v>
      </c>
      <c r="I143" s="181">
        <v>30</v>
      </c>
      <c r="J143" s="181"/>
      <c r="K143" s="181"/>
      <c r="L143" s="181">
        <v>42</v>
      </c>
      <c r="M143" s="181">
        <v>37</v>
      </c>
      <c r="N143" s="181">
        <v>36</v>
      </c>
      <c r="O143" s="181">
        <v>41</v>
      </c>
      <c r="P143" s="181">
        <v>40</v>
      </c>
      <c r="Q143" s="181"/>
      <c r="R143" s="181"/>
      <c r="S143" s="181">
        <v>28</v>
      </c>
      <c r="T143" s="181"/>
      <c r="U143" s="181"/>
      <c r="V143" s="181">
        <v>17</v>
      </c>
      <c r="W143" s="181">
        <v>31</v>
      </c>
      <c r="X143" s="181"/>
      <c r="Y143" s="181"/>
      <c r="Z143" s="181">
        <v>41</v>
      </c>
      <c r="AA143" s="181">
        <v>20</v>
      </c>
      <c r="AB143" s="181">
        <v>39</v>
      </c>
      <c r="AC143" s="181">
        <v>24</v>
      </c>
      <c r="AD143" s="181">
        <v>36</v>
      </c>
      <c r="AE143" s="181"/>
      <c r="AF143" s="146">
        <f>SUM(D143:AE143)</f>
        <v>597</v>
      </c>
    </row>
    <row r="144" spans="1:37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/>
      <c r="U144" s="181"/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46">
        <f>SUM(D144:AE144)</f>
        <v>0</v>
      </c>
    </row>
    <row r="145" spans="1:37" customHeight="1" ht="15.75">
      <c r="A145" s="277"/>
      <c r="B145" s="281"/>
      <c r="C145" s="99" t="s">
        <v>125</v>
      </c>
      <c r="D145" s="181"/>
      <c r="E145" s="181">
        <v>9</v>
      </c>
      <c r="F145" s="181">
        <v>10</v>
      </c>
      <c r="G145" s="181">
        <v>7</v>
      </c>
      <c r="H145" s="181">
        <v>7</v>
      </c>
      <c r="I145" s="181">
        <v>7</v>
      </c>
      <c r="J145" s="181"/>
      <c r="K145" s="181"/>
      <c r="L145" s="181">
        <v>4</v>
      </c>
      <c r="M145" s="181">
        <v>5</v>
      </c>
      <c r="N145" s="181">
        <v>11</v>
      </c>
      <c r="O145" s="181">
        <v>7</v>
      </c>
      <c r="P145" s="181">
        <v>6</v>
      </c>
      <c r="Q145" s="181"/>
      <c r="R145" s="181"/>
      <c r="S145" s="181">
        <v>4</v>
      </c>
      <c r="T145" s="181"/>
      <c r="U145" s="181"/>
      <c r="V145" s="181">
        <v>2</v>
      </c>
      <c r="W145" s="181">
        <v>9</v>
      </c>
      <c r="X145" s="181"/>
      <c r="Y145" s="181"/>
      <c r="Z145" s="181">
        <v>8</v>
      </c>
      <c r="AA145" s="181">
        <v>6</v>
      </c>
      <c r="AB145" s="181">
        <v>11</v>
      </c>
      <c r="AC145" s="181">
        <v>6</v>
      </c>
      <c r="AD145" s="181">
        <v>9</v>
      </c>
      <c r="AE145" s="181"/>
      <c r="AF145" s="146">
        <f>SUM(D145:AE145)</f>
        <v>128</v>
      </c>
    </row>
    <row r="146" spans="1:37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/>
      <c r="U146" s="181"/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46">
        <f>SUM(D146:AE146)</f>
        <v>0</v>
      </c>
    </row>
    <row r="147" spans="1:37" customHeight="1" ht="15.75">
      <c r="A147" s="277"/>
      <c r="B147" s="281"/>
      <c r="C147" s="99" t="s">
        <v>127</v>
      </c>
      <c r="D147" s="181"/>
      <c r="E147" s="181">
        <v>87</v>
      </c>
      <c r="F147" s="181">
        <v>126</v>
      </c>
      <c r="G147" s="181">
        <v>103</v>
      </c>
      <c r="H147" s="181">
        <v>103</v>
      </c>
      <c r="I147" s="181">
        <v>95</v>
      </c>
      <c r="J147" s="181"/>
      <c r="K147" s="181"/>
      <c r="L147" s="181">
        <v>106</v>
      </c>
      <c r="M147" s="181">
        <v>114</v>
      </c>
      <c r="N147" s="181">
        <v>68</v>
      </c>
      <c r="O147" s="181">
        <v>104</v>
      </c>
      <c r="P147" s="181">
        <v>115</v>
      </c>
      <c r="Q147" s="181"/>
      <c r="R147" s="181"/>
      <c r="S147" s="181">
        <v>73</v>
      </c>
      <c r="T147" s="181"/>
      <c r="U147" s="181"/>
      <c r="V147" s="181">
        <v>56</v>
      </c>
      <c r="W147" s="181">
        <v>104</v>
      </c>
      <c r="X147" s="181"/>
      <c r="Y147" s="181"/>
      <c r="Z147" s="181">
        <v>97</v>
      </c>
      <c r="AA147" s="181">
        <v>102</v>
      </c>
      <c r="AB147" s="181">
        <v>96</v>
      </c>
      <c r="AC147" s="181">
        <v>77</v>
      </c>
      <c r="AD147" s="181">
        <v>79</v>
      </c>
      <c r="AE147" s="181"/>
      <c r="AF147" s="146">
        <f>SUM(D147:AE147)</f>
        <v>1705</v>
      </c>
    </row>
    <row r="148" spans="1:37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1</v>
      </c>
      <c r="I148" s="181">
        <v>2</v>
      </c>
      <c r="J148" s="181"/>
      <c r="K148" s="181"/>
      <c r="L148" s="181">
        <v>1</v>
      </c>
      <c r="M148" s="181">
        <v>0</v>
      </c>
      <c r="N148" s="181">
        <v>1</v>
      </c>
      <c r="O148" s="181">
        <v>1</v>
      </c>
      <c r="P148" s="181">
        <v>2</v>
      </c>
      <c r="Q148" s="181"/>
      <c r="R148" s="181"/>
      <c r="S148" s="181">
        <v>0</v>
      </c>
      <c r="T148" s="181"/>
      <c r="U148" s="181"/>
      <c r="V148" s="181">
        <v>0</v>
      </c>
      <c r="W148" s="181">
        <v>1</v>
      </c>
      <c r="X148" s="181"/>
      <c r="Y148" s="181"/>
      <c r="Z148" s="181">
        <v>1</v>
      </c>
      <c r="AA148" s="181">
        <v>0</v>
      </c>
      <c r="AB148" s="181">
        <v>0</v>
      </c>
      <c r="AC148" s="181">
        <v>0</v>
      </c>
      <c r="AD148" s="181">
        <v>1</v>
      </c>
      <c r="AE148" s="181"/>
      <c r="AF148" s="146">
        <f>SUM(D148:AE148)</f>
        <v>12</v>
      </c>
    </row>
    <row r="149" spans="1:37" customHeight="1" ht="15.75">
      <c r="A149" s="277"/>
      <c r="B149" s="281"/>
      <c r="C149" s="99" t="s">
        <v>129</v>
      </c>
      <c r="D149" s="181"/>
      <c r="E149" s="181">
        <v>76</v>
      </c>
      <c r="F149" s="181">
        <v>96</v>
      </c>
      <c r="G149" s="181">
        <v>56</v>
      </c>
      <c r="H149" s="181">
        <v>56</v>
      </c>
      <c r="I149" s="181">
        <v>66</v>
      </c>
      <c r="J149" s="181"/>
      <c r="K149" s="181"/>
      <c r="L149" s="181">
        <v>79</v>
      </c>
      <c r="M149" s="181">
        <v>79</v>
      </c>
      <c r="N149" s="181">
        <v>84</v>
      </c>
      <c r="O149" s="181">
        <v>104</v>
      </c>
      <c r="P149" s="181">
        <v>96</v>
      </c>
      <c r="Q149" s="181"/>
      <c r="R149" s="181"/>
      <c r="S149" s="181">
        <v>64</v>
      </c>
      <c r="T149" s="181"/>
      <c r="U149" s="181"/>
      <c r="V149" s="181">
        <v>36</v>
      </c>
      <c r="W149" s="181">
        <v>80</v>
      </c>
      <c r="X149" s="181"/>
      <c r="Y149" s="181"/>
      <c r="Z149" s="181">
        <v>82</v>
      </c>
      <c r="AA149" s="181">
        <v>72</v>
      </c>
      <c r="AB149" s="181">
        <v>90</v>
      </c>
      <c r="AC149" s="181">
        <v>52</v>
      </c>
      <c r="AD149" s="181">
        <v>65</v>
      </c>
      <c r="AE149" s="181"/>
      <c r="AF149" s="146">
        <f>SUM(D149:AE149)</f>
        <v>1333</v>
      </c>
    </row>
    <row r="150" spans="1:37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/>
      <c r="U150" s="181"/>
      <c r="V150" s="181">
        <v>0</v>
      </c>
      <c r="W150" s="181">
        <v>0</v>
      </c>
      <c r="X150" s="181"/>
      <c r="Y150" s="181"/>
      <c r="Z150" s="181">
        <v>0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46">
        <f>SUM(D150:AE150)</f>
        <v>0</v>
      </c>
    </row>
    <row r="151" spans="1:37" customHeight="1" ht="15.75">
      <c r="A151" s="277"/>
      <c r="B151" s="281"/>
      <c r="C151" s="99" t="s">
        <v>131</v>
      </c>
      <c r="D151" s="181"/>
      <c r="E151" s="181">
        <v>51</v>
      </c>
      <c r="F151" s="181">
        <v>64</v>
      </c>
      <c r="G151" s="181">
        <v>45</v>
      </c>
      <c r="H151" s="181">
        <v>45</v>
      </c>
      <c r="I151" s="181">
        <v>62</v>
      </c>
      <c r="J151" s="181"/>
      <c r="K151" s="181"/>
      <c r="L151" s="181">
        <v>50</v>
      </c>
      <c r="M151" s="181">
        <v>49</v>
      </c>
      <c r="N151" s="181">
        <v>39</v>
      </c>
      <c r="O151" s="181">
        <v>46</v>
      </c>
      <c r="P151" s="181">
        <v>62</v>
      </c>
      <c r="Q151" s="181"/>
      <c r="R151" s="181"/>
      <c r="S151" s="181">
        <v>31</v>
      </c>
      <c r="T151" s="181"/>
      <c r="U151" s="181"/>
      <c r="V151" s="181">
        <v>25</v>
      </c>
      <c r="W151" s="181">
        <v>60</v>
      </c>
      <c r="X151" s="181"/>
      <c r="Y151" s="181"/>
      <c r="Z151" s="181">
        <v>36</v>
      </c>
      <c r="AA151" s="181">
        <v>77</v>
      </c>
      <c r="AB151" s="181">
        <v>52</v>
      </c>
      <c r="AC151" s="181">
        <v>31</v>
      </c>
      <c r="AD151" s="181">
        <v>49</v>
      </c>
      <c r="AE151" s="181"/>
      <c r="AF151" s="146">
        <f>SUM(D151:AE151)</f>
        <v>874</v>
      </c>
    </row>
    <row r="152" spans="1:37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/>
      <c r="U152" s="181"/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46">
        <f>SUM(D152:AE152)</f>
        <v>0</v>
      </c>
    </row>
    <row r="153" spans="1:37" customHeight="1" ht="15.75">
      <c r="A153" s="277"/>
      <c r="B153" s="281"/>
      <c r="C153" s="99" t="s">
        <v>133</v>
      </c>
      <c r="D153" s="181"/>
      <c r="E153" s="181">
        <v>26</v>
      </c>
      <c r="F153" s="181">
        <v>31</v>
      </c>
      <c r="G153" s="181">
        <v>28</v>
      </c>
      <c r="H153" s="181">
        <v>28</v>
      </c>
      <c r="I153" s="181">
        <v>22</v>
      </c>
      <c r="J153" s="181"/>
      <c r="K153" s="181"/>
      <c r="L153" s="181">
        <v>34</v>
      </c>
      <c r="M153" s="181">
        <v>36</v>
      </c>
      <c r="N153" s="181">
        <v>16</v>
      </c>
      <c r="O153" s="181">
        <v>31</v>
      </c>
      <c r="P153" s="181">
        <v>35</v>
      </c>
      <c r="Q153" s="181"/>
      <c r="R153" s="181"/>
      <c r="S153" s="181">
        <v>16</v>
      </c>
      <c r="T153" s="181"/>
      <c r="U153" s="181"/>
      <c r="V153" s="181">
        <v>12</v>
      </c>
      <c r="W153" s="181">
        <v>40</v>
      </c>
      <c r="X153" s="181"/>
      <c r="Y153" s="181"/>
      <c r="Z153" s="181">
        <v>38</v>
      </c>
      <c r="AA153" s="181">
        <v>42</v>
      </c>
      <c r="AB153" s="181">
        <v>35</v>
      </c>
      <c r="AC153" s="181">
        <v>19</v>
      </c>
      <c r="AD153" s="181">
        <v>22</v>
      </c>
      <c r="AE153" s="181"/>
      <c r="AF153" s="146">
        <f>SUM(D153:AE153)</f>
        <v>511</v>
      </c>
    </row>
    <row r="154" spans="1:37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/>
      <c r="U154" s="181"/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46">
        <f>SUM(D154:AE154)</f>
        <v>0</v>
      </c>
    </row>
    <row r="155" spans="1:37" customHeight="1" ht="15.75">
      <c r="A155" s="277"/>
      <c r="B155" s="281"/>
      <c r="C155" s="99" t="s">
        <v>135</v>
      </c>
      <c r="D155" s="181"/>
      <c r="E155" s="181">
        <v>9</v>
      </c>
      <c r="F155" s="181">
        <v>7</v>
      </c>
      <c r="G155" s="181">
        <v>8</v>
      </c>
      <c r="H155" s="181">
        <v>8</v>
      </c>
      <c r="I155" s="181">
        <v>16</v>
      </c>
      <c r="J155" s="181"/>
      <c r="K155" s="181"/>
      <c r="L155" s="181">
        <v>14</v>
      </c>
      <c r="M155" s="181">
        <v>16</v>
      </c>
      <c r="N155" s="181">
        <v>10</v>
      </c>
      <c r="O155" s="181">
        <v>11</v>
      </c>
      <c r="P155" s="181">
        <v>15</v>
      </c>
      <c r="Q155" s="181"/>
      <c r="R155" s="181"/>
      <c r="S155" s="181">
        <v>13</v>
      </c>
      <c r="T155" s="181"/>
      <c r="U155" s="181"/>
      <c r="V155" s="181">
        <v>7</v>
      </c>
      <c r="W155" s="181">
        <v>8</v>
      </c>
      <c r="X155" s="181"/>
      <c r="Y155" s="181"/>
      <c r="Z155" s="181">
        <v>13</v>
      </c>
      <c r="AA155" s="181">
        <v>29</v>
      </c>
      <c r="AB155" s="181">
        <v>6</v>
      </c>
      <c r="AC155" s="181">
        <v>6</v>
      </c>
      <c r="AD155" s="181">
        <v>19</v>
      </c>
      <c r="AE155" s="181"/>
      <c r="AF155" s="147">
        <f>SUM(D155:AE155)</f>
        <v>215</v>
      </c>
    </row>
    <row r="156" spans="1:37" customHeight="1" ht="15.75">
      <c r="A156" s="277"/>
      <c r="B156" s="281"/>
      <c r="C156" s="99" t="s">
        <v>136</v>
      </c>
      <c r="D156" s="181"/>
      <c r="E156" s="181">
        <v>1</v>
      </c>
      <c r="F156" s="181">
        <v>0</v>
      </c>
      <c r="G156" s="181">
        <v>0</v>
      </c>
      <c r="H156" s="181">
        <v>0</v>
      </c>
      <c r="I156" s="181">
        <v>2</v>
      </c>
      <c r="J156" s="181"/>
      <c r="K156" s="181"/>
      <c r="L156" s="181">
        <v>0</v>
      </c>
      <c r="M156" s="181">
        <v>0</v>
      </c>
      <c r="N156" s="181">
        <v>1</v>
      </c>
      <c r="O156" s="181">
        <v>0</v>
      </c>
      <c r="P156" s="181">
        <v>0</v>
      </c>
      <c r="Q156" s="181"/>
      <c r="R156" s="181"/>
      <c r="S156" s="181">
        <v>2</v>
      </c>
      <c r="T156" s="181"/>
      <c r="U156" s="181"/>
      <c r="V156" s="181">
        <v>0</v>
      </c>
      <c r="W156" s="181">
        <v>0</v>
      </c>
      <c r="X156" s="181"/>
      <c r="Y156" s="181"/>
      <c r="Z156" s="181">
        <v>4</v>
      </c>
      <c r="AA156" s="181">
        <v>0</v>
      </c>
      <c r="AB156" s="181">
        <v>0</v>
      </c>
      <c r="AC156" s="181">
        <v>1</v>
      </c>
      <c r="AD156" s="181">
        <v>0</v>
      </c>
      <c r="AE156" s="181"/>
      <c r="AF156" s="147">
        <f>SUM(D156:AE156)</f>
        <v>11</v>
      </c>
    </row>
    <row r="157" spans="1:37" customHeight="1" ht="16.5">
      <c r="A157" s="277"/>
      <c r="B157" s="281"/>
      <c r="C157" s="100" t="s">
        <v>137</v>
      </c>
      <c r="D157" s="181"/>
      <c r="E157" s="181">
        <v>10</v>
      </c>
      <c r="F157" s="181">
        <v>8</v>
      </c>
      <c r="G157" s="181">
        <v>6</v>
      </c>
      <c r="H157" s="181">
        <v>6</v>
      </c>
      <c r="I157" s="181">
        <v>3</v>
      </c>
      <c r="J157" s="181"/>
      <c r="K157" s="181"/>
      <c r="L157" s="181">
        <v>7</v>
      </c>
      <c r="M157" s="181">
        <v>10</v>
      </c>
      <c r="N157" s="181">
        <v>8</v>
      </c>
      <c r="O157" s="181">
        <v>11</v>
      </c>
      <c r="P157" s="181">
        <v>8</v>
      </c>
      <c r="Q157" s="181"/>
      <c r="R157" s="181"/>
      <c r="S157" s="181">
        <v>2</v>
      </c>
      <c r="T157" s="181"/>
      <c r="U157" s="181"/>
      <c r="V157" s="181">
        <v>5</v>
      </c>
      <c r="W157" s="181">
        <v>9</v>
      </c>
      <c r="X157" s="181"/>
      <c r="Y157" s="181"/>
      <c r="Z157" s="181">
        <v>6</v>
      </c>
      <c r="AA157" s="181">
        <v>7</v>
      </c>
      <c r="AB157" s="181">
        <v>6</v>
      </c>
      <c r="AC157" s="181">
        <v>6</v>
      </c>
      <c r="AD157" s="181">
        <v>7</v>
      </c>
      <c r="AE157" s="181"/>
      <c r="AF157" s="151">
        <f>SUM(D157:AE157)</f>
        <v>125</v>
      </c>
    </row>
    <row r="158" spans="1:37" customHeight="1" ht="18.75">
      <c r="A158" s="277"/>
      <c r="B158" s="282" t="s">
        <v>138</v>
      </c>
      <c r="C158" s="283"/>
      <c r="D158" s="182"/>
      <c r="E158" s="182">
        <f>SUM(E143:E157)</f>
        <v>300</v>
      </c>
      <c r="F158" s="182">
        <f>SUM(F143:F157)</f>
        <v>386</v>
      </c>
      <c r="G158" s="182">
        <f>SUM(G143:G157)</f>
        <v>284</v>
      </c>
      <c r="H158" s="182">
        <f>SUM(H143:H157)</f>
        <v>284</v>
      </c>
      <c r="I158" s="182">
        <f>SUM(I143:I157)</f>
        <v>305</v>
      </c>
      <c r="J158" s="182"/>
      <c r="K158" s="182"/>
      <c r="L158" s="182">
        <f>SUM(L143:L157)</f>
        <v>337</v>
      </c>
      <c r="M158" s="182">
        <f>SUM(M143:M157)</f>
        <v>346</v>
      </c>
      <c r="N158" s="182">
        <f>SUM(N143:N157)</f>
        <v>274</v>
      </c>
      <c r="O158" s="182">
        <f>SUM(O143:O157)</f>
        <v>356</v>
      </c>
      <c r="P158" s="182">
        <f>SUM(P143:P157)</f>
        <v>379</v>
      </c>
      <c r="Q158" s="182"/>
      <c r="R158" s="182"/>
      <c r="S158" s="182">
        <f>SUM(S143:S157)</f>
        <v>233</v>
      </c>
      <c r="T158" s="181"/>
      <c r="U158" s="181"/>
      <c r="V158" s="182">
        <f>SUM(V143:V157)</f>
        <v>160</v>
      </c>
      <c r="W158" s="182">
        <f>SUM(W143:W157)</f>
        <v>342</v>
      </c>
      <c r="X158" s="182"/>
      <c r="Y158" s="182"/>
      <c r="Z158" s="182">
        <f>SUM(Z143:Z157)</f>
        <v>326</v>
      </c>
      <c r="AA158" s="182">
        <f>SUM(AA143:AA157)</f>
        <v>355</v>
      </c>
      <c r="AB158" s="182">
        <f>SUM(AB143:AB157)</f>
        <v>335</v>
      </c>
      <c r="AC158" s="182">
        <f>SUM(AC143:AC157)</f>
        <v>222</v>
      </c>
      <c r="AD158" s="182">
        <f>SUM(AD143:AD157)</f>
        <v>287</v>
      </c>
      <c r="AE158" s="182"/>
      <c r="AF158" s="150">
        <f>SUM(D158:AE158)</f>
        <v>5511</v>
      </c>
    </row>
    <row r="159" spans="1:37" customHeight="1" ht="18.75">
      <c r="A159" s="277"/>
      <c r="B159" s="284" t="s">
        <v>55</v>
      </c>
      <c r="C159" s="285"/>
      <c r="D159" s="104"/>
      <c r="E159" s="104">
        <v>296</v>
      </c>
      <c r="F159" s="104">
        <v>376</v>
      </c>
      <c r="G159" s="104">
        <v>280</v>
      </c>
      <c r="H159" s="104">
        <v>280</v>
      </c>
      <c r="I159" s="104">
        <v>298</v>
      </c>
      <c r="J159" s="104"/>
      <c r="K159" s="104"/>
      <c r="L159" s="104">
        <v>332</v>
      </c>
      <c r="M159" s="104">
        <v>336</v>
      </c>
      <c r="N159" s="104">
        <v>267</v>
      </c>
      <c r="O159" s="104">
        <v>343</v>
      </c>
      <c r="P159" s="104">
        <v>375</v>
      </c>
      <c r="Q159" s="104"/>
      <c r="R159" s="104"/>
      <c r="S159" s="104">
        <v>233</v>
      </c>
      <c r="T159" s="181"/>
      <c r="U159" s="181"/>
      <c r="V159" s="104">
        <v>148</v>
      </c>
      <c r="W159" s="104">
        <v>338</v>
      </c>
      <c r="X159" s="104"/>
      <c r="Y159" s="104"/>
      <c r="Z159" s="104">
        <v>323</v>
      </c>
      <c r="AA159" s="104">
        <v>349</v>
      </c>
      <c r="AB159" s="104">
        <v>326</v>
      </c>
      <c r="AC159" s="104">
        <v>214</v>
      </c>
      <c r="AD159" s="104">
        <v>271</v>
      </c>
      <c r="AE159" s="104"/>
      <c r="AF159" s="145">
        <f>SUM(D159:AE159)</f>
        <v>5385</v>
      </c>
    </row>
    <row r="160" spans="1:37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81"/>
      <c r="U160" s="181"/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46">
        <f>SUM(D160:AE160)</f>
        <v>7200</v>
      </c>
    </row>
    <row r="161" spans="1:37" customHeight="1" ht="18.75">
      <c r="A161" s="277"/>
      <c r="B161" s="286" t="s">
        <v>140</v>
      </c>
      <c r="C161" s="287"/>
      <c r="D161" s="104"/>
      <c r="E161" s="104">
        <f>E160-E159</f>
        <v>104</v>
      </c>
      <c r="F161" s="104">
        <f>F160-F159</f>
        <v>24</v>
      </c>
      <c r="G161" s="104">
        <f>G160-G159</f>
        <v>120</v>
      </c>
      <c r="H161" s="104">
        <f>H160-H159</f>
        <v>120</v>
      </c>
      <c r="I161" s="104">
        <f>I160-I159</f>
        <v>102</v>
      </c>
      <c r="J161" s="104"/>
      <c r="K161" s="104"/>
      <c r="L161" s="104">
        <f>L160-L159</f>
        <v>68</v>
      </c>
      <c r="M161" s="104">
        <f>M160-M159</f>
        <v>64</v>
      </c>
      <c r="N161" s="104">
        <f>N160-N159</f>
        <v>133</v>
      </c>
      <c r="O161" s="104">
        <f>O160-O159</f>
        <v>57</v>
      </c>
      <c r="P161" s="104">
        <f>P160-P159</f>
        <v>25</v>
      </c>
      <c r="Q161" s="104"/>
      <c r="R161" s="104"/>
      <c r="S161" s="104">
        <f>S160-S159</f>
        <v>167</v>
      </c>
      <c r="T161" s="181"/>
      <c r="U161" s="181"/>
      <c r="V161" s="104">
        <f>V160-V159</f>
        <v>252</v>
      </c>
      <c r="W161" s="104">
        <f>W160-W159</f>
        <v>62</v>
      </c>
      <c r="X161" s="104"/>
      <c r="Y161" s="104"/>
      <c r="Z161" s="104">
        <f>Z160-Z159</f>
        <v>77</v>
      </c>
      <c r="AA161" s="104">
        <f>AA160-AA159</f>
        <v>51</v>
      </c>
      <c r="AB161" s="104">
        <f>AB160-AB159</f>
        <v>74</v>
      </c>
      <c r="AC161" s="104">
        <f>AC160-AC159</f>
        <v>186</v>
      </c>
      <c r="AD161" s="104">
        <f>AD160-AD159</f>
        <v>129</v>
      </c>
      <c r="AE161" s="104"/>
      <c r="AF161" s="153">
        <f>SUM(D161:AE161)</f>
        <v>1815</v>
      </c>
    </row>
    <row r="162" spans="1:37" customHeight="1" ht="18.75">
      <c r="A162" s="277"/>
      <c r="B162" s="286" t="s">
        <v>141</v>
      </c>
      <c r="C162" s="287"/>
      <c r="D162" s="104"/>
      <c r="E162" s="104">
        <f>E160-E158</f>
        <v>100</v>
      </c>
      <c r="F162" s="104">
        <f>F160-F158</f>
        <v>14</v>
      </c>
      <c r="G162" s="104">
        <f>G160-G158</f>
        <v>116</v>
      </c>
      <c r="H162" s="104">
        <f>H160-H158</f>
        <v>116</v>
      </c>
      <c r="I162" s="104">
        <f>I160-I158</f>
        <v>95</v>
      </c>
      <c r="J162" s="104"/>
      <c r="K162" s="104"/>
      <c r="L162" s="104">
        <f>L160-L158</f>
        <v>63</v>
      </c>
      <c r="M162" s="104">
        <f>M160-M158</f>
        <v>54</v>
      </c>
      <c r="N162" s="104">
        <f>N160-N158</f>
        <v>126</v>
      </c>
      <c r="O162" s="104">
        <f>O160-O158</f>
        <v>44</v>
      </c>
      <c r="P162" s="104">
        <f>P160-P158</f>
        <v>21</v>
      </c>
      <c r="Q162" s="104"/>
      <c r="R162" s="104"/>
      <c r="S162" s="104">
        <f>S160-S158</f>
        <v>167</v>
      </c>
      <c r="T162" s="181"/>
      <c r="U162" s="181"/>
      <c r="V162" s="104">
        <f>V160-V158</f>
        <v>240</v>
      </c>
      <c r="W162" s="104">
        <f>W160-W158</f>
        <v>58</v>
      </c>
      <c r="X162" s="104"/>
      <c r="Y162" s="104"/>
      <c r="Z162" s="104">
        <f>Z160-Z158</f>
        <v>74</v>
      </c>
      <c r="AA162" s="104">
        <f>AA160-AA158</f>
        <v>45</v>
      </c>
      <c r="AB162" s="104">
        <f>AB160-AB158</f>
        <v>65</v>
      </c>
      <c r="AC162" s="104">
        <f>AC160-AC158</f>
        <v>178</v>
      </c>
      <c r="AD162" s="104">
        <f>AD160-AD158</f>
        <v>113</v>
      </c>
      <c r="AE162" s="104"/>
      <c r="AF162" s="153">
        <f>SUM(D162:AE162)</f>
        <v>1689</v>
      </c>
    </row>
    <row r="163" spans="1:37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1</v>
      </c>
      <c r="I163" s="104">
        <f>I144+I146+I148+I150+I152+I154</f>
        <v>2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1</v>
      </c>
      <c r="O163" s="104">
        <f>O144+O146+O148+O150+O152+O154</f>
        <v>1</v>
      </c>
      <c r="P163" s="104">
        <f>P144+P146+P148+P150+P152+P154</f>
        <v>2</v>
      </c>
      <c r="Q163" s="104"/>
      <c r="R163" s="104"/>
      <c r="S163" s="104">
        <f>S144+S146+S148+S150+S152+S154</f>
        <v>0</v>
      </c>
      <c r="T163" s="181"/>
      <c r="U163" s="181"/>
      <c r="V163" s="104">
        <f>V144+V146+V148+V150+V152+V154</f>
        <v>0</v>
      </c>
      <c r="W163" s="104">
        <f>W144+W146+W148+W150+W152+W154</f>
        <v>1</v>
      </c>
      <c r="X163" s="104"/>
      <c r="Y163" s="104"/>
      <c r="Z163" s="104">
        <f>Z144+Z146+Z148+Z150+Z152+Z154</f>
        <v>1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1</v>
      </c>
      <c r="AE163" s="104"/>
      <c r="AF163" s="149">
        <f>SUM(D163:AE163)</f>
        <v>12</v>
      </c>
    </row>
    <row r="164" spans="1:37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3"/>
      <c r="AG164" s="185" t="s">
        <v>120</v>
      </c>
    </row>
    <row r="165" spans="1:37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3</v>
      </c>
      <c r="G165" s="109">
        <v>0</v>
      </c>
      <c r="H165" s="109">
        <v>0</v>
      </c>
      <c r="I165" s="109">
        <v>2</v>
      </c>
      <c r="J165" s="109"/>
      <c r="K165" s="109"/>
      <c r="L165" s="109">
        <v>0</v>
      </c>
      <c r="M165" s="109">
        <v>4</v>
      </c>
      <c r="N165" s="109">
        <v>1</v>
      </c>
      <c r="O165" s="109">
        <v>2</v>
      </c>
      <c r="P165" s="109">
        <v>2</v>
      </c>
      <c r="Q165" s="109"/>
      <c r="R165" s="109"/>
      <c r="S165" s="109">
        <v>0</v>
      </c>
      <c r="T165" s="109"/>
      <c r="U165" s="109"/>
      <c r="V165" s="109">
        <v>0</v>
      </c>
      <c r="W165" s="109">
        <v>0</v>
      </c>
      <c r="X165" s="109"/>
      <c r="Y165" s="109"/>
      <c r="Z165" s="109">
        <v>0</v>
      </c>
      <c r="AA165" s="109">
        <v>18</v>
      </c>
      <c r="AB165" s="109">
        <v>1</v>
      </c>
      <c r="AC165" s="109">
        <v>0</v>
      </c>
      <c r="AD165" s="109">
        <v>12</v>
      </c>
      <c r="AE165" s="109"/>
      <c r="AF165" s="110">
        <f>SUM(D165:AE165)</f>
        <v>45</v>
      </c>
      <c r="AG165" s="13"/>
    </row>
    <row r="166" spans="1:37" customHeight="1" ht="15.75">
      <c r="A166" s="298"/>
      <c r="B166" s="281" t="s">
        <v>16</v>
      </c>
      <c r="C166" s="99" t="s">
        <v>123</v>
      </c>
      <c r="D166" s="181"/>
      <c r="E166" s="181">
        <v>11</v>
      </c>
      <c r="F166" s="181">
        <v>30</v>
      </c>
      <c r="G166" s="181">
        <v>27</v>
      </c>
      <c r="H166" s="181">
        <v>26</v>
      </c>
      <c r="I166" s="181">
        <v>25</v>
      </c>
      <c r="J166" s="181"/>
      <c r="K166" s="181"/>
      <c r="L166" s="181">
        <v>31</v>
      </c>
      <c r="M166" s="181">
        <v>36</v>
      </c>
      <c r="N166" s="181">
        <v>39</v>
      </c>
      <c r="O166" s="181">
        <v>24</v>
      </c>
      <c r="P166" s="181">
        <v>32</v>
      </c>
      <c r="Q166" s="181"/>
      <c r="R166" s="181"/>
      <c r="S166" s="181">
        <v>11</v>
      </c>
      <c r="T166" s="181"/>
      <c r="U166" s="181"/>
      <c r="V166" s="181">
        <v>34</v>
      </c>
      <c r="W166" s="181">
        <v>31</v>
      </c>
      <c r="X166" s="181"/>
      <c r="Y166" s="181"/>
      <c r="Z166" s="181">
        <v>22</v>
      </c>
      <c r="AA166" s="181">
        <v>24</v>
      </c>
      <c r="AB166" s="181">
        <v>22</v>
      </c>
      <c r="AC166" s="181">
        <v>15</v>
      </c>
      <c r="AD166" s="181">
        <v>22</v>
      </c>
      <c r="AE166" s="181"/>
      <c r="AF166" s="146">
        <f>SUM(D166:AE166)</f>
        <v>462</v>
      </c>
    </row>
    <row r="167" spans="1:37" customHeight="1" ht="15.75">
      <c r="A167" s="298"/>
      <c r="B167" s="281"/>
      <c r="C167" s="99" t="s">
        <v>124</v>
      </c>
      <c r="D167" s="181"/>
      <c r="E167" s="181">
        <v>0</v>
      </c>
      <c r="F167" s="181">
        <v>2</v>
      </c>
      <c r="G167" s="181">
        <v>3</v>
      </c>
      <c r="H167" s="181">
        <v>1</v>
      </c>
      <c r="I167" s="181">
        <v>0</v>
      </c>
      <c r="J167" s="181"/>
      <c r="K167" s="181"/>
      <c r="L167" s="181">
        <v>1</v>
      </c>
      <c r="M167" s="181">
        <v>1</v>
      </c>
      <c r="N167" s="181">
        <v>1</v>
      </c>
      <c r="O167" s="181">
        <v>2</v>
      </c>
      <c r="P167" s="181">
        <v>0</v>
      </c>
      <c r="Q167" s="181"/>
      <c r="R167" s="181"/>
      <c r="S167" s="181">
        <v>0</v>
      </c>
      <c r="T167" s="181"/>
      <c r="U167" s="181"/>
      <c r="V167" s="181">
        <v>3</v>
      </c>
      <c r="W167" s="181">
        <v>2</v>
      </c>
      <c r="X167" s="181"/>
      <c r="Y167" s="181"/>
      <c r="Z167" s="181">
        <v>1</v>
      </c>
      <c r="AA167" s="181">
        <v>1</v>
      </c>
      <c r="AB167" s="181">
        <v>1</v>
      </c>
      <c r="AC167" s="181">
        <v>0</v>
      </c>
      <c r="AD167" s="181">
        <v>1</v>
      </c>
      <c r="AE167" s="181"/>
      <c r="AF167" s="146">
        <f>SUM(D167:AE167)</f>
        <v>20</v>
      </c>
    </row>
    <row r="168" spans="1:37" customHeight="1" ht="15.75">
      <c r="A168" s="298"/>
      <c r="B168" s="281"/>
      <c r="C168" s="99" t="s">
        <v>125</v>
      </c>
      <c r="D168" s="181"/>
      <c r="E168" s="181">
        <v>24</v>
      </c>
      <c r="F168" s="181">
        <v>21</v>
      </c>
      <c r="G168" s="181">
        <v>14</v>
      </c>
      <c r="H168" s="181">
        <v>24</v>
      </c>
      <c r="I168" s="181">
        <v>26</v>
      </c>
      <c r="J168" s="181"/>
      <c r="K168" s="181"/>
      <c r="L168" s="181">
        <v>23</v>
      </c>
      <c r="M168" s="181">
        <v>22</v>
      </c>
      <c r="N168" s="181">
        <v>20</v>
      </c>
      <c r="O168" s="181">
        <v>16</v>
      </c>
      <c r="P168" s="181">
        <v>14</v>
      </c>
      <c r="Q168" s="181"/>
      <c r="R168" s="181"/>
      <c r="S168" s="181">
        <v>17</v>
      </c>
      <c r="T168" s="181"/>
      <c r="U168" s="181"/>
      <c r="V168" s="181">
        <v>27</v>
      </c>
      <c r="W168" s="181">
        <v>25</v>
      </c>
      <c r="X168" s="181"/>
      <c r="Y168" s="181"/>
      <c r="Z168" s="181">
        <v>16</v>
      </c>
      <c r="AA168" s="181">
        <v>20</v>
      </c>
      <c r="AB168" s="181">
        <v>29</v>
      </c>
      <c r="AC168" s="181">
        <v>7</v>
      </c>
      <c r="AD168" s="181">
        <v>20</v>
      </c>
      <c r="AE168" s="181"/>
      <c r="AF168" s="146">
        <f>SUM(D168:AE168)</f>
        <v>365</v>
      </c>
    </row>
    <row r="169" spans="1:37" customHeight="1" ht="15.75">
      <c r="A169" s="298"/>
      <c r="B169" s="281"/>
      <c r="C169" s="99" t="s">
        <v>126</v>
      </c>
      <c r="D169" s="181"/>
      <c r="E169" s="181">
        <v>1</v>
      </c>
      <c r="F169" s="181">
        <v>1</v>
      </c>
      <c r="G169" s="181">
        <v>2</v>
      </c>
      <c r="H169" s="181">
        <v>1</v>
      </c>
      <c r="I169" s="181">
        <v>0</v>
      </c>
      <c r="J169" s="181"/>
      <c r="K169" s="181"/>
      <c r="L169" s="181">
        <v>1</v>
      </c>
      <c r="M169" s="181">
        <v>1</v>
      </c>
      <c r="N169" s="181">
        <v>0</v>
      </c>
      <c r="O169" s="181">
        <v>3</v>
      </c>
      <c r="P169" s="181">
        <v>1</v>
      </c>
      <c r="Q169" s="181"/>
      <c r="R169" s="181"/>
      <c r="S169" s="181">
        <v>0</v>
      </c>
      <c r="T169" s="181"/>
      <c r="U169" s="181"/>
      <c r="V169" s="181">
        <v>2</v>
      </c>
      <c r="W169" s="181">
        <v>2</v>
      </c>
      <c r="X169" s="181"/>
      <c r="Y169" s="181"/>
      <c r="Z169" s="181">
        <v>1</v>
      </c>
      <c r="AA169" s="181">
        <v>1</v>
      </c>
      <c r="AB169" s="181">
        <v>2</v>
      </c>
      <c r="AC169" s="181">
        <v>1</v>
      </c>
      <c r="AD169" s="181">
        <v>2</v>
      </c>
      <c r="AE169" s="181"/>
      <c r="AF169" s="146">
        <f>SUM(D169:AE169)</f>
        <v>22</v>
      </c>
    </row>
    <row r="170" spans="1:37" customHeight="1" ht="15.75">
      <c r="A170" s="298"/>
      <c r="B170" s="281"/>
      <c r="C170" s="99" t="s">
        <v>127</v>
      </c>
      <c r="D170" s="181"/>
      <c r="E170" s="181">
        <v>121</v>
      </c>
      <c r="F170" s="181">
        <v>136</v>
      </c>
      <c r="G170" s="181">
        <v>118</v>
      </c>
      <c r="H170" s="181">
        <v>135</v>
      </c>
      <c r="I170" s="181">
        <v>107</v>
      </c>
      <c r="J170" s="181"/>
      <c r="K170" s="181"/>
      <c r="L170" s="181">
        <v>118</v>
      </c>
      <c r="M170" s="181">
        <v>116</v>
      </c>
      <c r="N170" s="181">
        <v>94</v>
      </c>
      <c r="O170" s="181">
        <v>148</v>
      </c>
      <c r="P170" s="181">
        <v>150</v>
      </c>
      <c r="Q170" s="181"/>
      <c r="R170" s="181"/>
      <c r="S170" s="181">
        <v>70</v>
      </c>
      <c r="T170" s="181"/>
      <c r="U170" s="181"/>
      <c r="V170" s="181">
        <v>119</v>
      </c>
      <c r="W170" s="181">
        <v>104</v>
      </c>
      <c r="X170" s="181"/>
      <c r="Y170" s="181"/>
      <c r="Z170" s="181">
        <v>136</v>
      </c>
      <c r="AA170" s="181">
        <v>120</v>
      </c>
      <c r="AB170" s="181">
        <v>105</v>
      </c>
      <c r="AC170" s="181">
        <v>99</v>
      </c>
      <c r="AD170" s="181">
        <v>101</v>
      </c>
      <c r="AE170" s="181"/>
      <c r="AF170" s="146">
        <f>SUM(D170:AE170)</f>
        <v>2097</v>
      </c>
    </row>
    <row r="171" spans="1:37" customHeight="1" ht="15.75">
      <c r="A171" s="298"/>
      <c r="B171" s="281"/>
      <c r="C171" s="99" t="s">
        <v>128</v>
      </c>
      <c r="D171" s="181"/>
      <c r="E171" s="181">
        <v>5</v>
      </c>
      <c r="F171" s="181">
        <v>7</v>
      </c>
      <c r="G171" s="181">
        <v>9</v>
      </c>
      <c r="H171" s="181">
        <v>5</v>
      </c>
      <c r="I171" s="181">
        <v>7</v>
      </c>
      <c r="J171" s="181"/>
      <c r="K171" s="181"/>
      <c r="L171" s="181">
        <v>8</v>
      </c>
      <c r="M171" s="181">
        <v>5</v>
      </c>
      <c r="N171" s="181">
        <v>1</v>
      </c>
      <c r="O171" s="181">
        <v>6</v>
      </c>
      <c r="P171" s="181">
        <v>8</v>
      </c>
      <c r="Q171" s="181"/>
      <c r="R171" s="181"/>
      <c r="S171" s="181">
        <v>4</v>
      </c>
      <c r="T171" s="181"/>
      <c r="U171" s="181"/>
      <c r="V171" s="181">
        <v>9</v>
      </c>
      <c r="W171" s="181">
        <v>13</v>
      </c>
      <c r="X171" s="181"/>
      <c r="Y171" s="181"/>
      <c r="Z171" s="181">
        <v>9</v>
      </c>
      <c r="AA171" s="181">
        <v>8</v>
      </c>
      <c r="AB171" s="181">
        <v>8</v>
      </c>
      <c r="AC171" s="181">
        <v>8</v>
      </c>
      <c r="AD171" s="181">
        <v>6</v>
      </c>
      <c r="AE171" s="181"/>
      <c r="AF171" s="146">
        <f>SUM(D171:AE171)</f>
        <v>126</v>
      </c>
    </row>
    <row r="172" spans="1:37" customHeight="1" ht="15.75">
      <c r="A172" s="298"/>
      <c r="B172" s="281"/>
      <c r="C172" s="99" t="s">
        <v>129</v>
      </c>
      <c r="D172" s="181"/>
      <c r="E172" s="181">
        <v>71</v>
      </c>
      <c r="F172" s="181">
        <v>55</v>
      </c>
      <c r="G172" s="181">
        <v>89</v>
      </c>
      <c r="H172" s="181">
        <v>70</v>
      </c>
      <c r="I172" s="181">
        <v>77</v>
      </c>
      <c r="J172" s="181"/>
      <c r="K172" s="181"/>
      <c r="L172" s="181">
        <v>64</v>
      </c>
      <c r="M172" s="181">
        <v>80</v>
      </c>
      <c r="N172" s="181">
        <v>74</v>
      </c>
      <c r="O172" s="181">
        <v>72</v>
      </c>
      <c r="P172" s="181">
        <v>73</v>
      </c>
      <c r="Q172" s="181"/>
      <c r="R172" s="181"/>
      <c r="S172" s="181">
        <v>59</v>
      </c>
      <c r="T172" s="181"/>
      <c r="U172" s="181"/>
      <c r="V172" s="181">
        <v>92</v>
      </c>
      <c r="W172" s="181">
        <v>84</v>
      </c>
      <c r="X172" s="181"/>
      <c r="Y172" s="181"/>
      <c r="Z172" s="181">
        <v>42</v>
      </c>
      <c r="AA172" s="181">
        <v>80</v>
      </c>
      <c r="AB172" s="181">
        <v>79</v>
      </c>
      <c r="AC172" s="181">
        <v>39</v>
      </c>
      <c r="AD172" s="181">
        <v>69</v>
      </c>
      <c r="AE172" s="181"/>
      <c r="AF172" s="146">
        <f>SUM(D172:AE172)</f>
        <v>1269</v>
      </c>
    </row>
    <row r="173" spans="1:37" customHeight="1" ht="15.75">
      <c r="A173" s="298"/>
      <c r="B173" s="281"/>
      <c r="C173" s="99" t="s">
        <v>130</v>
      </c>
      <c r="D173" s="181"/>
      <c r="E173" s="181">
        <v>4</v>
      </c>
      <c r="F173" s="181">
        <v>4</v>
      </c>
      <c r="G173" s="181">
        <v>6</v>
      </c>
      <c r="H173" s="181">
        <v>1</v>
      </c>
      <c r="I173" s="181">
        <v>2</v>
      </c>
      <c r="J173" s="181"/>
      <c r="K173" s="181"/>
      <c r="L173" s="181">
        <v>1</v>
      </c>
      <c r="M173" s="181">
        <v>5</v>
      </c>
      <c r="N173" s="181">
        <v>1</v>
      </c>
      <c r="O173" s="181">
        <v>8</v>
      </c>
      <c r="P173" s="181">
        <v>1</v>
      </c>
      <c r="Q173" s="181"/>
      <c r="R173" s="181"/>
      <c r="S173" s="181">
        <v>2</v>
      </c>
      <c r="T173" s="181"/>
      <c r="U173" s="181"/>
      <c r="V173" s="181">
        <v>6</v>
      </c>
      <c r="W173" s="181">
        <v>5</v>
      </c>
      <c r="X173" s="181"/>
      <c r="Y173" s="181"/>
      <c r="Z173" s="181">
        <v>0</v>
      </c>
      <c r="AA173" s="181">
        <v>0</v>
      </c>
      <c r="AB173" s="181">
        <v>4</v>
      </c>
      <c r="AC173" s="181">
        <v>3</v>
      </c>
      <c r="AD173" s="181">
        <v>1</v>
      </c>
      <c r="AE173" s="181"/>
      <c r="AF173" s="146">
        <f>SUM(D173:AE173)</f>
        <v>54</v>
      </c>
    </row>
    <row r="174" spans="1:37" customHeight="1" ht="15.75">
      <c r="A174" s="298"/>
      <c r="B174" s="281"/>
      <c r="C174" s="99" t="s">
        <v>131</v>
      </c>
      <c r="D174" s="181"/>
      <c r="E174" s="181">
        <v>63</v>
      </c>
      <c r="F174" s="181">
        <v>66</v>
      </c>
      <c r="G174" s="181">
        <v>64</v>
      </c>
      <c r="H174" s="181">
        <v>66</v>
      </c>
      <c r="I174" s="181">
        <v>49</v>
      </c>
      <c r="J174" s="181"/>
      <c r="K174" s="181"/>
      <c r="L174" s="181">
        <v>87</v>
      </c>
      <c r="M174" s="181">
        <v>56</v>
      </c>
      <c r="N174" s="181">
        <v>65</v>
      </c>
      <c r="O174" s="181">
        <v>67</v>
      </c>
      <c r="P174" s="181">
        <v>65</v>
      </c>
      <c r="Q174" s="181"/>
      <c r="R174" s="181"/>
      <c r="S174" s="181">
        <v>59</v>
      </c>
      <c r="T174" s="181"/>
      <c r="U174" s="181"/>
      <c r="V174" s="181">
        <v>52</v>
      </c>
      <c r="W174" s="181">
        <v>53</v>
      </c>
      <c r="X174" s="181"/>
      <c r="Y174" s="181"/>
      <c r="Z174" s="181">
        <v>78</v>
      </c>
      <c r="AA174" s="181">
        <v>48</v>
      </c>
      <c r="AB174" s="181">
        <v>41</v>
      </c>
      <c r="AC174" s="181">
        <v>54</v>
      </c>
      <c r="AD174" s="181">
        <v>54</v>
      </c>
      <c r="AE174" s="181"/>
      <c r="AF174" s="146">
        <f>SUM(D174:AE174)</f>
        <v>1087</v>
      </c>
    </row>
    <row r="175" spans="1:37" customHeight="1" ht="15.75">
      <c r="A175" s="298"/>
      <c r="B175" s="281"/>
      <c r="C175" s="99" t="s">
        <v>132</v>
      </c>
      <c r="D175" s="181"/>
      <c r="E175" s="181">
        <v>1</v>
      </c>
      <c r="F175" s="181">
        <v>5</v>
      </c>
      <c r="G175" s="181">
        <v>1</v>
      </c>
      <c r="H175" s="181">
        <v>4</v>
      </c>
      <c r="I175" s="181">
        <v>3</v>
      </c>
      <c r="J175" s="181"/>
      <c r="K175" s="181"/>
      <c r="L175" s="181">
        <v>4</v>
      </c>
      <c r="M175" s="181">
        <v>2</v>
      </c>
      <c r="N175" s="181">
        <v>2</v>
      </c>
      <c r="O175" s="181">
        <v>2</v>
      </c>
      <c r="P175" s="181">
        <v>1</v>
      </c>
      <c r="Q175" s="181"/>
      <c r="R175" s="181"/>
      <c r="S175" s="181">
        <v>0</v>
      </c>
      <c r="T175" s="181"/>
      <c r="U175" s="181"/>
      <c r="V175" s="181">
        <v>0</v>
      </c>
      <c r="W175" s="181">
        <v>2</v>
      </c>
      <c r="X175" s="181"/>
      <c r="Y175" s="181"/>
      <c r="Z175" s="181">
        <v>2</v>
      </c>
      <c r="AA175" s="181">
        <v>0</v>
      </c>
      <c r="AB175" s="181">
        <v>1</v>
      </c>
      <c r="AC175" s="181">
        <v>1</v>
      </c>
      <c r="AD175" s="181">
        <v>1</v>
      </c>
      <c r="AE175" s="181"/>
      <c r="AF175" s="146">
        <f>SUM(D175:AE175)</f>
        <v>32</v>
      </c>
    </row>
    <row r="176" spans="1:37" customHeight="1" ht="15.75">
      <c r="A176" s="298"/>
      <c r="B176" s="281"/>
      <c r="C176" s="99" t="s">
        <v>133</v>
      </c>
      <c r="D176" s="181"/>
      <c r="E176" s="181">
        <v>28</v>
      </c>
      <c r="F176" s="181">
        <v>31</v>
      </c>
      <c r="G176" s="181">
        <v>41</v>
      </c>
      <c r="H176" s="181">
        <v>48</v>
      </c>
      <c r="I176" s="181">
        <v>20</v>
      </c>
      <c r="J176" s="181"/>
      <c r="K176" s="181"/>
      <c r="L176" s="181">
        <v>47</v>
      </c>
      <c r="M176" s="181">
        <v>46</v>
      </c>
      <c r="N176" s="181">
        <v>71</v>
      </c>
      <c r="O176" s="181">
        <v>31</v>
      </c>
      <c r="P176" s="181">
        <v>27</v>
      </c>
      <c r="Q176" s="181"/>
      <c r="R176" s="181"/>
      <c r="S176" s="181">
        <v>50</v>
      </c>
      <c r="T176" s="181"/>
      <c r="U176" s="181"/>
      <c r="V176" s="181">
        <v>39</v>
      </c>
      <c r="W176" s="181">
        <v>45</v>
      </c>
      <c r="X176" s="181"/>
      <c r="Y176" s="181"/>
      <c r="Z176" s="181">
        <v>33</v>
      </c>
      <c r="AA176" s="181">
        <v>33</v>
      </c>
      <c r="AB176" s="181">
        <v>30</v>
      </c>
      <c r="AC176" s="181">
        <v>23</v>
      </c>
      <c r="AD176" s="181">
        <v>34</v>
      </c>
      <c r="AE176" s="181"/>
      <c r="AF176" s="146">
        <f>SUM(D176:AE176)</f>
        <v>677</v>
      </c>
    </row>
    <row r="177" spans="1:37" customHeight="1" ht="15.75">
      <c r="A177" s="298"/>
      <c r="B177" s="281"/>
      <c r="C177" s="99" t="s">
        <v>134</v>
      </c>
      <c r="D177" s="181"/>
      <c r="E177" s="181">
        <v>1</v>
      </c>
      <c r="F177" s="181">
        <v>2</v>
      </c>
      <c r="G177" s="181">
        <v>2</v>
      </c>
      <c r="H177" s="181">
        <v>2</v>
      </c>
      <c r="I177" s="181">
        <v>2</v>
      </c>
      <c r="J177" s="181"/>
      <c r="K177" s="181"/>
      <c r="L177" s="181">
        <v>1</v>
      </c>
      <c r="M177" s="181">
        <v>1</v>
      </c>
      <c r="N177" s="181">
        <v>2</v>
      </c>
      <c r="O177" s="181">
        <v>1</v>
      </c>
      <c r="P177" s="181">
        <v>2</v>
      </c>
      <c r="Q177" s="181"/>
      <c r="R177" s="181"/>
      <c r="S177" s="181">
        <v>1</v>
      </c>
      <c r="T177" s="181"/>
      <c r="U177" s="181"/>
      <c r="V177" s="181">
        <v>2</v>
      </c>
      <c r="W177" s="181">
        <v>4</v>
      </c>
      <c r="X177" s="181"/>
      <c r="Y177" s="181"/>
      <c r="Z177" s="181">
        <v>1</v>
      </c>
      <c r="AA177" s="181">
        <v>0</v>
      </c>
      <c r="AB177" s="181">
        <v>2</v>
      </c>
      <c r="AC177" s="181">
        <v>0</v>
      </c>
      <c r="AD177" s="181">
        <v>1</v>
      </c>
      <c r="AE177" s="181"/>
      <c r="AF177" s="146">
        <f>SUM(D177:AE177)</f>
        <v>27</v>
      </c>
    </row>
    <row r="178" spans="1:37" customHeight="1" ht="15.75">
      <c r="A178" s="298"/>
      <c r="B178" s="281"/>
      <c r="C178" s="99" t="s">
        <v>135</v>
      </c>
      <c r="D178" s="181"/>
      <c r="E178" s="181">
        <v>4</v>
      </c>
      <c r="F178" s="181">
        <v>2</v>
      </c>
      <c r="G178" s="181">
        <v>4</v>
      </c>
      <c r="H178" s="181">
        <v>7</v>
      </c>
      <c r="I178" s="181">
        <v>6</v>
      </c>
      <c r="J178" s="181"/>
      <c r="K178" s="181"/>
      <c r="L178" s="181">
        <v>3</v>
      </c>
      <c r="M178" s="181">
        <v>9</v>
      </c>
      <c r="N178" s="181">
        <v>8</v>
      </c>
      <c r="O178" s="181">
        <v>9</v>
      </c>
      <c r="P178" s="181">
        <v>4</v>
      </c>
      <c r="Q178" s="181"/>
      <c r="R178" s="181"/>
      <c r="S178" s="181">
        <v>12</v>
      </c>
      <c r="T178" s="181"/>
      <c r="U178" s="181"/>
      <c r="V178" s="181">
        <v>1</v>
      </c>
      <c r="W178" s="181">
        <v>1</v>
      </c>
      <c r="X178" s="181"/>
      <c r="Y178" s="181"/>
      <c r="Z178" s="181">
        <v>8</v>
      </c>
      <c r="AA178" s="181">
        <v>6</v>
      </c>
      <c r="AB178" s="181">
        <v>3</v>
      </c>
      <c r="AC178" s="181">
        <v>4</v>
      </c>
      <c r="AD178" s="181">
        <v>5</v>
      </c>
      <c r="AE178" s="181"/>
      <c r="AF178" s="147">
        <f>SUM(D178:AE178)</f>
        <v>96</v>
      </c>
    </row>
    <row r="179" spans="1:37" customHeight="1" ht="15.75">
      <c r="A179" s="298"/>
      <c r="B179" s="281"/>
      <c r="C179" s="99" t="s">
        <v>136</v>
      </c>
      <c r="D179" s="181"/>
      <c r="E179" s="181">
        <v>0</v>
      </c>
      <c r="F179" s="181">
        <v>0</v>
      </c>
      <c r="G179" s="181">
        <v>1</v>
      </c>
      <c r="H179" s="181">
        <v>2</v>
      </c>
      <c r="I179" s="181">
        <v>1</v>
      </c>
      <c r="J179" s="181"/>
      <c r="K179" s="181"/>
      <c r="L179" s="181">
        <v>1</v>
      </c>
      <c r="M179" s="181">
        <v>1</v>
      </c>
      <c r="N179" s="181">
        <v>0</v>
      </c>
      <c r="O179" s="181">
        <v>0</v>
      </c>
      <c r="P179" s="181">
        <v>1</v>
      </c>
      <c r="Q179" s="181"/>
      <c r="R179" s="181"/>
      <c r="S179" s="181">
        <v>0</v>
      </c>
      <c r="T179" s="181"/>
      <c r="U179" s="181"/>
      <c r="V179" s="181">
        <v>0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0</v>
      </c>
      <c r="AD179" s="181">
        <v>0</v>
      </c>
      <c r="AE179" s="181"/>
      <c r="AF179" s="147">
        <f>SUM(D179:AE179)</f>
        <v>7</v>
      </c>
    </row>
    <row r="180" spans="1:37" customHeight="1" ht="16.5">
      <c r="A180" s="298"/>
      <c r="B180" s="281"/>
      <c r="C180" s="100" t="s">
        <v>137</v>
      </c>
      <c r="D180" s="181"/>
      <c r="E180" s="181">
        <v>11</v>
      </c>
      <c r="F180" s="181">
        <v>11</v>
      </c>
      <c r="G180" s="181">
        <v>11</v>
      </c>
      <c r="H180" s="181">
        <v>8</v>
      </c>
      <c r="I180" s="181">
        <v>12</v>
      </c>
      <c r="J180" s="181"/>
      <c r="K180" s="181"/>
      <c r="L180" s="181">
        <v>10</v>
      </c>
      <c r="M180" s="181">
        <v>19</v>
      </c>
      <c r="N180" s="181">
        <v>15</v>
      </c>
      <c r="O180" s="181">
        <v>11</v>
      </c>
      <c r="P180" s="181">
        <v>21</v>
      </c>
      <c r="Q180" s="181"/>
      <c r="R180" s="181"/>
      <c r="S180" s="181">
        <v>9</v>
      </c>
      <c r="T180" s="181"/>
      <c r="U180" s="181"/>
      <c r="V180" s="181">
        <v>14</v>
      </c>
      <c r="W180" s="181">
        <v>11</v>
      </c>
      <c r="X180" s="181"/>
      <c r="Y180" s="181"/>
      <c r="Z180" s="181">
        <v>8</v>
      </c>
      <c r="AA180" s="181">
        <v>9</v>
      </c>
      <c r="AB180" s="181">
        <v>7</v>
      </c>
      <c r="AC180" s="181">
        <v>11</v>
      </c>
      <c r="AD180" s="181">
        <v>10</v>
      </c>
      <c r="AE180" s="181"/>
      <c r="AF180" s="151">
        <f>SUM(D180:AE180)</f>
        <v>208</v>
      </c>
    </row>
    <row r="181" spans="1:37" customHeight="1" ht="18.75">
      <c r="A181" s="298"/>
      <c r="B181" s="282" t="s">
        <v>138</v>
      </c>
      <c r="C181" s="283"/>
      <c r="D181" s="182"/>
      <c r="E181" s="182">
        <f>SUM(E166:E180)</f>
        <v>345</v>
      </c>
      <c r="F181" s="182">
        <f>SUM(F166:F180)</f>
        <v>373</v>
      </c>
      <c r="G181" s="182">
        <f>SUM(G166:G180)</f>
        <v>392</v>
      </c>
      <c r="H181" s="182">
        <f>SUM(H166:H180)</f>
        <v>400</v>
      </c>
      <c r="I181" s="182">
        <f>SUM(I166:I180)</f>
        <v>337</v>
      </c>
      <c r="J181" s="182"/>
      <c r="K181" s="182"/>
      <c r="L181" s="182">
        <f>SUM(L166:L180)</f>
        <v>400</v>
      </c>
      <c r="M181" s="182">
        <f>SUM(M166:M180)</f>
        <v>400</v>
      </c>
      <c r="N181" s="182">
        <f>SUM(N166:N180)</f>
        <v>393</v>
      </c>
      <c r="O181" s="182">
        <f>SUM(O166:O180)</f>
        <v>400</v>
      </c>
      <c r="P181" s="182">
        <f>SUM(P166:P180)</f>
        <v>400</v>
      </c>
      <c r="Q181" s="182"/>
      <c r="R181" s="182"/>
      <c r="S181" s="182">
        <f>SUM(S166:S180)</f>
        <v>294</v>
      </c>
      <c r="T181" s="181"/>
      <c r="U181" s="181"/>
      <c r="V181" s="182">
        <f>SUM(V166:V180)</f>
        <v>400</v>
      </c>
      <c r="W181" s="182">
        <f>SUM(W166:W180)</f>
        <v>382</v>
      </c>
      <c r="X181" s="182"/>
      <c r="Y181" s="182"/>
      <c r="Z181" s="182">
        <f>SUM(Z166:Z180)</f>
        <v>357</v>
      </c>
      <c r="AA181" s="182">
        <f>SUM(AA166:AA180)</f>
        <v>350</v>
      </c>
      <c r="AB181" s="182">
        <f>SUM(AB166:AB180)</f>
        <v>334</v>
      </c>
      <c r="AC181" s="182">
        <f>SUM(AC166:AC180)</f>
        <v>265</v>
      </c>
      <c r="AD181" s="182">
        <f>SUM(AD166:AD180)</f>
        <v>327</v>
      </c>
      <c r="AE181" s="182"/>
      <c r="AF181" s="150">
        <f>SUM(D181:AE181)</f>
        <v>6549</v>
      </c>
    </row>
    <row r="182" spans="1:37" customHeight="1" ht="18.75">
      <c r="A182" s="298"/>
      <c r="B182" s="284" t="s">
        <v>55</v>
      </c>
      <c r="C182" s="285"/>
      <c r="D182" s="104"/>
      <c r="E182" s="104">
        <v>343</v>
      </c>
      <c r="F182" s="104">
        <v>366</v>
      </c>
      <c r="G182" s="104">
        <v>389</v>
      </c>
      <c r="H182" s="104">
        <v>395</v>
      </c>
      <c r="I182" s="104">
        <v>331</v>
      </c>
      <c r="J182" s="104"/>
      <c r="K182" s="104"/>
      <c r="L182" s="104">
        <v>398</v>
      </c>
      <c r="M182" s="104">
        <v>398</v>
      </c>
      <c r="N182" s="104">
        <v>391</v>
      </c>
      <c r="O182" s="104">
        <v>395</v>
      </c>
      <c r="P182" s="104">
        <v>391</v>
      </c>
      <c r="Q182" s="104"/>
      <c r="R182" s="104"/>
      <c r="S182" s="104">
        <v>294</v>
      </c>
      <c r="T182" s="181"/>
      <c r="U182" s="181"/>
      <c r="V182" s="104">
        <v>399</v>
      </c>
      <c r="W182" s="104">
        <v>380</v>
      </c>
      <c r="X182" s="104"/>
      <c r="Y182" s="104"/>
      <c r="Z182" s="104">
        <v>350</v>
      </c>
      <c r="AA182" s="104">
        <v>347</v>
      </c>
      <c r="AB182" s="104">
        <v>329</v>
      </c>
      <c r="AC182" s="104">
        <v>262</v>
      </c>
      <c r="AD182" s="104">
        <v>321</v>
      </c>
      <c r="AE182" s="104"/>
      <c r="AF182" s="145">
        <f>SUM(D182:AE182)</f>
        <v>6479</v>
      </c>
    </row>
    <row r="183" spans="1:37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81"/>
      <c r="U183" s="181"/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46">
        <f>SUM(D183:AE183)</f>
        <v>7200</v>
      </c>
    </row>
    <row r="184" spans="1:37" customHeight="1" ht="18.75">
      <c r="A184" s="298"/>
      <c r="B184" s="286" t="s">
        <v>140</v>
      </c>
      <c r="C184" s="287"/>
      <c r="D184" s="104"/>
      <c r="E184" s="104">
        <f>E183-E182</f>
        <v>57</v>
      </c>
      <c r="F184" s="104">
        <f>F183-F182</f>
        <v>34</v>
      </c>
      <c r="G184" s="104">
        <f>G183-G182</f>
        <v>11</v>
      </c>
      <c r="H184" s="104">
        <f>H183-H182</f>
        <v>5</v>
      </c>
      <c r="I184" s="104">
        <f>I183-I182</f>
        <v>69</v>
      </c>
      <c r="J184" s="104"/>
      <c r="K184" s="104"/>
      <c r="L184" s="104">
        <f>L183-L182</f>
        <v>2</v>
      </c>
      <c r="M184" s="104">
        <f>M183-M182</f>
        <v>2</v>
      </c>
      <c r="N184" s="104">
        <f>N183-N182</f>
        <v>9</v>
      </c>
      <c r="O184" s="104">
        <f>O183-O182</f>
        <v>5</v>
      </c>
      <c r="P184" s="104">
        <f>P183-P182</f>
        <v>9</v>
      </c>
      <c r="Q184" s="104"/>
      <c r="R184" s="104"/>
      <c r="S184" s="104">
        <f>S183-S182</f>
        <v>106</v>
      </c>
      <c r="T184" s="181"/>
      <c r="U184" s="181"/>
      <c r="V184" s="104">
        <f>V183-V182</f>
        <v>1</v>
      </c>
      <c r="W184" s="104">
        <f>W183-W182</f>
        <v>20</v>
      </c>
      <c r="X184" s="104"/>
      <c r="Y184" s="104"/>
      <c r="Z184" s="104">
        <f>Z183-Z182</f>
        <v>50</v>
      </c>
      <c r="AA184" s="104">
        <f>AA183-AA182</f>
        <v>53</v>
      </c>
      <c r="AB184" s="104">
        <f>AB183-AB182</f>
        <v>71</v>
      </c>
      <c r="AC184" s="104">
        <f>AC183-AC182</f>
        <v>138</v>
      </c>
      <c r="AD184" s="104">
        <f>AD183-AD182</f>
        <v>79</v>
      </c>
      <c r="AE184" s="104"/>
      <c r="AF184" s="153">
        <f>SUM(D184:AE184)</f>
        <v>721</v>
      </c>
    </row>
    <row r="185" spans="1:37" customHeight="1" ht="18.75">
      <c r="A185" s="298"/>
      <c r="B185" s="286" t="s">
        <v>141</v>
      </c>
      <c r="C185" s="287"/>
      <c r="D185" s="104"/>
      <c r="E185" s="104">
        <f>E183-E181</f>
        <v>55</v>
      </c>
      <c r="F185" s="104">
        <f>F183-F181</f>
        <v>27</v>
      </c>
      <c r="G185" s="104">
        <f>G183-G181</f>
        <v>8</v>
      </c>
      <c r="H185" s="104">
        <f>H183-H181</f>
        <v>0</v>
      </c>
      <c r="I185" s="104">
        <f>I183-I181</f>
        <v>63</v>
      </c>
      <c r="J185" s="104"/>
      <c r="K185" s="104"/>
      <c r="L185" s="104">
        <f>L183-L181</f>
        <v>0</v>
      </c>
      <c r="M185" s="104">
        <f>M183-M181</f>
        <v>0</v>
      </c>
      <c r="N185" s="104">
        <f>N183-N181</f>
        <v>7</v>
      </c>
      <c r="O185" s="104">
        <f>O183-O181</f>
        <v>0</v>
      </c>
      <c r="P185" s="104">
        <f>P183-P181</f>
        <v>0</v>
      </c>
      <c r="Q185" s="104"/>
      <c r="R185" s="104"/>
      <c r="S185" s="104">
        <f>S183-S181</f>
        <v>106</v>
      </c>
      <c r="T185" s="181"/>
      <c r="U185" s="181"/>
      <c r="V185" s="104">
        <f>V183-V181</f>
        <v>0</v>
      </c>
      <c r="W185" s="104">
        <f>W183-W181</f>
        <v>18</v>
      </c>
      <c r="X185" s="104"/>
      <c r="Y185" s="104"/>
      <c r="Z185" s="104">
        <f>Z183-Z181</f>
        <v>43</v>
      </c>
      <c r="AA185" s="104">
        <f>AA183-AA181</f>
        <v>50</v>
      </c>
      <c r="AB185" s="104">
        <f>AB183-AB181</f>
        <v>66</v>
      </c>
      <c r="AC185" s="104">
        <f>AC183-AC181</f>
        <v>135</v>
      </c>
      <c r="AD185" s="104">
        <f>AD183-AD181</f>
        <v>73</v>
      </c>
      <c r="AE185" s="104"/>
      <c r="AF185" s="153">
        <f>SUM(D185:AE185)</f>
        <v>651</v>
      </c>
    </row>
    <row r="186" spans="1:37" customHeight="1" ht="16.5">
      <c r="A186" s="298"/>
      <c r="B186" s="288" t="s">
        <v>142</v>
      </c>
      <c r="C186" s="289"/>
      <c r="D186" s="104"/>
      <c r="E186" s="104">
        <f>E167+E169+E171+E173+E175+E177</f>
        <v>12</v>
      </c>
      <c r="F186" s="104">
        <f>F167+F169+F171+F173+F175+F177</f>
        <v>21</v>
      </c>
      <c r="G186" s="104">
        <f>G167+G169+G171+G173+G175+G177</f>
        <v>23</v>
      </c>
      <c r="H186" s="104">
        <f>H167+H169+H171+H173+H175+H177</f>
        <v>14</v>
      </c>
      <c r="I186" s="104">
        <f>I167+I169+I171+I173+I175+I177</f>
        <v>14</v>
      </c>
      <c r="J186" s="104"/>
      <c r="K186" s="104"/>
      <c r="L186" s="104">
        <f>L167+L169+L171+L173+L175+L177</f>
        <v>16</v>
      </c>
      <c r="M186" s="104">
        <f>M167+M169+M171+M173+M175+M177</f>
        <v>15</v>
      </c>
      <c r="N186" s="104">
        <f>N167+N169+N171+N173+N175+N177</f>
        <v>7</v>
      </c>
      <c r="O186" s="104">
        <f>O167+O169+O171+O173+O175+O177</f>
        <v>22</v>
      </c>
      <c r="P186" s="104">
        <f>P167+P169+P171+P173+P175+P177</f>
        <v>13</v>
      </c>
      <c r="Q186" s="104"/>
      <c r="R186" s="104"/>
      <c r="S186" s="104">
        <f>S167+S169+S171+S173+S175+S177</f>
        <v>7</v>
      </c>
      <c r="T186" s="181"/>
      <c r="U186" s="181"/>
      <c r="V186" s="104">
        <f>V167+V169+V171+V173+V175+V177</f>
        <v>22</v>
      </c>
      <c r="W186" s="104">
        <f>W167+W169+W171+W173+W175+W177</f>
        <v>28</v>
      </c>
      <c r="X186" s="104"/>
      <c r="Y186" s="104"/>
      <c r="Z186" s="104">
        <f>Z167+Z169+Z171+Z173+Z175+Z177</f>
        <v>14</v>
      </c>
      <c r="AA186" s="104">
        <f>AA167+AA169+AA171+AA173+AA175+AA177</f>
        <v>10</v>
      </c>
      <c r="AB186" s="104">
        <f>AB167+AB169+AB171+AB173+AB175+AB177</f>
        <v>18</v>
      </c>
      <c r="AC186" s="104">
        <f>AC167+AC169+AC171+AC173+AC175+AC177</f>
        <v>13</v>
      </c>
      <c r="AD186" s="104">
        <f>AD167+AD169+AD171+AD173+AD175+AD177</f>
        <v>12</v>
      </c>
      <c r="AE186" s="104"/>
      <c r="AF186" s="149">
        <f>SUM(D186:AE186)</f>
        <v>281</v>
      </c>
    </row>
    <row r="187" spans="1:37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3"/>
      <c r="AG187" s="185" t="s">
        <v>120</v>
      </c>
    </row>
    <row r="188" spans="1:37" customHeight="1" ht="16.15">
      <c r="A188" s="299" t="s">
        <v>152</v>
      </c>
      <c r="B188" s="295" t="s">
        <v>122</v>
      </c>
      <c r="C188" s="296"/>
      <c r="D188" s="109"/>
      <c r="E188" s="109">
        <v>3</v>
      </c>
      <c r="F188" s="109">
        <v>0</v>
      </c>
      <c r="G188" s="109">
        <v>0</v>
      </c>
      <c r="H188" s="109">
        <v>1</v>
      </c>
      <c r="I188" s="109">
        <v>1</v>
      </c>
      <c r="J188" s="109"/>
      <c r="K188" s="109"/>
      <c r="L188" s="109">
        <v>0</v>
      </c>
      <c r="M188" s="109">
        <v>0</v>
      </c>
      <c r="N188" s="109">
        <v>2</v>
      </c>
      <c r="O188" s="109">
        <v>0</v>
      </c>
      <c r="P188" s="109">
        <v>0</v>
      </c>
      <c r="Q188" s="109"/>
      <c r="R188" s="109"/>
      <c r="S188" s="109">
        <v>0</v>
      </c>
      <c r="T188" s="109"/>
      <c r="U188" s="109"/>
      <c r="V188" s="109">
        <v>0</v>
      </c>
      <c r="W188" s="109">
        <v>0</v>
      </c>
      <c r="X188" s="109"/>
      <c r="Y188" s="109"/>
      <c r="Z188" s="109">
        <v>0</v>
      </c>
      <c r="AA188" s="109">
        <v>0</v>
      </c>
      <c r="AB188" s="109">
        <v>0</v>
      </c>
      <c r="AC188" s="109">
        <v>0</v>
      </c>
      <c r="AD188" s="109">
        <v>0</v>
      </c>
      <c r="AE188" s="109"/>
      <c r="AF188" s="110">
        <f>SUM(D188:AE188)</f>
        <v>7</v>
      </c>
    </row>
    <row r="189" spans="1:37" customHeight="1" ht="15.75">
      <c r="A189" s="300"/>
      <c r="B189" s="281" t="s">
        <v>16</v>
      </c>
      <c r="C189" s="99" t="s">
        <v>123</v>
      </c>
      <c r="D189" s="181"/>
      <c r="E189" s="181">
        <v>10</v>
      </c>
      <c r="F189" s="181">
        <v>9</v>
      </c>
      <c r="G189" s="181">
        <v>28</v>
      </c>
      <c r="H189" s="181">
        <v>36</v>
      </c>
      <c r="I189" s="181">
        <v>13</v>
      </c>
      <c r="J189" s="181"/>
      <c r="K189" s="181"/>
      <c r="L189" s="181">
        <v>9</v>
      </c>
      <c r="M189" s="181">
        <v>8</v>
      </c>
      <c r="N189" s="181">
        <v>12</v>
      </c>
      <c r="O189" s="181">
        <v>9</v>
      </c>
      <c r="P189" s="181">
        <v>31</v>
      </c>
      <c r="Q189" s="181"/>
      <c r="R189" s="181"/>
      <c r="S189" s="181">
        <v>21</v>
      </c>
      <c r="T189" s="181"/>
      <c r="U189" s="181"/>
      <c r="V189" s="181">
        <v>23</v>
      </c>
      <c r="W189" s="181">
        <v>28</v>
      </c>
      <c r="X189" s="181"/>
      <c r="Y189" s="181"/>
      <c r="Z189" s="181">
        <v>22</v>
      </c>
      <c r="AA189" s="181">
        <v>40</v>
      </c>
      <c r="AB189" s="181">
        <v>30</v>
      </c>
      <c r="AC189" s="181">
        <v>12</v>
      </c>
      <c r="AD189" s="181">
        <v>33</v>
      </c>
      <c r="AE189" s="181"/>
      <c r="AF189" s="146">
        <f>SUM(D189:AE189)</f>
        <v>374</v>
      </c>
    </row>
    <row r="190" spans="1:37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/>
      <c r="U190" s="181"/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46">
        <f>SUM(D190:AE190)</f>
        <v>0</v>
      </c>
    </row>
    <row r="191" spans="1:37" customHeight="1" ht="15.75">
      <c r="A191" s="300"/>
      <c r="B191" s="281"/>
      <c r="C191" s="99" t="s">
        <v>125</v>
      </c>
      <c r="D191" s="181"/>
      <c r="E191" s="181">
        <v>16</v>
      </c>
      <c r="F191" s="181">
        <v>19</v>
      </c>
      <c r="G191" s="181">
        <v>20</v>
      </c>
      <c r="H191" s="181">
        <v>36</v>
      </c>
      <c r="I191" s="181">
        <v>9</v>
      </c>
      <c r="J191" s="181"/>
      <c r="K191" s="181"/>
      <c r="L191" s="181">
        <v>11</v>
      </c>
      <c r="M191" s="181">
        <v>9</v>
      </c>
      <c r="N191" s="181">
        <v>13</v>
      </c>
      <c r="O191" s="181">
        <v>8</v>
      </c>
      <c r="P191" s="181">
        <v>19</v>
      </c>
      <c r="Q191" s="181"/>
      <c r="R191" s="181"/>
      <c r="S191" s="181">
        <v>22</v>
      </c>
      <c r="T191" s="181"/>
      <c r="U191" s="181"/>
      <c r="V191" s="181">
        <v>20</v>
      </c>
      <c r="W191" s="181">
        <v>27</v>
      </c>
      <c r="X191" s="181"/>
      <c r="Y191" s="181"/>
      <c r="Z191" s="181">
        <v>23</v>
      </c>
      <c r="AA191" s="181">
        <v>26</v>
      </c>
      <c r="AB191" s="181">
        <v>19</v>
      </c>
      <c r="AC191" s="181">
        <v>15</v>
      </c>
      <c r="AD191" s="181">
        <v>20</v>
      </c>
      <c r="AE191" s="181"/>
      <c r="AF191" s="146">
        <f>SUM(D191:AE191)</f>
        <v>332</v>
      </c>
    </row>
    <row r="192" spans="1:37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0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/>
      <c r="U192" s="181"/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46">
        <f>SUM(D192:AE192)</f>
        <v>0</v>
      </c>
    </row>
    <row r="193" spans="1:37" customHeight="1" ht="15.75">
      <c r="A193" s="300"/>
      <c r="B193" s="281"/>
      <c r="C193" s="99" t="s">
        <v>127</v>
      </c>
      <c r="D193" s="181"/>
      <c r="E193" s="181">
        <v>78</v>
      </c>
      <c r="F193" s="181">
        <v>85</v>
      </c>
      <c r="G193" s="181">
        <v>69</v>
      </c>
      <c r="H193" s="181">
        <v>64</v>
      </c>
      <c r="I193" s="181">
        <v>49</v>
      </c>
      <c r="J193" s="181"/>
      <c r="K193" s="181"/>
      <c r="L193" s="181">
        <v>119</v>
      </c>
      <c r="M193" s="181">
        <v>97</v>
      </c>
      <c r="N193" s="181">
        <v>95</v>
      </c>
      <c r="O193" s="181">
        <v>100</v>
      </c>
      <c r="P193" s="181">
        <v>112</v>
      </c>
      <c r="Q193" s="181"/>
      <c r="R193" s="181"/>
      <c r="S193" s="181">
        <v>51</v>
      </c>
      <c r="T193" s="181"/>
      <c r="U193" s="181"/>
      <c r="V193" s="181">
        <v>76</v>
      </c>
      <c r="W193" s="181">
        <v>76</v>
      </c>
      <c r="X193" s="181"/>
      <c r="Y193" s="181"/>
      <c r="Z193" s="181">
        <v>75</v>
      </c>
      <c r="AA193" s="181">
        <v>101</v>
      </c>
      <c r="AB193" s="181">
        <v>88</v>
      </c>
      <c r="AC193" s="181">
        <v>67</v>
      </c>
      <c r="AD193" s="181">
        <v>65</v>
      </c>
      <c r="AE193" s="181"/>
      <c r="AF193" s="146">
        <f>SUM(D193:AE193)</f>
        <v>1467</v>
      </c>
    </row>
    <row r="194" spans="1:37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0</v>
      </c>
      <c r="H194" s="181">
        <v>1</v>
      </c>
      <c r="I194" s="181">
        <v>1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/>
      <c r="U194" s="181"/>
      <c r="V194" s="181">
        <v>0</v>
      </c>
      <c r="W194" s="181">
        <v>0</v>
      </c>
      <c r="X194" s="181"/>
      <c r="Y194" s="181"/>
      <c r="Z194" s="181">
        <v>0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46">
        <f>SUM(D194:AE194)</f>
        <v>3</v>
      </c>
    </row>
    <row r="195" spans="1:37" customHeight="1" ht="15.75">
      <c r="A195" s="300"/>
      <c r="B195" s="281"/>
      <c r="C195" s="99" t="s">
        <v>129</v>
      </c>
      <c r="D195" s="181"/>
      <c r="E195" s="181">
        <v>80</v>
      </c>
      <c r="F195" s="181">
        <v>102</v>
      </c>
      <c r="G195" s="181">
        <v>69</v>
      </c>
      <c r="H195" s="181">
        <v>90</v>
      </c>
      <c r="I195" s="181">
        <v>69</v>
      </c>
      <c r="J195" s="181"/>
      <c r="K195" s="181"/>
      <c r="L195" s="181">
        <v>116</v>
      </c>
      <c r="M195" s="181">
        <v>113</v>
      </c>
      <c r="N195" s="181">
        <v>135</v>
      </c>
      <c r="O195" s="181">
        <v>101</v>
      </c>
      <c r="P195" s="181">
        <v>129</v>
      </c>
      <c r="Q195" s="181"/>
      <c r="R195" s="181"/>
      <c r="S195" s="181">
        <v>51</v>
      </c>
      <c r="T195" s="181"/>
      <c r="U195" s="181"/>
      <c r="V195" s="181">
        <v>88</v>
      </c>
      <c r="W195" s="181">
        <v>74</v>
      </c>
      <c r="X195" s="181"/>
      <c r="Y195" s="181"/>
      <c r="Z195" s="181">
        <v>84</v>
      </c>
      <c r="AA195" s="181">
        <v>98</v>
      </c>
      <c r="AB195" s="181">
        <v>94</v>
      </c>
      <c r="AC195" s="181">
        <v>49</v>
      </c>
      <c r="AD195" s="181">
        <v>82</v>
      </c>
      <c r="AE195" s="181"/>
      <c r="AF195" s="146">
        <f>SUM(D195:AE195)</f>
        <v>1624</v>
      </c>
    </row>
    <row r="196" spans="1:37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0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/>
      <c r="U196" s="181"/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46">
        <f>SUM(D196:AE196)</f>
        <v>0</v>
      </c>
    </row>
    <row r="197" spans="1:37" customHeight="1" ht="15.75">
      <c r="A197" s="300"/>
      <c r="B197" s="281"/>
      <c r="C197" s="99" t="s">
        <v>131</v>
      </c>
      <c r="D197" s="181"/>
      <c r="E197" s="181">
        <v>17</v>
      </c>
      <c r="F197" s="181">
        <v>26</v>
      </c>
      <c r="G197" s="181">
        <v>34</v>
      </c>
      <c r="H197" s="181">
        <v>21</v>
      </c>
      <c r="I197" s="181">
        <v>21</v>
      </c>
      <c r="J197" s="181"/>
      <c r="K197" s="181"/>
      <c r="L197" s="181">
        <v>42</v>
      </c>
      <c r="M197" s="181">
        <v>29</v>
      </c>
      <c r="N197" s="181">
        <v>36</v>
      </c>
      <c r="O197" s="181">
        <v>30</v>
      </c>
      <c r="P197" s="181">
        <v>40</v>
      </c>
      <c r="Q197" s="181"/>
      <c r="R197" s="181"/>
      <c r="S197" s="181">
        <v>10</v>
      </c>
      <c r="T197" s="181"/>
      <c r="U197" s="181"/>
      <c r="V197" s="181">
        <v>20</v>
      </c>
      <c r="W197" s="181">
        <v>18</v>
      </c>
      <c r="X197" s="181"/>
      <c r="Y197" s="181"/>
      <c r="Z197" s="181">
        <v>24</v>
      </c>
      <c r="AA197" s="181">
        <v>32</v>
      </c>
      <c r="AB197" s="181">
        <v>26</v>
      </c>
      <c r="AC197" s="181">
        <v>21</v>
      </c>
      <c r="AD197" s="181">
        <v>17</v>
      </c>
      <c r="AE197" s="181"/>
      <c r="AF197" s="146">
        <f>SUM(D197:AE197)</f>
        <v>464</v>
      </c>
    </row>
    <row r="198" spans="1:37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/>
      <c r="U198" s="181"/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46">
        <f>SUM(D198:AE198)</f>
        <v>0</v>
      </c>
    </row>
    <row r="199" spans="1:37" customHeight="1" ht="15.75">
      <c r="A199" s="300"/>
      <c r="B199" s="281"/>
      <c r="C199" s="99" t="s">
        <v>133</v>
      </c>
      <c r="D199" s="181"/>
      <c r="E199" s="181">
        <v>10</v>
      </c>
      <c r="F199" s="181">
        <v>13</v>
      </c>
      <c r="G199" s="181">
        <v>21</v>
      </c>
      <c r="H199" s="181">
        <v>27</v>
      </c>
      <c r="I199" s="181">
        <v>26</v>
      </c>
      <c r="J199" s="181"/>
      <c r="K199" s="181"/>
      <c r="L199" s="181">
        <v>16</v>
      </c>
      <c r="M199" s="181">
        <v>17</v>
      </c>
      <c r="N199" s="181">
        <v>17</v>
      </c>
      <c r="O199" s="181">
        <v>16</v>
      </c>
      <c r="P199" s="181">
        <v>23</v>
      </c>
      <c r="Q199" s="181"/>
      <c r="R199" s="181"/>
      <c r="S199" s="181">
        <v>13</v>
      </c>
      <c r="T199" s="181"/>
      <c r="U199" s="181"/>
      <c r="V199" s="181">
        <v>20</v>
      </c>
      <c r="W199" s="181">
        <v>9</v>
      </c>
      <c r="X199" s="181"/>
      <c r="Y199" s="181"/>
      <c r="Z199" s="181">
        <v>23</v>
      </c>
      <c r="AA199" s="181">
        <v>16</v>
      </c>
      <c r="AB199" s="181">
        <v>15</v>
      </c>
      <c r="AC199" s="181">
        <v>10</v>
      </c>
      <c r="AD199" s="181">
        <v>12</v>
      </c>
      <c r="AE199" s="181"/>
      <c r="AF199" s="146">
        <f>SUM(D199:AE199)</f>
        <v>304</v>
      </c>
    </row>
    <row r="200" spans="1:37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/>
      <c r="U200" s="181"/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46">
        <f>SUM(D200:AE200)</f>
        <v>0</v>
      </c>
    </row>
    <row r="201" spans="1:37" customHeight="1" ht="15.75">
      <c r="A201" s="300"/>
      <c r="B201" s="281"/>
      <c r="C201" s="99" t="s">
        <v>135</v>
      </c>
      <c r="D201" s="181"/>
      <c r="E201" s="181">
        <v>6</v>
      </c>
      <c r="F201" s="181">
        <v>4</v>
      </c>
      <c r="G201" s="181">
        <v>2</v>
      </c>
      <c r="H201" s="181">
        <v>2</v>
      </c>
      <c r="I201" s="181">
        <v>0</v>
      </c>
      <c r="J201" s="181"/>
      <c r="K201" s="181"/>
      <c r="L201" s="181">
        <v>7</v>
      </c>
      <c r="M201" s="181">
        <v>4</v>
      </c>
      <c r="N201" s="181">
        <v>5</v>
      </c>
      <c r="O201" s="181">
        <v>8</v>
      </c>
      <c r="P201" s="181">
        <v>4</v>
      </c>
      <c r="Q201" s="181"/>
      <c r="R201" s="181"/>
      <c r="S201" s="181">
        <v>0</v>
      </c>
      <c r="T201" s="181"/>
      <c r="U201" s="181"/>
      <c r="V201" s="181">
        <v>1</v>
      </c>
      <c r="W201" s="181">
        <v>0</v>
      </c>
      <c r="X201" s="181"/>
      <c r="Y201" s="181"/>
      <c r="Z201" s="181">
        <v>1</v>
      </c>
      <c r="AA201" s="181">
        <v>3</v>
      </c>
      <c r="AB201" s="181">
        <v>2</v>
      </c>
      <c r="AC201" s="181">
        <v>0</v>
      </c>
      <c r="AD201" s="181">
        <v>4</v>
      </c>
      <c r="AE201" s="181"/>
      <c r="AF201" s="147">
        <f>SUM(D201:AE201)</f>
        <v>53</v>
      </c>
    </row>
    <row r="202" spans="1:37" customHeight="1" ht="15.75">
      <c r="A202" s="300"/>
      <c r="B202" s="281"/>
      <c r="C202" s="99" t="s">
        <v>136</v>
      </c>
      <c r="D202" s="181"/>
      <c r="E202" s="181">
        <v>1</v>
      </c>
      <c r="F202" s="181">
        <v>1</v>
      </c>
      <c r="G202" s="181">
        <v>0</v>
      </c>
      <c r="H202" s="181">
        <v>0</v>
      </c>
      <c r="I202" s="181">
        <v>0</v>
      </c>
      <c r="J202" s="181"/>
      <c r="K202" s="181"/>
      <c r="L202" s="181">
        <v>3</v>
      </c>
      <c r="M202" s="181">
        <v>1</v>
      </c>
      <c r="N202" s="181">
        <v>1</v>
      </c>
      <c r="O202" s="181">
        <v>1</v>
      </c>
      <c r="P202" s="181">
        <v>1</v>
      </c>
      <c r="Q202" s="181"/>
      <c r="R202" s="181"/>
      <c r="S202" s="181">
        <v>0</v>
      </c>
      <c r="T202" s="181"/>
      <c r="U202" s="181"/>
      <c r="V202" s="181">
        <v>0</v>
      </c>
      <c r="W202" s="181">
        <v>0</v>
      </c>
      <c r="X202" s="181"/>
      <c r="Y202" s="181"/>
      <c r="Z202" s="181">
        <v>0</v>
      </c>
      <c r="AA202" s="181">
        <v>0</v>
      </c>
      <c r="AB202" s="181">
        <v>0</v>
      </c>
      <c r="AC202" s="181">
        <v>0</v>
      </c>
      <c r="AD202" s="181">
        <v>0</v>
      </c>
      <c r="AE202" s="181"/>
      <c r="AF202" s="147">
        <f>SUM(D202:AE202)</f>
        <v>9</v>
      </c>
    </row>
    <row r="203" spans="1:37" customHeight="1" ht="16.5">
      <c r="A203" s="300"/>
      <c r="B203" s="281"/>
      <c r="C203" s="100" t="s">
        <v>137</v>
      </c>
      <c r="D203" s="181"/>
      <c r="E203" s="181">
        <v>4</v>
      </c>
      <c r="F203" s="181">
        <v>5</v>
      </c>
      <c r="G203" s="181">
        <v>5</v>
      </c>
      <c r="H203" s="181">
        <v>4</v>
      </c>
      <c r="I203" s="181">
        <v>6</v>
      </c>
      <c r="J203" s="181"/>
      <c r="K203" s="181"/>
      <c r="L203" s="181">
        <v>5</v>
      </c>
      <c r="M203" s="181">
        <v>6</v>
      </c>
      <c r="N203" s="181">
        <v>4</v>
      </c>
      <c r="O203" s="181">
        <v>4</v>
      </c>
      <c r="P203" s="181">
        <v>6</v>
      </c>
      <c r="Q203" s="181"/>
      <c r="R203" s="181"/>
      <c r="S203" s="181">
        <v>5</v>
      </c>
      <c r="T203" s="181"/>
      <c r="U203" s="181"/>
      <c r="V203" s="181">
        <v>6</v>
      </c>
      <c r="W203" s="181">
        <v>6</v>
      </c>
      <c r="X203" s="181"/>
      <c r="Y203" s="181"/>
      <c r="Z203" s="181">
        <v>4</v>
      </c>
      <c r="AA203" s="181">
        <v>6</v>
      </c>
      <c r="AB203" s="181">
        <v>6</v>
      </c>
      <c r="AC203" s="181">
        <v>1</v>
      </c>
      <c r="AD203" s="181">
        <v>2</v>
      </c>
      <c r="AE203" s="181"/>
      <c r="AF203" s="151">
        <f>SUM(D203:AE203)</f>
        <v>85</v>
      </c>
    </row>
    <row r="204" spans="1:37" customHeight="1" ht="18.75">
      <c r="A204" s="300"/>
      <c r="B204" s="282" t="s">
        <v>138</v>
      </c>
      <c r="C204" s="283"/>
      <c r="D204" s="182"/>
      <c r="E204" s="182">
        <f>SUM(E189:E203)</f>
        <v>222</v>
      </c>
      <c r="F204" s="182">
        <f>SUM(F189:F203)</f>
        <v>264</v>
      </c>
      <c r="G204" s="182">
        <f>SUM(G189:G203)</f>
        <v>248</v>
      </c>
      <c r="H204" s="182">
        <f>SUM(H189:H203)</f>
        <v>281</v>
      </c>
      <c r="I204" s="182">
        <f>SUM(I189:I203)</f>
        <v>194</v>
      </c>
      <c r="J204" s="182"/>
      <c r="K204" s="182"/>
      <c r="L204" s="182">
        <f>SUM(L189:L203)</f>
        <v>328</v>
      </c>
      <c r="M204" s="182">
        <f>SUM(M189:M203)</f>
        <v>284</v>
      </c>
      <c r="N204" s="182">
        <f>SUM(N189:N203)</f>
        <v>319</v>
      </c>
      <c r="O204" s="182">
        <f>SUM(O189:O203)</f>
        <v>277</v>
      </c>
      <c r="P204" s="182">
        <f>SUM(P189:P203)</f>
        <v>365</v>
      </c>
      <c r="Q204" s="182"/>
      <c r="R204" s="182"/>
      <c r="S204" s="182">
        <f>SUM(S189:S203)</f>
        <v>173</v>
      </c>
      <c r="T204" s="181"/>
      <c r="U204" s="181"/>
      <c r="V204" s="182">
        <f>SUM(V189:V203)</f>
        <v>254</v>
      </c>
      <c r="W204" s="182">
        <f>SUM(W189:W203)</f>
        <v>238</v>
      </c>
      <c r="X204" s="182"/>
      <c r="Y204" s="182"/>
      <c r="Z204" s="182">
        <f>SUM(Z189:Z203)</f>
        <v>256</v>
      </c>
      <c r="AA204" s="182">
        <f>SUM(AA189:AA203)</f>
        <v>322</v>
      </c>
      <c r="AB204" s="182">
        <f>SUM(AB189:AB203)</f>
        <v>280</v>
      </c>
      <c r="AC204" s="182">
        <f>SUM(AC189:AC203)</f>
        <v>175</v>
      </c>
      <c r="AD204" s="182">
        <f>SUM(AD189:AD203)</f>
        <v>235</v>
      </c>
      <c r="AE204" s="182"/>
      <c r="AF204" s="150">
        <f>SUM(D204:AE204)</f>
        <v>4715</v>
      </c>
    </row>
    <row r="205" spans="1:37" customHeight="1" ht="18.75">
      <c r="A205" s="300"/>
      <c r="B205" s="284" t="s">
        <v>55</v>
      </c>
      <c r="C205" s="285"/>
      <c r="D205" s="104"/>
      <c r="E205" s="104">
        <v>222</v>
      </c>
      <c r="F205" s="104">
        <v>264</v>
      </c>
      <c r="G205" s="104">
        <v>248</v>
      </c>
      <c r="H205" s="104">
        <v>281</v>
      </c>
      <c r="I205" s="104">
        <v>194</v>
      </c>
      <c r="J205" s="104"/>
      <c r="K205" s="104"/>
      <c r="L205" s="104">
        <v>328</v>
      </c>
      <c r="M205" s="104">
        <v>284</v>
      </c>
      <c r="N205" s="104">
        <v>319</v>
      </c>
      <c r="O205" s="104">
        <v>277</v>
      </c>
      <c r="P205" s="104">
        <v>365</v>
      </c>
      <c r="Q205" s="104"/>
      <c r="R205" s="104"/>
      <c r="S205" s="104">
        <v>173</v>
      </c>
      <c r="T205" s="181"/>
      <c r="U205" s="181"/>
      <c r="V205" s="104">
        <v>254</v>
      </c>
      <c r="W205" s="104">
        <v>238</v>
      </c>
      <c r="X205" s="104"/>
      <c r="Y205" s="104"/>
      <c r="Z205" s="104">
        <v>256</v>
      </c>
      <c r="AA205" s="104">
        <v>322</v>
      </c>
      <c r="AB205" s="104">
        <v>280</v>
      </c>
      <c r="AC205" s="104">
        <v>175</v>
      </c>
      <c r="AD205" s="104">
        <v>235</v>
      </c>
      <c r="AE205" s="104"/>
      <c r="AF205" s="145">
        <f>SUM(D205:AE205)</f>
        <v>4715</v>
      </c>
    </row>
    <row r="206" spans="1:37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81"/>
      <c r="U206" s="181"/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46">
        <f>SUM(D206:AE206)</f>
        <v>7200</v>
      </c>
    </row>
    <row r="207" spans="1:37" customHeight="1" ht="18.75">
      <c r="A207" s="300"/>
      <c r="B207" s="286" t="s">
        <v>140</v>
      </c>
      <c r="C207" s="287"/>
      <c r="D207" s="104"/>
      <c r="E207" s="104">
        <f>E206-E205</f>
        <v>178</v>
      </c>
      <c r="F207" s="104">
        <f>F206-F205</f>
        <v>136</v>
      </c>
      <c r="G207" s="104">
        <f>G206-G205</f>
        <v>152</v>
      </c>
      <c r="H207" s="104">
        <f>H206-H205</f>
        <v>119</v>
      </c>
      <c r="I207" s="104">
        <f>I206-I205</f>
        <v>206</v>
      </c>
      <c r="J207" s="104"/>
      <c r="K207" s="104"/>
      <c r="L207" s="104">
        <f>L206-L205</f>
        <v>72</v>
      </c>
      <c r="M207" s="104">
        <f>M206-M205</f>
        <v>116</v>
      </c>
      <c r="N207" s="104">
        <f>N206-N205</f>
        <v>81</v>
      </c>
      <c r="O207" s="104">
        <f>O206-O205</f>
        <v>123</v>
      </c>
      <c r="P207" s="104">
        <f>P206-P205</f>
        <v>35</v>
      </c>
      <c r="Q207" s="104"/>
      <c r="R207" s="104"/>
      <c r="S207" s="104">
        <f>S206-S205</f>
        <v>227</v>
      </c>
      <c r="T207" s="181"/>
      <c r="U207" s="181"/>
      <c r="V207" s="104">
        <f>V206-V205</f>
        <v>146</v>
      </c>
      <c r="W207" s="104">
        <f>W206-W205</f>
        <v>162</v>
      </c>
      <c r="X207" s="104"/>
      <c r="Y207" s="104"/>
      <c r="Z207" s="104">
        <f>Z206-Z205</f>
        <v>144</v>
      </c>
      <c r="AA207" s="104">
        <f>AA206-AA205</f>
        <v>78</v>
      </c>
      <c r="AB207" s="104">
        <f>AB206-AB205</f>
        <v>120</v>
      </c>
      <c r="AC207" s="104">
        <f>AC206-AC205</f>
        <v>225</v>
      </c>
      <c r="AD207" s="104">
        <f>AD206-AD205</f>
        <v>165</v>
      </c>
      <c r="AE207" s="104"/>
      <c r="AF207" s="153">
        <f>SUM(D207:AE207)</f>
        <v>2485</v>
      </c>
    </row>
    <row r="208" spans="1:37" customHeight="1" ht="18.75">
      <c r="A208" s="300"/>
      <c r="B208" s="286" t="s">
        <v>141</v>
      </c>
      <c r="C208" s="287"/>
      <c r="D208" s="104"/>
      <c r="E208" s="104">
        <f>E206-E204</f>
        <v>178</v>
      </c>
      <c r="F208" s="104">
        <f>F206-F204</f>
        <v>136</v>
      </c>
      <c r="G208" s="104">
        <f>G206-G204</f>
        <v>152</v>
      </c>
      <c r="H208" s="104">
        <f>H206-H204</f>
        <v>119</v>
      </c>
      <c r="I208" s="104">
        <f>I206-I204</f>
        <v>206</v>
      </c>
      <c r="J208" s="104"/>
      <c r="K208" s="104"/>
      <c r="L208" s="104">
        <f>L206-L204</f>
        <v>72</v>
      </c>
      <c r="M208" s="104">
        <f>M206-M204</f>
        <v>116</v>
      </c>
      <c r="N208" s="104">
        <f>N206-N204</f>
        <v>81</v>
      </c>
      <c r="O208" s="104">
        <f>O206-O204</f>
        <v>123</v>
      </c>
      <c r="P208" s="104">
        <f>P206-P204</f>
        <v>35</v>
      </c>
      <c r="Q208" s="104"/>
      <c r="R208" s="104"/>
      <c r="S208" s="104">
        <f>S206-S204</f>
        <v>227</v>
      </c>
      <c r="T208" s="181"/>
      <c r="U208" s="181"/>
      <c r="V208" s="104">
        <f>V206-V204</f>
        <v>146</v>
      </c>
      <c r="W208" s="104">
        <f>W206-W204</f>
        <v>162</v>
      </c>
      <c r="X208" s="104"/>
      <c r="Y208" s="104"/>
      <c r="Z208" s="104">
        <f>Z206-Z204</f>
        <v>144</v>
      </c>
      <c r="AA208" s="104">
        <f>AA206-AA204</f>
        <v>78</v>
      </c>
      <c r="AB208" s="104">
        <f>AB206-AB204</f>
        <v>120</v>
      </c>
      <c r="AC208" s="104">
        <f>AC206-AC204</f>
        <v>225</v>
      </c>
      <c r="AD208" s="104">
        <f>AD206-AD204</f>
        <v>165</v>
      </c>
      <c r="AE208" s="104"/>
      <c r="AF208" s="153">
        <f>SUM(D208:AE208)</f>
        <v>2485</v>
      </c>
    </row>
    <row r="209" spans="1:37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1</v>
      </c>
      <c r="I209" s="104">
        <f>I190+I192+I194+I196+I198+I200</f>
        <v>1</v>
      </c>
      <c r="J209" s="104"/>
      <c r="K209" s="104"/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81"/>
      <c r="U209" s="181"/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49">
        <f>SUM(D209:AE209)</f>
        <v>3</v>
      </c>
    </row>
    <row r="210" spans="1:37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3"/>
      <c r="AG210" s="185" t="s">
        <v>120</v>
      </c>
    </row>
    <row r="211" spans="1:37" customHeight="1" ht="16.5">
      <c r="A211" s="299" t="s">
        <v>154</v>
      </c>
      <c r="B211" s="295" t="s">
        <v>122</v>
      </c>
      <c r="C211" s="296"/>
      <c r="D211" s="109"/>
      <c r="E211" s="109">
        <v>26</v>
      </c>
      <c r="F211" s="109">
        <v>8</v>
      </c>
      <c r="G211" s="109">
        <v>4</v>
      </c>
      <c r="H211" s="109">
        <v>0</v>
      </c>
      <c r="I211" s="109">
        <v>9</v>
      </c>
      <c r="J211" s="109"/>
      <c r="K211" s="109"/>
      <c r="L211" s="109">
        <v>7</v>
      </c>
      <c r="M211" s="109">
        <v>21</v>
      </c>
      <c r="N211" s="109">
        <v>11</v>
      </c>
      <c r="O211" s="109">
        <v>27</v>
      </c>
      <c r="P211" s="109">
        <v>0</v>
      </c>
      <c r="Q211" s="109"/>
      <c r="R211" s="109"/>
      <c r="S211" s="109">
        <v>12</v>
      </c>
      <c r="T211" s="109"/>
      <c r="U211" s="109"/>
      <c r="V211" s="109">
        <v>2</v>
      </c>
      <c r="W211" s="109">
        <v>3</v>
      </c>
      <c r="X211" s="109"/>
      <c r="Y211" s="109"/>
      <c r="Z211" s="109">
        <v>0</v>
      </c>
      <c r="AA211" s="109">
        <v>3</v>
      </c>
      <c r="AB211" s="109">
        <v>6</v>
      </c>
      <c r="AC211" s="109">
        <v>0</v>
      </c>
      <c r="AD211" s="109">
        <v>5</v>
      </c>
      <c r="AE211" s="109"/>
      <c r="AF211" s="110">
        <f>SUM(D211:AE211)</f>
        <v>144</v>
      </c>
    </row>
    <row r="212" spans="1:37" customHeight="1" ht="15.75">
      <c r="A212" s="300"/>
      <c r="B212" s="281" t="s">
        <v>16</v>
      </c>
      <c r="C212" s="99" t="s">
        <v>123</v>
      </c>
      <c r="D212" s="181"/>
      <c r="E212" s="181">
        <v>42</v>
      </c>
      <c r="F212" s="181">
        <v>39</v>
      </c>
      <c r="G212" s="181">
        <v>18</v>
      </c>
      <c r="H212" s="181">
        <v>57</v>
      </c>
      <c r="I212" s="181">
        <v>45</v>
      </c>
      <c r="J212" s="181"/>
      <c r="K212" s="181"/>
      <c r="L212" s="181">
        <v>39</v>
      </c>
      <c r="M212" s="181">
        <v>53</v>
      </c>
      <c r="N212" s="181">
        <v>44</v>
      </c>
      <c r="O212" s="181">
        <v>57</v>
      </c>
      <c r="P212" s="181">
        <v>63</v>
      </c>
      <c r="Q212" s="181"/>
      <c r="R212" s="181"/>
      <c r="S212" s="181">
        <v>36</v>
      </c>
      <c r="T212" s="181"/>
      <c r="U212" s="181"/>
      <c r="V212" s="181">
        <v>52</v>
      </c>
      <c r="W212" s="181">
        <v>44</v>
      </c>
      <c r="X212" s="181"/>
      <c r="Y212" s="181"/>
      <c r="Z212" s="181">
        <v>37</v>
      </c>
      <c r="AA212" s="181">
        <v>58</v>
      </c>
      <c r="AB212" s="181">
        <v>47</v>
      </c>
      <c r="AC212" s="181">
        <v>35</v>
      </c>
      <c r="AD212" s="181">
        <v>54</v>
      </c>
      <c r="AE212" s="181"/>
      <c r="AF212" s="146">
        <f>SUM(D212:AE212)</f>
        <v>820</v>
      </c>
    </row>
    <row r="213" spans="1:37" customHeight="1" ht="15.75">
      <c r="A213" s="300"/>
      <c r="B213" s="281"/>
      <c r="C213" s="99" t="s">
        <v>124</v>
      </c>
      <c r="D213" s="181"/>
      <c r="E213" s="181">
        <v>1</v>
      </c>
      <c r="F213" s="181">
        <v>0</v>
      </c>
      <c r="G213" s="181">
        <v>0</v>
      </c>
      <c r="H213" s="181">
        <v>0</v>
      </c>
      <c r="I213" s="181">
        <v>0</v>
      </c>
      <c r="J213" s="181"/>
      <c r="K213" s="181"/>
      <c r="L213" s="181">
        <v>1</v>
      </c>
      <c r="M213" s="181">
        <v>0</v>
      </c>
      <c r="N213" s="181">
        <v>0</v>
      </c>
      <c r="O213" s="181">
        <v>0</v>
      </c>
      <c r="P213" s="181">
        <v>0</v>
      </c>
      <c r="Q213" s="181"/>
      <c r="R213" s="181"/>
      <c r="S213" s="181">
        <v>0</v>
      </c>
      <c r="T213" s="181"/>
      <c r="U213" s="181"/>
      <c r="V213" s="181">
        <v>0</v>
      </c>
      <c r="W213" s="181">
        <v>4</v>
      </c>
      <c r="X213" s="181"/>
      <c r="Y213" s="181"/>
      <c r="Z213" s="181">
        <v>2</v>
      </c>
      <c r="AA213" s="181">
        <v>3</v>
      </c>
      <c r="AB213" s="181">
        <v>3</v>
      </c>
      <c r="AC213" s="181">
        <v>1</v>
      </c>
      <c r="AD213" s="181">
        <v>4</v>
      </c>
      <c r="AE213" s="181"/>
      <c r="AF213" s="146">
        <f>SUM(D213:AE213)</f>
        <v>19</v>
      </c>
    </row>
    <row r="214" spans="1:37" customHeight="1" ht="15.75">
      <c r="A214" s="300"/>
      <c r="B214" s="281"/>
      <c r="C214" s="99" t="s">
        <v>125</v>
      </c>
      <c r="D214" s="181"/>
      <c r="E214" s="181">
        <v>36</v>
      </c>
      <c r="F214" s="181">
        <v>29</v>
      </c>
      <c r="G214" s="181">
        <v>19</v>
      </c>
      <c r="H214" s="181">
        <v>27</v>
      </c>
      <c r="I214" s="181">
        <v>32</v>
      </c>
      <c r="J214" s="181"/>
      <c r="K214" s="181"/>
      <c r="L214" s="181">
        <v>39</v>
      </c>
      <c r="M214" s="181">
        <v>42</v>
      </c>
      <c r="N214" s="181">
        <v>44</v>
      </c>
      <c r="O214" s="181">
        <v>41</v>
      </c>
      <c r="P214" s="181">
        <v>57</v>
      </c>
      <c r="Q214" s="181"/>
      <c r="R214" s="181"/>
      <c r="S214" s="181">
        <v>31</v>
      </c>
      <c r="T214" s="181"/>
      <c r="U214" s="181"/>
      <c r="V214" s="181">
        <v>50</v>
      </c>
      <c r="W214" s="181">
        <v>41</v>
      </c>
      <c r="X214" s="181"/>
      <c r="Y214" s="181"/>
      <c r="Z214" s="181">
        <v>46</v>
      </c>
      <c r="AA214" s="181">
        <v>40</v>
      </c>
      <c r="AB214" s="181">
        <v>34</v>
      </c>
      <c r="AC214" s="181">
        <v>43</v>
      </c>
      <c r="AD214" s="181">
        <v>56</v>
      </c>
      <c r="AE214" s="181"/>
      <c r="AF214" s="146">
        <f>SUM(D214:AE214)</f>
        <v>707</v>
      </c>
    </row>
    <row r="215" spans="1:37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1</v>
      </c>
      <c r="I215" s="181">
        <v>0</v>
      </c>
      <c r="J215" s="181"/>
      <c r="K215" s="181"/>
      <c r="L215" s="181">
        <v>0</v>
      </c>
      <c r="M215" s="181">
        <v>0</v>
      </c>
      <c r="N215" s="181">
        <v>0</v>
      </c>
      <c r="O215" s="181">
        <v>1</v>
      </c>
      <c r="P215" s="181">
        <v>0</v>
      </c>
      <c r="Q215" s="181"/>
      <c r="R215" s="181"/>
      <c r="S215" s="181">
        <v>0</v>
      </c>
      <c r="T215" s="181"/>
      <c r="U215" s="181"/>
      <c r="V215" s="181">
        <v>1</v>
      </c>
      <c r="W215" s="181">
        <v>1</v>
      </c>
      <c r="X215" s="181"/>
      <c r="Y215" s="181"/>
      <c r="Z215" s="181">
        <v>0</v>
      </c>
      <c r="AA215" s="181">
        <v>0</v>
      </c>
      <c r="AB215" s="181">
        <v>0</v>
      </c>
      <c r="AC215" s="181">
        <v>1</v>
      </c>
      <c r="AD215" s="181">
        <v>0</v>
      </c>
      <c r="AE215" s="181"/>
      <c r="AF215" s="146">
        <f>SUM(D215:AE215)</f>
        <v>5</v>
      </c>
    </row>
    <row r="216" spans="1:37" customHeight="1" ht="15.75">
      <c r="A216" s="300"/>
      <c r="B216" s="281"/>
      <c r="C216" s="99" t="s">
        <v>127</v>
      </c>
      <c r="D216" s="181"/>
      <c r="E216" s="181">
        <v>36</v>
      </c>
      <c r="F216" s="181">
        <v>41</v>
      </c>
      <c r="G216" s="181">
        <v>31</v>
      </c>
      <c r="H216" s="181">
        <v>45</v>
      </c>
      <c r="I216" s="181">
        <v>57</v>
      </c>
      <c r="J216" s="181"/>
      <c r="K216" s="181"/>
      <c r="L216" s="181">
        <v>35</v>
      </c>
      <c r="M216" s="181">
        <v>46</v>
      </c>
      <c r="N216" s="181">
        <v>31</v>
      </c>
      <c r="O216" s="181">
        <v>41</v>
      </c>
      <c r="P216" s="181">
        <v>71</v>
      </c>
      <c r="Q216" s="181"/>
      <c r="R216" s="181"/>
      <c r="S216" s="181">
        <v>40</v>
      </c>
      <c r="T216" s="181"/>
      <c r="U216" s="181"/>
      <c r="V216" s="181">
        <v>53</v>
      </c>
      <c r="W216" s="181">
        <v>58</v>
      </c>
      <c r="X216" s="181"/>
      <c r="Y216" s="181"/>
      <c r="Z216" s="181">
        <v>45</v>
      </c>
      <c r="AA216" s="181">
        <v>48</v>
      </c>
      <c r="AB216" s="181">
        <v>42</v>
      </c>
      <c r="AC216" s="181">
        <v>22</v>
      </c>
      <c r="AD216" s="181">
        <v>50</v>
      </c>
      <c r="AE216" s="181"/>
      <c r="AF216" s="146">
        <f>SUM(D216:AE216)</f>
        <v>792</v>
      </c>
    </row>
    <row r="217" spans="1:37" customHeight="1" ht="15.75">
      <c r="A217" s="300"/>
      <c r="B217" s="281"/>
      <c r="C217" s="99" t="s">
        <v>128</v>
      </c>
      <c r="D217" s="181"/>
      <c r="E217" s="181">
        <v>5</v>
      </c>
      <c r="F217" s="181">
        <v>1</v>
      </c>
      <c r="G217" s="181">
        <v>1</v>
      </c>
      <c r="H217" s="181">
        <v>2</v>
      </c>
      <c r="I217" s="181">
        <v>2</v>
      </c>
      <c r="J217" s="181"/>
      <c r="K217" s="181"/>
      <c r="L217" s="181">
        <v>4</v>
      </c>
      <c r="M217" s="181">
        <v>4</v>
      </c>
      <c r="N217" s="181">
        <v>1</v>
      </c>
      <c r="O217" s="181">
        <v>2</v>
      </c>
      <c r="P217" s="181">
        <v>2</v>
      </c>
      <c r="Q217" s="181"/>
      <c r="R217" s="181"/>
      <c r="S217" s="181">
        <v>3</v>
      </c>
      <c r="T217" s="181"/>
      <c r="U217" s="181"/>
      <c r="V217" s="181">
        <v>5</v>
      </c>
      <c r="W217" s="181">
        <v>3</v>
      </c>
      <c r="X217" s="181"/>
      <c r="Y217" s="181"/>
      <c r="Z217" s="181">
        <v>3</v>
      </c>
      <c r="AA217" s="181">
        <v>0</v>
      </c>
      <c r="AB217" s="181">
        <v>2</v>
      </c>
      <c r="AC217" s="181">
        <v>0</v>
      </c>
      <c r="AD217" s="181">
        <v>3</v>
      </c>
      <c r="AE217" s="181"/>
      <c r="AF217" s="146">
        <f>SUM(D217:AE217)</f>
        <v>43</v>
      </c>
    </row>
    <row r="218" spans="1:37" customHeight="1" ht="15.75">
      <c r="A218" s="300"/>
      <c r="B218" s="281"/>
      <c r="C218" s="99" t="s">
        <v>129</v>
      </c>
      <c r="D218" s="181"/>
      <c r="E218" s="181">
        <v>35</v>
      </c>
      <c r="F218" s="181">
        <v>32</v>
      </c>
      <c r="G218" s="181">
        <v>33</v>
      </c>
      <c r="H218" s="181">
        <v>64</v>
      </c>
      <c r="I218" s="181">
        <v>45</v>
      </c>
      <c r="J218" s="181"/>
      <c r="K218" s="181"/>
      <c r="L218" s="181">
        <v>37</v>
      </c>
      <c r="M218" s="181">
        <v>49</v>
      </c>
      <c r="N218" s="181">
        <v>46</v>
      </c>
      <c r="O218" s="181">
        <v>57</v>
      </c>
      <c r="P218" s="181">
        <v>77</v>
      </c>
      <c r="Q218" s="181"/>
      <c r="R218" s="181"/>
      <c r="S218" s="181">
        <v>31</v>
      </c>
      <c r="T218" s="181"/>
      <c r="U218" s="181"/>
      <c r="V218" s="181">
        <v>46</v>
      </c>
      <c r="W218" s="181">
        <v>52</v>
      </c>
      <c r="X218" s="181"/>
      <c r="Y218" s="181"/>
      <c r="Z218" s="181">
        <v>51</v>
      </c>
      <c r="AA218" s="181">
        <v>51</v>
      </c>
      <c r="AB218" s="181">
        <v>40</v>
      </c>
      <c r="AC218" s="181">
        <v>44</v>
      </c>
      <c r="AD218" s="181">
        <v>46</v>
      </c>
      <c r="AE218" s="181"/>
      <c r="AF218" s="146">
        <f>SUM(D218:AE218)</f>
        <v>836</v>
      </c>
    </row>
    <row r="219" spans="1:37" customHeight="1" ht="15.75">
      <c r="A219" s="300"/>
      <c r="B219" s="281"/>
      <c r="C219" s="99" t="s">
        <v>130</v>
      </c>
      <c r="D219" s="181"/>
      <c r="E219" s="181">
        <v>0</v>
      </c>
      <c r="F219" s="181">
        <v>0</v>
      </c>
      <c r="G219" s="181">
        <v>0</v>
      </c>
      <c r="H219" s="181">
        <v>2</v>
      </c>
      <c r="I219" s="181">
        <v>1</v>
      </c>
      <c r="J219" s="181"/>
      <c r="K219" s="181"/>
      <c r="L219" s="181">
        <v>0</v>
      </c>
      <c r="M219" s="181">
        <v>0</v>
      </c>
      <c r="N219" s="181">
        <v>0</v>
      </c>
      <c r="O219" s="181">
        <v>1</v>
      </c>
      <c r="P219" s="181">
        <v>0</v>
      </c>
      <c r="Q219" s="181"/>
      <c r="R219" s="181"/>
      <c r="S219" s="181">
        <v>1</v>
      </c>
      <c r="T219" s="181"/>
      <c r="U219" s="181"/>
      <c r="V219" s="181">
        <v>2</v>
      </c>
      <c r="W219" s="181">
        <v>1</v>
      </c>
      <c r="X219" s="181"/>
      <c r="Y219" s="181"/>
      <c r="Z219" s="181">
        <v>1</v>
      </c>
      <c r="AA219" s="181">
        <v>2</v>
      </c>
      <c r="AB219" s="181">
        <v>0</v>
      </c>
      <c r="AC219" s="181">
        <v>0</v>
      </c>
      <c r="AD219" s="181">
        <v>2</v>
      </c>
      <c r="AE219" s="181"/>
      <c r="AF219" s="146">
        <f>SUM(D219:AE219)</f>
        <v>13</v>
      </c>
    </row>
    <row r="220" spans="1:37" customHeight="1" ht="15.75">
      <c r="A220" s="300"/>
      <c r="B220" s="281"/>
      <c r="C220" s="99" t="s">
        <v>131</v>
      </c>
      <c r="D220" s="181"/>
      <c r="E220" s="181">
        <v>9</v>
      </c>
      <c r="F220" s="181">
        <v>17</v>
      </c>
      <c r="G220" s="181">
        <v>12</v>
      </c>
      <c r="H220" s="181">
        <v>15</v>
      </c>
      <c r="I220" s="181">
        <v>23</v>
      </c>
      <c r="J220" s="181"/>
      <c r="K220" s="181"/>
      <c r="L220" s="181">
        <v>19</v>
      </c>
      <c r="M220" s="181">
        <v>21</v>
      </c>
      <c r="N220" s="181">
        <v>9</v>
      </c>
      <c r="O220" s="181">
        <v>18</v>
      </c>
      <c r="P220" s="181">
        <v>29</v>
      </c>
      <c r="Q220" s="181"/>
      <c r="R220" s="181"/>
      <c r="S220" s="181">
        <v>17</v>
      </c>
      <c r="T220" s="181"/>
      <c r="U220" s="181"/>
      <c r="V220" s="181">
        <v>17</v>
      </c>
      <c r="W220" s="181">
        <v>20</v>
      </c>
      <c r="X220" s="181"/>
      <c r="Y220" s="181"/>
      <c r="Z220" s="181">
        <v>17</v>
      </c>
      <c r="AA220" s="181">
        <v>18</v>
      </c>
      <c r="AB220" s="181">
        <v>22</v>
      </c>
      <c r="AC220" s="181">
        <v>7</v>
      </c>
      <c r="AD220" s="181">
        <v>12</v>
      </c>
      <c r="AE220" s="181"/>
      <c r="AF220" s="146">
        <f>SUM(D220:AE220)</f>
        <v>302</v>
      </c>
    </row>
    <row r="221" spans="1:37" customHeight="1" ht="15.75">
      <c r="A221" s="300"/>
      <c r="B221" s="281"/>
      <c r="C221" s="99" t="s">
        <v>132</v>
      </c>
      <c r="D221" s="181"/>
      <c r="E221" s="181">
        <v>1</v>
      </c>
      <c r="F221" s="181">
        <v>1</v>
      </c>
      <c r="G221" s="181">
        <v>1</v>
      </c>
      <c r="H221" s="181">
        <v>3</v>
      </c>
      <c r="I221" s="181">
        <v>1</v>
      </c>
      <c r="J221" s="181"/>
      <c r="K221" s="181"/>
      <c r="L221" s="181">
        <v>3</v>
      </c>
      <c r="M221" s="181">
        <v>2</v>
      </c>
      <c r="N221" s="181">
        <v>0</v>
      </c>
      <c r="O221" s="181">
        <v>2</v>
      </c>
      <c r="P221" s="181">
        <v>1</v>
      </c>
      <c r="Q221" s="181"/>
      <c r="R221" s="181"/>
      <c r="S221" s="181">
        <v>5</v>
      </c>
      <c r="T221" s="181"/>
      <c r="U221" s="181"/>
      <c r="V221" s="181">
        <v>2</v>
      </c>
      <c r="W221" s="181">
        <v>1</v>
      </c>
      <c r="X221" s="181"/>
      <c r="Y221" s="181"/>
      <c r="Z221" s="181">
        <v>1</v>
      </c>
      <c r="AA221" s="181">
        <v>1</v>
      </c>
      <c r="AB221" s="181">
        <v>4</v>
      </c>
      <c r="AC221" s="181">
        <v>1</v>
      </c>
      <c r="AD221" s="181">
        <v>3</v>
      </c>
      <c r="AE221" s="181"/>
      <c r="AF221" s="146">
        <f>SUM(D221:AE221)</f>
        <v>33</v>
      </c>
    </row>
    <row r="222" spans="1:37" customHeight="1" ht="15.75">
      <c r="A222" s="300"/>
      <c r="B222" s="281"/>
      <c r="C222" s="99" t="s">
        <v>133</v>
      </c>
      <c r="D222" s="181"/>
      <c r="E222" s="181">
        <v>4</v>
      </c>
      <c r="F222" s="181">
        <v>18</v>
      </c>
      <c r="G222" s="181">
        <v>10</v>
      </c>
      <c r="H222" s="181">
        <v>19</v>
      </c>
      <c r="I222" s="181">
        <v>8</v>
      </c>
      <c r="J222" s="181"/>
      <c r="K222" s="181"/>
      <c r="L222" s="181">
        <v>15</v>
      </c>
      <c r="M222" s="181">
        <v>11</v>
      </c>
      <c r="N222" s="181">
        <v>6</v>
      </c>
      <c r="O222" s="181">
        <v>13</v>
      </c>
      <c r="P222" s="181">
        <v>16</v>
      </c>
      <c r="Q222" s="181"/>
      <c r="R222" s="181"/>
      <c r="S222" s="181">
        <v>13</v>
      </c>
      <c r="T222" s="181"/>
      <c r="U222" s="181"/>
      <c r="V222" s="181">
        <v>9</v>
      </c>
      <c r="W222" s="181">
        <v>8</v>
      </c>
      <c r="X222" s="181"/>
      <c r="Y222" s="181"/>
      <c r="Z222" s="181">
        <v>9</v>
      </c>
      <c r="AA222" s="181">
        <v>12</v>
      </c>
      <c r="AB222" s="181">
        <v>9</v>
      </c>
      <c r="AC222" s="181">
        <v>11</v>
      </c>
      <c r="AD222" s="181">
        <v>6</v>
      </c>
      <c r="AE222" s="181"/>
      <c r="AF222" s="146">
        <f>SUM(D222:AE222)</f>
        <v>197</v>
      </c>
    </row>
    <row r="223" spans="1:37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0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/>
      <c r="U223" s="181"/>
      <c r="V223" s="181">
        <v>0</v>
      </c>
      <c r="W223" s="181">
        <v>0</v>
      </c>
      <c r="X223" s="181"/>
      <c r="Y223" s="181"/>
      <c r="Z223" s="181">
        <v>1</v>
      </c>
      <c r="AA223" s="181">
        <v>1</v>
      </c>
      <c r="AB223" s="181">
        <v>1</v>
      </c>
      <c r="AC223" s="181">
        <v>0</v>
      </c>
      <c r="AD223" s="181">
        <v>0</v>
      </c>
      <c r="AE223" s="181"/>
      <c r="AF223" s="146">
        <f>SUM(D223:AE223)</f>
        <v>7</v>
      </c>
    </row>
    <row r="224" spans="1:37" customHeight="1" ht="15.75">
      <c r="A224" s="300"/>
      <c r="B224" s="281"/>
      <c r="C224" s="99" t="s">
        <v>135</v>
      </c>
      <c r="D224" s="181"/>
      <c r="E224" s="181">
        <v>23</v>
      </c>
      <c r="F224" s="181">
        <v>10</v>
      </c>
      <c r="G224" s="181">
        <v>12</v>
      </c>
      <c r="H224" s="181">
        <v>16</v>
      </c>
      <c r="I224" s="181">
        <v>20</v>
      </c>
      <c r="J224" s="181"/>
      <c r="K224" s="181"/>
      <c r="L224" s="181">
        <v>11</v>
      </c>
      <c r="M224" s="181">
        <v>17</v>
      </c>
      <c r="N224" s="181">
        <v>19</v>
      </c>
      <c r="O224" s="181">
        <v>17</v>
      </c>
      <c r="P224" s="181">
        <v>26</v>
      </c>
      <c r="Q224" s="181"/>
      <c r="R224" s="181"/>
      <c r="S224" s="181">
        <v>7</v>
      </c>
      <c r="T224" s="181"/>
      <c r="U224" s="181"/>
      <c r="V224" s="181">
        <v>12</v>
      </c>
      <c r="W224" s="181">
        <v>21</v>
      </c>
      <c r="X224" s="181"/>
      <c r="Y224" s="181"/>
      <c r="Z224" s="181">
        <v>28</v>
      </c>
      <c r="AA224" s="181">
        <v>38</v>
      </c>
      <c r="AB224" s="181">
        <v>25</v>
      </c>
      <c r="AC224" s="181">
        <v>10</v>
      </c>
      <c r="AD224" s="181">
        <v>20</v>
      </c>
      <c r="AE224" s="181"/>
      <c r="AF224" s="147">
        <f>SUM(D224:AE224)</f>
        <v>332</v>
      </c>
    </row>
    <row r="225" spans="1:37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0</v>
      </c>
      <c r="H225" s="181">
        <v>1</v>
      </c>
      <c r="I225" s="181">
        <v>2</v>
      </c>
      <c r="J225" s="181"/>
      <c r="K225" s="181"/>
      <c r="L225" s="181">
        <v>1</v>
      </c>
      <c r="M225" s="181">
        <v>0</v>
      </c>
      <c r="N225" s="181">
        <v>0</v>
      </c>
      <c r="O225" s="181">
        <v>1</v>
      </c>
      <c r="P225" s="181">
        <v>0</v>
      </c>
      <c r="Q225" s="181"/>
      <c r="R225" s="181"/>
      <c r="S225" s="181">
        <v>0</v>
      </c>
      <c r="T225" s="181"/>
      <c r="U225" s="181"/>
      <c r="V225" s="181">
        <v>2</v>
      </c>
      <c r="W225" s="181">
        <v>0</v>
      </c>
      <c r="X225" s="181"/>
      <c r="Y225" s="181"/>
      <c r="Z225" s="181">
        <v>0</v>
      </c>
      <c r="AA225" s="181">
        <v>0</v>
      </c>
      <c r="AB225" s="181">
        <v>1</v>
      </c>
      <c r="AC225" s="181">
        <v>0</v>
      </c>
      <c r="AD225" s="181">
        <v>0</v>
      </c>
      <c r="AE225" s="181"/>
      <c r="AF225" s="147">
        <f>SUM(D225:AE225)</f>
        <v>9</v>
      </c>
    </row>
    <row r="226" spans="1:37" customHeight="1" ht="16.5">
      <c r="A226" s="300"/>
      <c r="B226" s="281"/>
      <c r="C226" s="100" t="s">
        <v>137</v>
      </c>
      <c r="D226" s="181"/>
      <c r="E226" s="181">
        <v>7</v>
      </c>
      <c r="F226" s="181">
        <v>3</v>
      </c>
      <c r="G226" s="181">
        <v>63</v>
      </c>
      <c r="H226" s="181">
        <v>18</v>
      </c>
      <c r="I226" s="181">
        <v>15</v>
      </c>
      <c r="J226" s="181"/>
      <c r="K226" s="181"/>
      <c r="L226" s="181">
        <v>6</v>
      </c>
      <c r="M226" s="181">
        <v>14</v>
      </c>
      <c r="N226" s="181">
        <v>7</v>
      </c>
      <c r="O226" s="181">
        <v>8</v>
      </c>
      <c r="P226" s="181">
        <v>9</v>
      </c>
      <c r="Q226" s="181"/>
      <c r="R226" s="181"/>
      <c r="S226" s="181">
        <v>4</v>
      </c>
      <c r="T226" s="181"/>
      <c r="U226" s="181"/>
      <c r="V226" s="181">
        <v>6</v>
      </c>
      <c r="W226" s="181">
        <v>8</v>
      </c>
      <c r="X226" s="181"/>
      <c r="Y226" s="181"/>
      <c r="Z226" s="181">
        <v>8</v>
      </c>
      <c r="AA226" s="181">
        <v>10</v>
      </c>
      <c r="AB226" s="181">
        <v>8</v>
      </c>
      <c r="AC226" s="181">
        <v>25</v>
      </c>
      <c r="AD226" s="181">
        <v>14</v>
      </c>
      <c r="AE226" s="181"/>
      <c r="AF226" s="151">
        <f>SUM(D226:AE226)</f>
        <v>233</v>
      </c>
    </row>
    <row r="227" spans="1:37" customHeight="1" ht="18.75">
      <c r="A227" s="300"/>
      <c r="B227" s="282" t="s">
        <v>138</v>
      </c>
      <c r="C227" s="283"/>
      <c r="D227" s="182"/>
      <c r="E227" s="182">
        <f>SUM(E212:E226)</f>
        <v>200</v>
      </c>
      <c r="F227" s="182">
        <f>SUM(F212:F226)</f>
        <v>191</v>
      </c>
      <c r="G227" s="182">
        <f>SUM(G212:G226)</f>
        <v>201</v>
      </c>
      <c r="H227" s="182">
        <f>SUM(H212:H226)</f>
        <v>270</v>
      </c>
      <c r="I227" s="182">
        <f>SUM(I212:I226)</f>
        <v>253</v>
      </c>
      <c r="J227" s="182"/>
      <c r="K227" s="182"/>
      <c r="L227" s="182">
        <f>SUM(L212:L226)</f>
        <v>210</v>
      </c>
      <c r="M227" s="182">
        <f>SUM(M212:M226)</f>
        <v>259</v>
      </c>
      <c r="N227" s="182">
        <f>SUM(N212:N226)</f>
        <v>207</v>
      </c>
      <c r="O227" s="182">
        <f>SUM(O212:O226)</f>
        <v>259</v>
      </c>
      <c r="P227" s="182">
        <f>SUM(P212:P226)</f>
        <v>352</v>
      </c>
      <c r="Q227" s="182"/>
      <c r="R227" s="182"/>
      <c r="S227" s="182">
        <f>SUM(S212:S226)</f>
        <v>188</v>
      </c>
      <c r="T227" s="181"/>
      <c r="U227" s="181"/>
      <c r="V227" s="182">
        <f>SUM(V212:V226)</f>
        <v>257</v>
      </c>
      <c r="W227" s="182">
        <f>SUM(W212:W226)</f>
        <v>262</v>
      </c>
      <c r="X227" s="182"/>
      <c r="Y227" s="182"/>
      <c r="Z227" s="182">
        <f>SUM(Z212:Z226)</f>
        <v>249</v>
      </c>
      <c r="AA227" s="182">
        <f>SUM(AA212:AA226)</f>
        <v>282</v>
      </c>
      <c r="AB227" s="182">
        <f>SUM(AB212:AB226)</f>
        <v>238</v>
      </c>
      <c r="AC227" s="182">
        <f>SUM(AC212:AC226)</f>
        <v>200</v>
      </c>
      <c r="AD227" s="182">
        <f>SUM(AD212:AD226)</f>
        <v>270</v>
      </c>
      <c r="AE227" s="182"/>
      <c r="AF227" s="150">
        <f>SUM(D227:AE227)</f>
        <v>4348</v>
      </c>
    </row>
    <row r="228" spans="1:37" customHeight="1" ht="18.75">
      <c r="A228" s="300"/>
      <c r="B228" s="284" t="s">
        <v>55</v>
      </c>
      <c r="C228" s="285"/>
      <c r="D228" s="104"/>
      <c r="E228" s="104">
        <v>200</v>
      </c>
      <c r="F228" s="104">
        <v>191</v>
      </c>
      <c r="G228" s="104">
        <v>201</v>
      </c>
      <c r="H228" s="104">
        <v>270</v>
      </c>
      <c r="I228" s="104">
        <v>253</v>
      </c>
      <c r="J228" s="104"/>
      <c r="K228" s="104"/>
      <c r="L228" s="104">
        <v>210</v>
      </c>
      <c r="M228" s="104">
        <v>259</v>
      </c>
      <c r="N228" s="104">
        <v>207</v>
      </c>
      <c r="O228" s="104">
        <v>259</v>
      </c>
      <c r="P228" s="104">
        <v>352</v>
      </c>
      <c r="Q228" s="104"/>
      <c r="R228" s="104"/>
      <c r="S228" s="104">
        <v>188</v>
      </c>
      <c r="T228" s="181"/>
      <c r="U228" s="181"/>
      <c r="V228" s="104">
        <v>257</v>
      </c>
      <c r="W228" s="104">
        <v>262</v>
      </c>
      <c r="X228" s="104"/>
      <c r="Y228" s="104"/>
      <c r="Z228" s="104">
        <v>249</v>
      </c>
      <c r="AA228" s="104">
        <v>282</v>
      </c>
      <c r="AB228" s="104">
        <v>238</v>
      </c>
      <c r="AC228" s="104">
        <v>200</v>
      </c>
      <c r="AD228" s="104">
        <v>270</v>
      </c>
      <c r="AE228" s="104"/>
      <c r="AF228" s="145">
        <f>SUM(D228:AE228)</f>
        <v>4348</v>
      </c>
    </row>
    <row r="229" spans="1:37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81"/>
      <c r="U229" s="181"/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46">
        <f>SUM(D229:AE229)</f>
        <v>7200</v>
      </c>
    </row>
    <row r="230" spans="1:37" customHeight="1" ht="18.75">
      <c r="A230" s="300"/>
      <c r="B230" s="286" t="s">
        <v>140</v>
      </c>
      <c r="C230" s="287"/>
      <c r="D230" s="104"/>
      <c r="E230" s="104">
        <f>E229-E228</f>
        <v>200</v>
      </c>
      <c r="F230" s="104">
        <f>F229-F228</f>
        <v>209</v>
      </c>
      <c r="G230" s="104">
        <f>G229-G228</f>
        <v>199</v>
      </c>
      <c r="H230" s="104">
        <f>H229-H228</f>
        <v>130</v>
      </c>
      <c r="I230" s="104">
        <f>I229-I228</f>
        <v>147</v>
      </c>
      <c r="J230" s="104"/>
      <c r="K230" s="104"/>
      <c r="L230" s="104">
        <f>L229-L228</f>
        <v>190</v>
      </c>
      <c r="M230" s="104">
        <f>M229-M228</f>
        <v>141</v>
      </c>
      <c r="N230" s="104">
        <f>N229-N228</f>
        <v>193</v>
      </c>
      <c r="O230" s="104">
        <f>O229-O228</f>
        <v>141</v>
      </c>
      <c r="P230" s="104">
        <f>P229-P228</f>
        <v>48</v>
      </c>
      <c r="Q230" s="104"/>
      <c r="R230" s="104"/>
      <c r="S230" s="104">
        <f>S229-S228</f>
        <v>212</v>
      </c>
      <c r="T230" s="181"/>
      <c r="U230" s="181"/>
      <c r="V230" s="104">
        <f>V229-V228</f>
        <v>143</v>
      </c>
      <c r="W230" s="104">
        <f>W229-W228</f>
        <v>138</v>
      </c>
      <c r="X230" s="104"/>
      <c r="Y230" s="104"/>
      <c r="Z230" s="104">
        <f>Z229-Z228</f>
        <v>151</v>
      </c>
      <c r="AA230" s="104">
        <f>AA229-AA228</f>
        <v>118</v>
      </c>
      <c r="AB230" s="104">
        <f>AB229-AB228</f>
        <v>162</v>
      </c>
      <c r="AC230" s="104">
        <f>AC229-AC228</f>
        <v>200</v>
      </c>
      <c r="AD230" s="104">
        <f>AD229-AD228</f>
        <v>130</v>
      </c>
      <c r="AE230" s="104"/>
      <c r="AF230" s="153">
        <f>SUM(D230:AE230)</f>
        <v>2852</v>
      </c>
    </row>
    <row r="231" spans="1:37" customHeight="1" ht="18.75">
      <c r="A231" s="300"/>
      <c r="B231" s="286" t="s">
        <v>141</v>
      </c>
      <c r="C231" s="287"/>
      <c r="D231" s="104"/>
      <c r="E231" s="104">
        <f>E229-E227</f>
        <v>200</v>
      </c>
      <c r="F231" s="104">
        <f>F229-F227</f>
        <v>209</v>
      </c>
      <c r="G231" s="104">
        <f>G229-G227</f>
        <v>199</v>
      </c>
      <c r="H231" s="104">
        <f>H229-H227</f>
        <v>130</v>
      </c>
      <c r="I231" s="104">
        <f>I229-I227</f>
        <v>147</v>
      </c>
      <c r="J231" s="104"/>
      <c r="K231" s="104"/>
      <c r="L231" s="104">
        <f>L229-L227</f>
        <v>190</v>
      </c>
      <c r="M231" s="104">
        <f>M229-M227</f>
        <v>141</v>
      </c>
      <c r="N231" s="104">
        <f>N229-N227</f>
        <v>193</v>
      </c>
      <c r="O231" s="104">
        <f>O229-O227</f>
        <v>141</v>
      </c>
      <c r="P231" s="104">
        <f>P229-P227</f>
        <v>48</v>
      </c>
      <c r="Q231" s="104"/>
      <c r="R231" s="104"/>
      <c r="S231" s="104">
        <f>S229-S227</f>
        <v>212</v>
      </c>
      <c r="T231" s="181"/>
      <c r="U231" s="181"/>
      <c r="V231" s="104">
        <f>V229-V227</f>
        <v>143</v>
      </c>
      <c r="W231" s="104">
        <f>W229-W227</f>
        <v>138</v>
      </c>
      <c r="X231" s="104"/>
      <c r="Y231" s="104"/>
      <c r="Z231" s="104">
        <f>Z229-Z227</f>
        <v>151</v>
      </c>
      <c r="AA231" s="104">
        <f>AA229-AA227</f>
        <v>118</v>
      </c>
      <c r="AB231" s="104">
        <f>AB229-AB227</f>
        <v>162</v>
      </c>
      <c r="AC231" s="104">
        <f>AC229-AC227</f>
        <v>200</v>
      </c>
      <c r="AD231" s="104">
        <f>AD229-AD227</f>
        <v>130</v>
      </c>
      <c r="AE231" s="104"/>
      <c r="AF231" s="153">
        <f>SUM(D231:AE231)</f>
        <v>2852</v>
      </c>
    </row>
    <row r="232" spans="1:37" customHeight="1" ht="16.5">
      <c r="A232" s="300"/>
      <c r="B232" s="288" t="s">
        <v>142</v>
      </c>
      <c r="C232" s="289"/>
      <c r="D232" s="104"/>
      <c r="E232" s="104">
        <f>E213+E215+E217+E219+E221+E223</f>
        <v>7</v>
      </c>
      <c r="F232" s="104">
        <f>F213+F215+F217+F219+F221+F223</f>
        <v>2</v>
      </c>
      <c r="G232" s="104">
        <f>G213+G215+G217+G219+G221+G223</f>
        <v>3</v>
      </c>
      <c r="H232" s="104">
        <f>H213+H215+H217+H219+H221+H223</f>
        <v>8</v>
      </c>
      <c r="I232" s="104">
        <f>I213+I215+I217+I219+I221+I223</f>
        <v>6</v>
      </c>
      <c r="J232" s="104"/>
      <c r="K232" s="104"/>
      <c r="L232" s="104">
        <f>L213+L215+L217+L219+L221+L223</f>
        <v>8</v>
      </c>
      <c r="M232" s="104">
        <f>M213+M215+M217+M219+M221+M223</f>
        <v>6</v>
      </c>
      <c r="N232" s="104">
        <f>N213+N215+N217+N219+N221+N223</f>
        <v>1</v>
      </c>
      <c r="O232" s="104">
        <f>O213+O215+O217+O219+O221+O223</f>
        <v>6</v>
      </c>
      <c r="P232" s="104">
        <f>P213+P215+P217+P219+P221+P223</f>
        <v>4</v>
      </c>
      <c r="Q232" s="104"/>
      <c r="R232" s="104"/>
      <c r="S232" s="104">
        <f>S213+S215+S217+S219+S221+S223</f>
        <v>9</v>
      </c>
      <c r="T232" s="181"/>
      <c r="U232" s="181"/>
      <c r="V232" s="104">
        <f>V213+V215+V217+V219+V221+V223</f>
        <v>10</v>
      </c>
      <c r="W232" s="104">
        <f>W213+W215+W217+W219+W221+W223</f>
        <v>10</v>
      </c>
      <c r="X232" s="104"/>
      <c r="Y232" s="104"/>
      <c r="Z232" s="104">
        <f>Z213+Z215+Z217+Z219+Z221+Z223</f>
        <v>8</v>
      </c>
      <c r="AA232" s="104">
        <f>AA213+AA215+AA217+AA219+AA221+AA223</f>
        <v>7</v>
      </c>
      <c r="AB232" s="104">
        <f>AB213+AB215+AB217+AB219+AB221+AB223</f>
        <v>10</v>
      </c>
      <c r="AC232" s="104">
        <f>AC213+AC215+AC217+AC219+AC221+AC223</f>
        <v>3</v>
      </c>
      <c r="AD232" s="104">
        <f>AD213+AD215+AD217+AD219+AD221+AD223</f>
        <v>12</v>
      </c>
      <c r="AE232" s="104"/>
      <c r="AF232" s="149">
        <f>SUM(D232:AE232)</f>
        <v>120</v>
      </c>
    </row>
    <row r="233" spans="1:37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3"/>
      <c r="AG233" s="185" t="s">
        <v>120</v>
      </c>
    </row>
    <row r="234" spans="1:37" customHeight="1" ht="16.5">
      <c r="A234" s="299" t="s">
        <v>156</v>
      </c>
      <c r="B234" s="295" t="s">
        <v>122</v>
      </c>
      <c r="C234" s="296"/>
      <c r="D234" s="109"/>
      <c r="E234" s="109">
        <v>7</v>
      </c>
      <c r="F234" s="109">
        <v>24</v>
      </c>
      <c r="G234" s="109">
        <v>28</v>
      </c>
      <c r="H234" s="109">
        <v>7</v>
      </c>
      <c r="I234" s="109">
        <v>6</v>
      </c>
      <c r="J234" s="109"/>
      <c r="K234" s="109"/>
      <c r="L234" s="109">
        <v>3</v>
      </c>
      <c r="M234" s="109">
        <v>1</v>
      </c>
      <c r="N234" s="109">
        <v>5</v>
      </c>
      <c r="O234" s="109">
        <v>0</v>
      </c>
      <c r="P234" s="109">
        <v>1</v>
      </c>
      <c r="Q234" s="109"/>
      <c r="R234" s="109"/>
      <c r="S234" s="109">
        <v>2</v>
      </c>
      <c r="T234" s="109"/>
      <c r="U234" s="109"/>
      <c r="V234" s="109">
        <v>18</v>
      </c>
      <c r="W234" s="109">
        <v>4</v>
      </c>
      <c r="X234" s="109"/>
      <c r="Y234" s="109"/>
      <c r="Z234" s="109">
        <v>5</v>
      </c>
      <c r="AA234" s="109">
        <v>5</v>
      </c>
      <c r="AB234" s="109">
        <v>14</v>
      </c>
      <c r="AC234" s="109">
        <v>44</v>
      </c>
      <c r="AD234" s="109">
        <v>20</v>
      </c>
      <c r="AE234" s="109"/>
      <c r="AF234" s="110">
        <f>SUM(D234:AE234)</f>
        <v>194</v>
      </c>
    </row>
    <row r="235" spans="1:37" customHeight="1" ht="15.75">
      <c r="A235" s="300"/>
      <c r="B235" s="281" t="s">
        <v>16</v>
      </c>
      <c r="C235" s="99" t="s">
        <v>123</v>
      </c>
      <c r="D235" s="181"/>
      <c r="E235" s="181">
        <v>52</v>
      </c>
      <c r="F235" s="181">
        <v>43</v>
      </c>
      <c r="G235" s="181">
        <v>23</v>
      </c>
      <c r="H235" s="181">
        <v>36</v>
      </c>
      <c r="I235" s="181">
        <v>44</v>
      </c>
      <c r="J235" s="181"/>
      <c r="K235" s="181"/>
      <c r="L235" s="181">
        <v>24</v>
      </c>
      <c r="M235" s="181">
        <v>31</v>
      </c>
      <c r="N235" s="181">
        <v>39</v>
      </c>
      <c r="O235" s="181">
        <v>38</v>
      </c>
      <c r="P235" s="181">
        <v>51</v>
      </c>
      <c r="Q235" s="181"/>
      <c r="R235" s="181"/>
      <c r="S235" s="181">
        <v>51</v>
      </c>
      <c r="T235" s="181"/>
      <c r="U235" s="181"/>
      <c r="V235" s="181">
        <v>47</v>
      </c>
      <c r="W235" s="181">
        <v>39</v>
      </c>
      <c r="X235" s="181"/>
      <c r="Y235" s="181"/>
      <c r="Z235" s="181">
        <v>28</v>
      </c>
      <c r="AA235" s="181">
        <v>41</v>
      </c>
      <c r="AB235" s="181">
        <v>41</v>
      </c>
      <c r="AC235" s="181">
        <v>41</v>
      </c>
      <c r="AD235" s="181">
        <v>41</v>
      </c>
      <c r="AE235" s="181"/>
      <c r="AF235" s="146">
        <f>SUM(D235:AE235)</f>
        <v>710</v>
      </c>
    </row>
    <row r="236" spans="1:37" customHeight="1" ht="15.75">
      <c r="A236" s="300"/>
      <c r="B236" s="281"/>
      <c r="C236" s="99" t="s">
        <v>124</v>
      </c>
      <c r="D236" s="181"/>
      <c r="E236" s="181">
        <v>1</v>
      </c>
      <c r="F236" s="181">
        <v>2</v>
      </c>
      <c r="G236" s="181">
        <v>1</v>
      </c>
      <c r="H236" s="181">
        <v>1</v>
      </c>
      <c r="I236" s="181">
        <v>0</v>
      </c>
      <c r="J236" s="181"/>
      <c r="K236" s="181"/>
      <c r="L236" s="181">
        <v>1</v>
      </c>
      <c r="M236" s="181">
        <v>0</v>
      </c>
      <c r="N236" s="181">
        <v>0</v>
      </c>
      <c r="O236" s="181">
        <v>1</v>
      </c>
      <c r="P236" s="181">
        <v>0</v>
      </c>
      <c r="Q236" s="181"/>
      <c r="R236" s="181"/>
      <c r="S236" s="181">
        <v>1</v>
      </c>
      <c r="T236" s="181"/>
      <c r="U236" s="181"/>
      <c r="V236" s="181">
        <v>1</v>
      </c>
      <c r="W236" s="181">
        <v>0</v>
      </c>
      <c r="X236" s="181"/>
      <c r="Y236" s="181"/>
      <c r="Z236" s="181">
        <v>0</v>
      </c>
      <c r="AA236" s="181">
        <v>0</v>
      </c>
      <c r="AB236" s="181">
        <v>1</v>
      </c>
      <c r="AC236" s="181">
        <v>2</v>
      </c>
      <c r="AD236" s="181">
        <v>1</v>
      </c>
      <c r="AE236" s="181"/>
      <c r="AF236" s="146">
        <f>SUM(D236:AE236)</f>
        <v>13</v>
      </c>
    </row>
    <row r="237" spans="1:37" customHeight="1" ht="15.75">
      <c r="A237" s="300"/>
      <c r="B237" s="281"/>
      <c r="C237" s="99" t="s">
        <v>125</v>
      </c>
      <c r="D237" s="181"/>
      <c r="E237" s="181">
        <v>20</v>
      </c>
      <c r="F237" s="181">
        <v>24</v>
      </c>
      <c r="G237" s="181">
        <v>16</v>
      </c>
      <c r="H237" s="181">
        <v>22</v>
      </c>
      <c r="I237" s="181">
        <v>24</v>
      </c>
      <c r="J237" s="181"/>
      <c r="K237" s="181"/>
      <c r="L237" s="181">
        <v>19</v>
      </c>
      <c r="M237" s="181">
        <v>19</v>
      </c>
      <c r="N237" s="181">
        <v>26</v>
      </c>
      <c r="O237" s="181">
        <v>21</v>
      </c>
      <c r="P237" s="181">
        <v>26</v>
      </c>
      <c r="Q237" s="181"/>
      <c r="R237" s="181"/>
      <c r="S237" s="181">
        <v>21</v>
      </c>
      <c r="T237" s="181"/>
      <c r="U237" s="181"/>
      <c r="V237" s="181">
        <v>24</v>
      </c>
      <c r="W237" s="181">
        <v>26</v>
      </c>
      <c r="X237" s="181"/>
      <c r="Y237" s="181"/>
      <c r="Z237" s="181">
        <v>10</v>
      </c>
      <c r="AA237" s="181">
        <v>41</v>
      </c>
      <c r="AB237" s="181">
        <v>13</v>
      </c>
      <c r="AC237" s="181">
        <v>39</v>
      </c>
      <c r="AD237" s="181">
        <v>24</v>
      </c>
      <c r="AE237" s="181"/>
      <c r="AF237" s="146">
        <f>SUM(D237:AE237)</f>
        <v>415</v>
      </c>
    </row>
    <row r="238" spans="1:37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1</v>
      </c>
      <c r="H238" s="181">
        <v>0</v>
      </c>
      <c r="I238" s="181">
        <v>0</v>
      </c>
      <c r="J238" s="181"/>
      <c r="K238" s="181"/>
      <c r="L238" s="181">
        <v>0</v>
      </c>
      <c r="M238" s="181">
        <v>0</v>
      </c>
      <c r="N238" s="181">
        <v>0</v>
      </c>
      <c r="O238" s="181">
        <v>0</v>
      </c>
      <c r="P238" s="181">
        <v>0</v>
      </c>
      <c r="Q238" s="181"/>
      <c r="R238" s="181"/>
      <c r="S238" s="181">
        <v>0</v>
      </c>
      <c r="T238" s="181"/>
      <c r="U238" s="181"/>
      <c r="V238" s="181">
        <v>0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0</v>
      </c>
      <c r="AD238" s="181">
        <v>1</v>
      </c>
      <c r="AE238" s="181"/>
      <c r="AF238" s="146">
        <f>SUM(D238:AE238)</f>
        <v>4</v>
      </c>
    </row>
    <row r="239" spans="1:37" customHeight="1" ht="15.75">
      <c r="A239" s="300"/>
      <c r="B239" s="281"/>
      <c r="C239" s="99" t="s">
        <v>127</v>
      </c>
      <c r="D239" s="181"/>
      <c r="E239" s="181">
        <v>102</v>
      </c>
      <c r="F239" s="181">
        <v>122</v>
      </c>
      <c r="G239" s="181">
        <v>96</v>
      </c>
      <c r="H239" s="181">
        <v>110</v>
      </c>
      <c r="I239" s="181">
        <v>117</v>
      </c>
      <c r="J239" s="181"/>
      <c r="K239" s="181"/>
      <c r="L239" s="181">
        <v>100</v>
      </c>
      <c r="M239" s="181">
        <v>112</v>
      </c>
      <c r="N239" s="181">
        <v>120</v>
      </c>
      <c r="O239" s="181">
        <v>104</v>
      </c>
      <c r="P239" s="181">
        <v>129</v>
      </c>
      <c r="Q239" s="181"/>
      <c r="R239" s="181"/>
      <c r="S239" s="181">
        <v>86</v>
      </c>
      <c r="T239" s="181"/>
      <c r="U239" s="181"/>
      <c r="V239" s="181">
        <v>115</v>
      </c>
      <c r="W239" s="181">
        <v>113</v>
      </c>
      <c r="X239" s="181"/>
      <c r="Y239" s="181"/>
      <c r="Z239" s="181">
        <v>101</v>
      </c>
      <c r="AA239" s="181">
        <v>120</v>
      </c>
      <c r="AB239" s="181">
        <v>121</v>
      </c>
      <c r="AC239" s="181">
        <v>99</v>
      </c>
      <c r="AD239" s="181">
        <v>125</v>
      </c>
      <c r="AE239" s="181"/>
      <c r="AF239" s="146">
        <f>SUM(D239:AE239)</f>
        <v>1992</v>
      </c>
    </row>
    <row r="240" spans="1:37" customHeight="1" ht="15.75">
      <c r="A240" s="300"/>
      <c r="B240" s="281"/>
      <c r="C240" s="99" t="s">
        <v>128</v>
      </c>
      <c r="D240" s="181"/>
      <c r="E240" s="181">
        <v>3</v>
      </c>
      <c r="F240" s="181">
        <v>6</v>
      </c>
      <c r="G240" s="181">
        <v>4</v>
      </c>
      <c r="H240" s="181">
        <v>3</v>
      </c>
      <c r="I240" s="181">
        <v>9</v>
      </c>
      <c r="J240" s="181"/>
      <c r="K240" s="181"/>
      <c r="L240" s="181">
        <v>6</v>
      </c>
      <c r="M240" s="181">
        <v>5</v>
      </c>
      <c r="N240" s="181">
        <v>5</v>
      </c>
      <c r="O240" s="181">
        <v>6</v>
      </c>
      <c r="P240" s="181">
        <v>7</v>
      </c>
      <c r="Q240" s="181"/>
      <c r="R240" s="181"/>
      <c r="S240" s="181">
        <v>9</v>
      </c>
      <c r="T240" s="181"/>
      <c r="U240" s="181"/>
      <c r="V240" s="181">
        <v>3</v>
      </c>
      <c r="W240" s="181">
        <v>3</v>
      </c>
      <c r="X240" s="181"/>
      <c r="Y240" s="181"/>
      <c r="Z240" s="181">
        <v>6</v>
      </c>
      <c r="AA240" s="181">
        <v>2</v>
      </c>
      <c r="AB240" s="181">
        <v>9</v>
      </c>
      <c r="AC240" s="181">
        <v>12</v>
      </c>
      <c r="AD240" s="181">
        <v>7</v>
      </c>
      <c r="AE240" s="181"/>
      <c r="AF240" s="146">
        <f>SUM(D240:AE240)</f>
        <v>105</v>
      </c>
    </row>
    <row r="241" spans="1:37" customHeight="1" ht="15.75">
      <c r="A241" s="300"/>
      <c r="B241" s="281"/>
      <c r="C241" s="99" t="s">
        <v>129</v>
      </c>
      <c r="D241" s="181"/>
      <c r="E241" s="181">
        <v>48</v>
      </c>
      <c r="F241" s="181">
        <v>34</v>
      </c>
      <c r="G241" s="181">
        <v>26</v>
      </c>
      <c r="H241" s="181">
        <v>31</v>
      </c>
      <c r="I241" s="181">
        <v>46</v>
      </c>
      <c r="J241" s="181"/>
      <c r="K241" s="181"/>
      <c r="L241" s="181">
        <v>33</v>
      </c>
      <c r="M241" s="181">
        <v>45</v>
      </c>
      <c r="N241" s="181">
        <v>39</v>
      </c>
      <c r="O241" s="181">
        <v>37</v>
      </c>
      <c r="P241" s="181">
        <v>53</v>
      </c>
      <c r="Q241" s="181"/>
      <c r="R241" s="181"/>
      <c r="S241" s="181">
        <v>48</v>
      </c>
      <c r="T241" s="181"/>
      <c r="U241" s="181"/>
      <c r="V241" s="181">
        <v>42</v>
      </c>
      <c r="W241" s="181">
        <v>30</v>
      </c>
      <c r="X241" s="181"/>
      <c r="Y241" s="181"/>
      <c r="Z241" s="181">
        <v>30</v>
      </c>
      <c r="AA241" s="181">
        <v>47</v>
      </c>
      <c r="AB241" s="181">
        <v>50</v>
      </c>
      <c r="AC241" s="181">
        <v>44</v>
      </c>
      <c r="AD241" s="181">
        <v>32</v>
      </c>
      <c r="AE241" s="181"/>
      <c r="AF241" s="146">
        <f>SUM(D241:AE241)</f>
        <v>715</v>
      </c>
    </row>
    <row r="242" spans="1:37" customHeight="1" ht="15.75">
      <c r="A242" s="300"/>
      <c r="B242" s="281"/>
      <c r="C242" s="99" t="s">
        <v>130</v>
      </c>
      <c r="D242" s="181"/>
      <c r="E242" s="181">
        <v>0</v>
      </c>
      <c r="F242" s="181">
        <v>1</v>
      </c>
      <c r="G242" s="181">
        <v>0</v>
      </c>
      <c r="H242" s="181">
        <v>1</v>
      </c>
      <c r="I242" s="181">
        <v>1</v>
      </c>
      <c r="J242" s="181"/>
      <c r="K242" s="181"/>
      <c r="L242" s="181">
        <v>2</v>
      </c>
      <c r="M242" s="181">
        <v>1</v>
      </c>
      <c r="N242" s="181">
        <v>0</v>
      </c>
      <c r="O242" s="181">
        <v>0</v>
      </c>
      <c r="P242" s="181">
        <v>0</v>
      </c>
      <c r="Q242" s="181"/>
      <c r="R242" s="181"/>
      <c r="S242" s="181">
        <v>2</v>
      </c>
      <c r="T242" s="181"/>
      <c r="U242" s="181"/>
      <c r="V242" s="181">
        <v>1</v>
      </c>
      <c r="W242" s="181">
        <v>1</v>
      </c>
      <c r="X242" s="181"/>
      <c r="Y242" s="181"/>
      <c r="Z242" s="181">
        <v>1</v>
      </c>
      <c r="AA242" s="181">
        <v>1</v>
      </c>
      <c r="AB242" s="181">
        <v>1</v>
      </c>
      <c r="AC242" s="181">
        <v>3</v>
      </c>
      <c r="AD242" s="181">
        <v>1</v>
      </c>
      <c r="AE242" s="181"/>
      <c r="AF242" s="146">
        <f>SUM(D242:AE242)</f>
        <v>17</v>
      </c>
    </row>
    <row r="243" spans="1:37" customHeight="1" ht="15.75">
      <c r="A243" s="300"/>
      <c r="B243" s="281"/>
      <c r="C243" s="99" t="s">
        <v>131</v>
      </c>
      <c r="D243" s="181"/>
      <c r="E243" s="181">
        <v>29</v>
      </c>
      <c r="F243" s="181">
        <v>33</v>
      </c>
      <c r="G243" s="181">
        <v>18</v>
      </c>
      <c r="H243" s="181">
        <v>29</v>
      </c>
      <c r="I243" s="181">
        <v>26</v>
      </c>
      <c r="J243" s="181"/>
      <c r="K243" s="181"/>
      <c r="L243" s="181">
        <v>28</v>
      </c>
      <c r="M243" s="181">
        <v>30</v>
      </c>
      <c r="N243" s="181">
        <v>27</v>
      </c>
      <c r="O243" s="181">
        <v>26</v>
      </c>
      <c r="P243" s="181">
        <v>29</v>
      </c>
      <c r="Q243" s="181"/>
      <c r="R243" s="181"/>
      <c r="S243" s="181">
        <v>19</v>
      </c>
      <c r="T243" s="181"/>
      <c r="U243" s="181"/>
      <c r="V243" s="181">
        <v>29</v>
      </c>
      <c r="W243" s="181">
        <v>31</v>
      </c>
      <c r="X243" s="181"/>
      <c r="Y243" s="181"/>
      <c r="Z243" s="181">
        <v>31</v>
      </c>
      <c r="AA243" s="181">
        <v>29</v>
      </c>
      <c r="AB243" s="181">
        <v>31</v>
      </c>
      <c r="AC243" s="181">
        <v>31</v>
      </c>
      <c r="AD243" s="181">
        <v>32</v>
      </c>
      <c r="AE243" s="181"/>
      <c r="AF243" s="146">
        <f>SUM(D243:AE243)</f>
        <v>508</v>
      </c>
    </row>
    <row r="244" spans="1:37" customHeight="1" ht="15.75">
      <c r="A244" s="300"/>
      <c r="B244" s="281"/>
      <c r="C244" s="99" t="s">
        <v>132</v>
      </c>
      <c r="D244" s="181"/>
      <c r="E244" s="181">
        <v>1</v>
      </c>
      <c r="F244" s="181">
        <v>0</v>
      </c>
      <c r="G244" s="181">
        <v>1</v>
      </c>
      <c r="H244" s="181">
        <v>1</v>
      </c>
      <c r="I244" s="181">
        <v>4</v>
      </c>
      <c r="J244" s="181"/>
      <c r="K244" s="181"/>
      <c r="L244" s="181">
        <v>0</v>
      </c>
      <c r="M244" s="181">
        <v>1</v>
      </c>
      <c r="N244" s="181">
        <v>0</v>
      </c>
      <c r="O244" s="181">
        <v>0</v>
      </c>
      <c r="P244" s="181">
        <v>2</v>
      </c>
      <c r="Q244" s="181"/>
      <c r="R244" s="181"/>
      <c r="S244" s="181">
        <v>3</v>
      </c>
      <c r="T244" s="181"/>
      <c r="U244" s="181"/>
      <c r="V244" s="181">
        <v>1</v>
      </c>
      <c r="W244" s="181">
        <v>0</v>
      </c>
      <c r="X244" s="181"/>
      <c r="Y244" s="181"/>
      <c r="Z244" s="181">
        <v>1</v>
      </c>
      <c r="AA244" s="181">
        <v>2</v>
      </c>
      <c r="AB244" s="181">
        <v>1</v>
      </c>
      <c r="AC244" s="181">
        <v>1</v>
      </c>
      <c r="AD244" s="181">
        <v>2</v>
      </c>
      <c r="AE244" s="181"/>
      <c r="AF244" s="146">
        <f>SUM(D244:AE244)</f>
        <v>21</v>
      </c>
    </row>
    <row r="245" spans="1:37" customHeight="1" ht="15.75">
      <c r="A245" s="300"/>
      <c r="B245" s="281"/>
      <c r="C245" s="99" t="s">
        <v>133</v>
      </c>
      <c r="D245" s="181"/>
      <c r="E245" s="181">
        <v>13</v>
      </c>
      <c r="F245" s="181">
        <v>13</v>
      </c>
      <c r="G245" s="181">
        <v>5</v>
      </c>
      <c r="H245" s="181">
        <v>11</v>
      </c>
      <c r="I245" s="181">
        <v>10</v>
      </c>
      <c r="J245" s="181"/>
      <c r="K245" s="181"/>
      <c r="L245" s="181">
        <v>6</v>
      </c>
      <c r="M245" s="181">
        <v>11</v>
      </c>
      <c r="N245" s="181">
        <v>9</v>
      </c>
      <c r="O245" s="181">
        <v>10</v>
      </c>
      <c r="P245" s="181">
        <v>14</v>
      </c>
      <c r="Q245" s="181"/>
      <c r="R245" s="181"/>
      <c r="S245" s="181">
        <v>9</v>
      </c>
      <c r="T245" s="181"/>
      <c r="U245" s="181"/>
      <c r="V245" s="181">
        <v>8</v>
      </c>
      <c r="W245" s="181">
        <v>11</v>
      </c>
      <c r="X245" s="181"/>
      <c r="Y245" s="181"/>
      <c r="Z245" s="181">
        <v>8</v>
      </c>
      <c r="AA245" s="181">
        <v>9</v>
      </c>
      <c r="AB245" s="181">
        <v>9</v>
      </c>
      <c r="AC245" s="181">
        <v>11</v>
      </c>
      <c r="AD245" s="181">
        <v>6</v>
      </c>
      <c r="AE245" s="181"/>
      <c r="AF245" s="146">
        <f>SUM(D245:AE245)</f>
        <v>173</v>
      </c>
    </row>
    <row r="246" spans="1:37" customHeight="1" ht="15.75">
      <c r="A246" s="300"/>
      <c r="B246" s="281"/>
      <c r="C246" s="99" t="s">
        <v>134</v>
      </c>
      <c r="D246" s="181"/>
      <c r="E246" s="181">
        <v>1</v>
      </c>
      <c r="F246" s="181">
        <v>1</v>
      </c>
      <c r="G246" s="181">
        <v>1</v>
      </c>
      <c r="H246" s="181">
        <v>0</v>
      </c>
      <c r="I246" s="181">
        <v>1</v>
      </c>
      <c r="J246" s="181"/>
      <c r="K246" s="181"/>
      <c r="L246" s="181">
        <v>1</v>
      </c>
      <c r="M246" s="181">
        <v>0</v>
      </c>
      <c r="N246" s="181">
        <v>1</v>
      </c>
      <c r="O246" s="181">
        <v>0</v>
      </c>
      <c r="P246" s="181">
        <v>0</v>
      </c>
      <c r="Q246" s="181"/>
      <c r="R246" s="181"/>
      <c r="S246" s="181">
        <v>0</v>
      </c>
      <c r="T246" s="181"/>
      <c r="U246" s="181"/>
      <c r="V246" s="181">
        <v>0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46">
        <f>SUM(D246:AE246)</f>
        <v>6</v>
      </c>
    </row>
    <row r="247" spans="1:37" customHeight="1" ht="15.75">
      <c r="A247" s="300"/>
      <c r="B247" s="281"/>
      <c r="C247" s="99" t="s">
        <v>135</v>
      </c>
      <c r="D247" s="181"/>
      <c r="E247" s="181">
        <v>2</v>
      </c>
      <c r="F247" s="181">
        <v>11</v>
      </c>
      <c r="G247" s="181">
        <v>12</v>
      </c>
      <c r="H247" s="181">
        <v>8</v>
      </c>
      <c r="I247" s="181">
        <v>5</v>
      </c>
      <c r="J247" s="181"/>
      <c r="K247" s="181"/>
      <c r="L247" s="181">
        <v>12</v>
      </c>
      <c r="M247" s="181">
        <v>11</v>
      </c>
      <c r="N247" s="181">
        <v>12</v>
      </c>
      <c r="O247" s="181">
        <v>11</v>
      </c>
      <c r="P247" s="181">
        <v>5</v>
      </c>
      <c r="Q247" s="181"/>
      <c r="R247" s="181"/>
      <c r="S247" s="181">
        <v>12</v>
      </c>
      <c r="T247" s="181"/>
      <c r="U247" s="181"/>
      <c r="V247" s="181">
        <v>10</v>
      </c>
      <c r="W247" s="181">
        <v>14</v>
      </c>
      <c r="X247" s="181"/>
      <c r="Y247" s="181"/>
      <c r="Z247" s="181">
        <v>7</v>
      </c>
      <c r="AA247" s="181">
        <v>10</v>
      </c>
      <c r="AB247" s="181">
        <v>15</v>
      </c>
      <c r="AC247" s="181">
        <v>12</v>
      </c>
      <c r="AD247" s="181">
        <v>10</v>
      </c>
      <c r="AE247" s="181"/>
      <c r="AF247" s="147">
        <f>SUM(D247:AE247)</f>
        <v>179</v>
      </c>
    </row>
    <row r="248" spans="1:37" customHeight="1" ht="15.75">
      <c r="A248" s="300"/>
      <c r="B248" s="281"/>
      <c r="C248" s="99" t="s">
        <v>136</v>
      </c>
      <c r="D248" s="181"/>
      <c r="E248" s="181">
        <v>0</v>
      </c>
      <c r="F248" s="181">
        <v>0</v>
      </c>
      <c r="G248" s="181">
        <v>0</v>
      </c>
      <c r="H248" s="181">
        <v>0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1</v>
      </c>
      <c r="T248" s="181"/>
      <c r="U248" s="181"/>
      <c r="V248" s="181">
        <v>0</v>
      </c>
      <c r="W248" s="181">
        <v>0</v>
      </c>
      <c r="X248" s="181"/>
      <c r="Y248" s="181"/>
      <c r="Z248" s="181">
        <v>0</v>
      </c>
      <c r="AA248" s="181">
        <v>1</v>
      </c>
      <c r="AB248" s="181">
        <v>0</v>
      </c>
      <c r="AC248" s="181">
        <v>1</v>
      </c>
      <c r="AD248" s="181">
        <v>1</v>
      </c>
      <c r="AE248" s="181"/>
      <c r="AF248" s="147">
        <f>SUM(D248:AE248)</f>
        <v>4</v>
      </c>
    </row>
    <row r="249" spans="1:37" customHeight="1" ht="16.5">
      <c r="A249" s="300"/>
      <c r="B249" s="281"/>
      <c r="C249" s="100" t="s">
        <v>137</v>
      </c>
      <c r="D249" s="181"/>
      <c r="E249" s="181">
        <v>7</v>
      </c>
      <c r="F249" s="181">
        <v>10</v>
      </c>
      <c r="G249" s="181">
        <v>6</v>
      </c>
      <c r="H249" s="181">
        <v>13</v>
      </c>
      <c r="I249" s="181">
        <v>13</v>
      </c>
      <c r="J249" s="181"/>
      <c r="K249" s="181"/>
      <c r="L249" s="181">
        <v>13</v>
      </c>
      <c r="M249" s="181">
        <v>9</v>
      </c>
      <c r="N249" s="181">
        <v>12</v>
      </c>
      <c r="O249" s="181">
        <v>13</v>
      </c>
      <c r="P249" s="181">
        <v>16</v>
      </c>
      <c r="Q249" s="181"/>
      <c r="R249" s="181"/>
      <c r="S249" s="181">
        <v>12</v>
      </c>
      <c r="T249" s="181"/>
      <c r="U249" s="181"/>
      <c r="V249" s="181">
        <v>12</v>
      </c>
      <c r="W249" s="181">
        <v>15</v>
      </c>
      <c r="X249" s="181"/>
      <c r="Y249" s="181"/>
      <c r="Z249" s="181">
        <v>17</v>
      </c>
      <c r="AA249" s="181">
        <v>13</v>
      </c>
      <c r="AB249" s="181">
        <v>15</v>
      </c>
      <c r="AC249" s="181">
        <v>14</v>
      </c>
      <c r="AD249" s="181">
        <v>17</v>
      </c>
      <c r="AE249" s="181"/>
      <c r="AF249" s="151">
        <f>SUM(D249:AE249)</f>
        <v>227</v>
      </c>
    </row>
    <row r="250" spans="1:37" customHeight="1" ht="18.75">
      <c r="A250" s="300"/>
      <c r="B250" s="282" t="s">
        <v>138</v>
      </c>
      <c r="C250" s="283"/>
      <c r="D250" s="182"/>
      <c r="E250" s="182">
        <f>SUM(E235:E249)</f>
        <v>279</v>
      </c>
      <c r="F250" s="182">
        <f>SUM(F235:F249)</f>
        <v>300</v>
      </c>
      <c r="G250" s="182">
        <f>SUM(G235:G249)</f>
        <v>210</v>
      </c>
      <c r="H250" s="182">
        <f>SUM(H235:H249)</f>
        <v>266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275</v>
      </c>
      <c r="N250" s="182">
        <f>SUM(N235:N249)</f>
        <v>290</v>
      </c>
      <c r="O250" s="182">
        <f>SUM(O235:O249)</f>
        <v>267</v>
      </c>
      <c r="P250" s="182">
        <f>SUM(P235:P249)</f>
        <v>332</v>
      </c>
      <c r="Q250" s="182"/>
      <c r="R250" s="182"/>
      <c r="S250" s="182">
        <f>SUM(S235:S249)</f>
        <v>274</v>
      </c>
      <c r="T250" s="181"/>
      <c r="U250" s="181"/>
      <c r="V250" s="182">
        <f>SUM(V235:V249)</f>
        <v>293</v>
      </c>
      <c r="W250" s="182">
        <f>SUM(W235:W249)</f>
        <v>283</v>
      </c>
      <c r="X250" s="182"/>
      <c r="Y250" s="182"/>
      <c r="Z250" s="182">
        <f>SUM(Z235:Z249)</f>
        <v>241</v>
      </c>
      <c r="AA250" s="182">
        <f>SUM(AA235:AA249)</f>
        <v>316</v>
      </c>
      <c r="AB250" s="182">
        <f>SUM(AB235:AB249)</f>
        <v>308</v>
      </c>
      <c r="AC250" s="182">
        <f>SUM(AC235:AC249)</f>
        <v>310</v>
      </c>
      <c r="AD250" s="182">
        <f>SUM(AD235:AD249)</f>
        <v>300</v>
      </c>
      <c r="AE250" s="182"/>
      <c r="AF250" s="150">
        <f>SUM(D250:AE250)</f>
        <v>5089</v>
      </c>
    </row>
    <row r="251" spans="1:37" customHeight="1" ht="18.75">
      <c r="A251" s="300"/>
      <c r="B251" s="284" t="s">
        <v>55</v>
      </c>
      <c r="C251" s="285"/>
      <c r="D251" s="104"/>
      <c r="E251" s="104">
        <v>279</v>
      </c>
      <c r="F251" s="104">
        <v>300</v>
      </c>
      <c r="G251" s="104">
        <v>203</v>
      </c>
      <c r="H251" s="104">
        <v>264</v>
      </c>
      <c r="I251" s="104">
        <v>293</v>
      </c>
      <c r="J251" s="104"/>
      <c r="K251" s="104"/>
      <c r="L251" s="104">
        <v>239</v>
      </c>
      <c r="M251" s="104">
        <v>269</v>
      </c>
      <c r="N251" s="104">
        <v>285</v>
      </c>
      <c r="O251" s="104">
        <v>263</v>
      </c>
      <c r="P251" s="104">
        <v>232</v>
      </c>
      <c r="Q251" s="104"/>
      <c r="R251" s="104"/>
      <c r="S251" s="104">
        <v>274</v>
      </c>
      <c r="T251" s="181"/>
      <c r="U251" s="181"/>
      <c r="V251" s="104">
        <v>290</v>
      </c>
      <c r="W251" s="104">
        <v>280</v>
      </c>
      <c r="X251" s="104"/>
      <c r="Y251" s="104"/>
      <c r="Z251" s="104">
        <v>234</v>
      </c>
      <c r="AA251" s="104">
        <v>315</v>
      </c>
      <c r="AB251" s="104">
        <v>305</v>
      </c>
      <c r="AC251" s="104">
        <v>305</v>
      </c>
      <c r="AD251" s="104">
        <v>300</v>
      </c>
      <c r="AE251" s="104"/>
      <c r="AF251" s="145">
        <f>SUM(D251:AE251)</f>
        <v>4930</v>
      </c>
    </row>
    <row r="252" spans="1:37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81"/>
      <c r="U252" s="181"/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46">
        <f>SUM(D252:AE252)</f>
        <v>7200</v>
      </c>
    </row>
    <row r="253" spans="1:37" customHeight="1" ht="18.75">
      <c r="A253" s="300"/>
      <c r="B253" s="286" t="s">
        <v>140</v>
      </c>
      <c r="C253" s="287"/>
      <c r="D253" s="104"/>
      <c r="E253" s="104">
        <f>E252-E251</f>
        <v>121</v>
      </c>
      <c r="F253" s="104">
        <f>F252-F251</f>
        <v>100</v>
      </c>
      <c r="G253" s="104">
        <f>G252-G251</f>
        <v>197</v>
      </c>
      <c r="H253" s="104">
        <f>H252-H251</f>
        <v>136</v>
      </c>
      <c r="I253" s="104">
        <f>I252-I251</f>
        <v>107</v>
      </c>
      <c r="J253" s="104"/>
      <c r="K253" s="104"/>
      <c r="L253" s="104">
        <f>L252-L251</f>
        <v>161</v>
      </c>
      <c r="M253" s="104">
        <f>M252-M251</f>
        <v>131</v>
      </c>
      <c r="N253" s="104">
        <f>N252-N251</f>
        <v>115</v>
      </c>
      <c r="O253" s="104">
        <f>O252-O251</f>
        <v>137</v>
      </c>
      <c r="P253" s="104">
        <f>P252-P251</f>
        <v>168</v>
      </c>
      <c r="Q253" s="104"/>
      <c r="R253" s="104"/>
      <c r="S253" s="104">
        <f>S252-S251</f>
        <v>126</v>
      </c>
      <c r="T253" s="181"/>
      <c r="U253" s="181"/>
      <c r="V253" s="104">
        <f>V252-V251</f>
        <v>110</v>
      </c>
      <c r="W253" s="104">
        <f>W252-W251</f>
        <v>120</v>
      </c>
      <c r="X253" s="104"/>
      <c r="Y253" s="104"/>
      <c r="Z253" s="104">
        <f>Z252-Z251</f>
        <v>166</v>
      </c>
      <c r="AA253" s="104">
        <f>AA252-AA251</f>
        <v>85</v>
      </c>
      <c r="AB253" s="104">
        <f>AB252-AB251</f>
        <v>95</v>
      </c>
      <c r="AC253" s="104">
        <f>AC252-AC251</f>
        <v>95</v>
      </c>
      <c r="AD253" s="104">
        <f>AD252-AD251</f>
        <v>100</v>
      </c>
      <c r="AE253" s="104"/>
      <c r="AF253" s="153">
        <f>SUM(D253:AE253)</f>
        <v>2270</v>
      </c>
    </row>
    <row r="254" spans="1:37" customHeight="1" ht="18.75">
      <c r="A254" s="300"/>
      <c r="B254" s="286" t="s">
        <v>141</v>
      </c>
      <c r="C254" s="287"/>
      <c r="D254" s="104"/>
      <c r="E254" s="104">
        <f>E252-E250</f>
        <v>121</v>
      </c>
      <c r="F254" s="104">
        <f>F252-F250</f>
        <v>100</v>
      </c>
      <c r="G254" s="104">
        <f>G252-G250</f>
        <v>190</v>
      </c>
      <c r="H254" s="104">
        <f>H252-H250</f>
        <v>134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125</v>
      </c>
      <c r="N254" s="104">
        <f>N252-N250</f>
        <v>110</v>
      </c>
      <c r="O254" s="104">
        <f>O252-O250</f>
        <v>133</v>
      </c>
      <c r="P254" s="104">
        <f>P252-P250</f>
        <v>68</v>
      </c>
      <c r="Q254" s="104"/>
      <c r="R254" s="104"/>
      <c r="S254" s="104">
        <f>S252-S250</f>
        <v>126</v>
      </c>
      <c r="T254" s="181"/>
      <c r="U254" s="181"/>
      <c r="V254" s="104">
        <f>V252-V250</f>
        <v>107</v>
      </c>
      <c r="W254" s="104">
        <f>W252-W250</f>
        <v>117</v>
      </c>
      <c r="X254" s="104"/>
      <c r="Y254" s="104"/>
      <c r="Z254" s="104">
        <f>Z252-Z250</f>
        <v>159</v>
      </c>
      <c r="AA254" s="104">
        <f>AA252-AA250</f>
        <v>84</v>
      </c>
      <c r="AB254" s="104">
        <f>AB252-AB250</f>
        <v>92</v>
      </c>
      <c r="AC254" s="104">
        <f>AC252-AC250</f>
        <v>90</v>
      </c>
      <c r="AD254" s="104">
        <f>AD252-AD250</f>
        <v>100</v>
      </c>
      <c r="AE254" s="104"/>
      <c r="AF254" s="153">
        <f>SUM(D254:AE254)</f>
        <v>2111</v>
      </c>
    </row>
    <row r="255" spans="1:37" customHeight="1" ht="16.5">
      <c r="A255" s="300"/>
      <c r="B255" s="288" t="s">
        <v>142</v>
      </c>
      <c r="C255" s="289"/>
      <c r="D255" s="104"/>
      <c r="E255" s="104">
        <f>E236+E238+E240+E242+E244+E246</f>
        <v>6</v>
      </c>
      <c r="F255" s="104">
        <f>F236+F238+F240+F242+F244+F246</f>
        <v>10</v>
      </c>
      <c r="G255" s="104">
        <f>G236+G238+G240+G242+G244+G246</f>
        <v>8</v>
      </c>
      <c r="H255" s="104">
        <f>H236+H238+H240+H242+H244+H246</f>
        <v>6</v>
      </c>
      <c r="I255" s="104">
        <f>I236+I238+I240+I242+I244+I246</f>
        <v>15</v>
      </c>
      <c r="J255" s="104"/>
      <c r="K255" s="104"/>
      <c r="L255" s="104">
        <f>L236+L238+L240+L242+L244+L246</f>
        <v>10</v>
      </c>
      <c r="M255" s="104">
        <f>M236+M238+M240+M242+M244+M246</f>
        <v>7</v>
      </c>
      <c r="N255" s="104">
        <f>N236+N238+N240+N242+N244+N246</f>
        <v>6</v>
      </c>
      <c r="O255" s="104">
        <f>O236+O238+O240+O242+O244+O246</f>
        <v>7</v>
      </c>
      <c r="P255" s="104">
        <f>P236+P238+P240+P242+P244+P246</f>
        <v>9</v>
      </c>
      <c r="Q255" s="104"/>
      <c r="R255" s="104"/>
      <c r="S255" s="104">
        <f>S236+S238+S240+S242+S244+S246</f>
        <v>15</v>
      </c>
      <c r="T255" s="181"/>
      <c r="U255" s="181"/>
      <c r="V255" s="104">
        <f>V236+V238+V240+V242+V244+V246</f>
        <v>6</v>
      </c>
      <c r="W255" s="104">
        <f>W236+W238+W240+W242+W244+W246</f>
        <v>4</v>
      </c>
      <c r="X255" s="104"/>
      <c r="Y255" s="104"/>
      <c r="Z255" s="104">
        <f>Z236+Z238+Z240+Z242+Z244+Z246</f>
        <v>9</v>
      </c>
      <c r="AA255" s="104">
        <f>AA236+AA238+AA240+AA242+AA244+AA246</f>
        <v>5</v>
      </c>
      <c r="AB255" s="104">
        <f>AB236+AB238+AB240+AB242+AB244+AB246</f>
        <v>13</v>
      </c>
      <c r="AC255" s="104">
        <f>AC236+AC238+AC240+AC242+AC244+AC246</f>
        <v>18</v>
      </c>
      <c r="AD255" s="104">
        <f>AD236+AD238+AD240+AD242+AD244+AD246</f>
        <v>12</v>
      </c>
      <c r="AE255" s="104"/>
      <c r="AF255" s="149">
        <f>SUM(D255:AE255)</f>
        <v>166</v>
      </c>
    </row>
    <row r="256" spans="1:37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3"/>
      <c r="AG256" s="185" t="s">
        <v>120</v>
      </c>
    </row>
    <row r="257" spans="1:37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>
        <v>4</v>
      </c>
      <c r="G257" s="109">
        <v>0</v>
      </c>
      <c r="H257" s="109">
        <v>0</v>
      </c>
      <c r="I257" s="109">
        <v>0</v>
      </c>
      <c r="J257" s="109"/>
      <c r="K257" s="109"/>
      <c r="L257" s="109">
        <v>1</v>
      </c>
      <c r="M257" s="109">
        <v>2</v>
      </c>
      <c r="N257" s="109">
        <v>0</v>
      </c>
      <c r="O257" s="109">
        <v>3</v>
      </c>
      <c r="P257" s="109">
        <v>0</v>
      </c>
      <c r="Q257" s="109"/>
      <c r="R257" s="109"/>
      <c r="S257" s="109">
        <v>0</v>
      </c>
      <c r="T257" s="109"/>
      <c r="U257" s="109"/>
      <c r="V257" s="109">
        <v>0</v>
      </c>
      <c r="W257" s="109">
        <v>1</v>
      </c>
      <c r="X257" s="109"/>
      <c r="Y257" s="109"/>
      <c r="Z257" s="109">
        <v>0</v>
      </c>
      <c r="AA257" s="109">
        <v>0</v>
      </c>
      <c r="AB257" s="109">
        <v>1</v>
      </c>
      <c r="AC257" s="109">
        <v>0</v>
      </c>
      <c r="AD257" s="109">
        <v>1</v>
      </c>
      <c r="AE257" s="109"/>
      <c r="AF257" s="110">
        <f>SUM(D257:AE257)</f>
        <v>13</v>
      </c>
    </row>
    <row r="258" spans="1:37" customHeight="1" ht="15.75">
      <c r="A258" s="300"/>
      <c r="B258" s="281" t="s">
        <v>16</v>
      </c>
      <c r="C258" s="99" t="s">
        <v>123</v>
      </c>
      <c r="D258" s="181"/>
      <c r="E258" s="181">
        <v>10</v>
      </c>
      <c r="F258" s="181">
        <v>12</v>
      </c>
      <c r="G258" s="181">
        <v>4</v>
      </c>
      <c r="H258" s="181">
        <v>2</v>
      </c>
      <c r="I258" s="181">
        <v>8</v>
      </c>
      <c r="J258" s="181"/>
      <c r="K258" s="181"/>
      <c r="L258" s="181">
        <v>13</v>
      </c>
      <c r="M258" s="181">
        <v>6</v>
      </c>
      <c r="N258" s="181">
        <v>10</v>
      </c>
      <c r="O258" s="181">
        <v>2</v>
      </c>
      <c r="P258" s="181">
        <v>3</v>
      </c>
      <c r="Q258" s="181"/>
      <c r="R258" s="181"/>
      <c r="S258" s="181">
        <v>10</v>
      </c>
      <c r="T258" s="181"/>
      <c r="U258" s="181"/>
      <c r="V258" s="181">
        <v>2</v>
      </c>
      <c r="W258" s="181">
        <v>24</v>
      </c>
      <c r="X258" s="181"/>
      <c r="Y258" s="181"/>
      <c r="Z258" s="181">
        <v>10</v>
      </c>
      <c r="AA258" s="181">
        <v>0</v>
      </c>
      <c r="AB258" s="181">
        <v>7</v>
      </c>
      <c r="AC258" s="181">
        <v>2</v>
      </c>
      <c r="AD258" s="181">
        <v>8</v>
      </c>
      <c r="AE258" s="181"/>
      <c r="AF258" s="146">
        <f>SUM(D258:AE258)</f>
        <v>133</v>
      </c>
    </row>
    <row r="259" spans="1:37" customHeight="1" ht="15.75">
      <c r="A259" s="300"/>
      <c r="B259" s="281"/>
      <c r="C259" s="99" t="s">
        <v>124</v>
      </c>
      <c r="D259" s="181"/>
      <c r="E259" s="181">
        <v>1</v>
      </c>
      <c r="F259" s="181">
        <v>1</v>
      </c>
      <c r="G259" s="181">
        <v>1</v>
      </c>
      <c r="H259" s="181">
        <v>0</v>
      </c>
      <c r="I259" s="181">
        <v>3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1</v>
      </c>
      <c r="T259" s="181"/>
      <c r="U259" s="181"/>
      <c r="V259" s="181">
        <v>1</v>
      </c>
      <c r="W259" s="181">
        <v>1</v>
      </c>
      <c r="X259" s="181"/>
      <c r="Y259" s="181"/>
      <c r="Z259" s="181">
        <v>3</v>
      </c>
      <c r="AA259" s="181">
        <v>0</v>
      </c>
      <c r="AB259" s="181">
        <v>1</v>
      </c>
      <c r="AC259" s="181">
        <v>0</v>
      </c>
      <c r="AD259" s="181">
        <v>0</v>
      </c>
      <c r="AE259" s="181"/>
      <c r="AF259" s="146">
        <f>SUM(D259:AE259)</f>
        <v>14</v>
      </c>
    </row>
    <row r="260" spans="1:37" customHeight="1" ht="15.75">
      <c r="A260" s="300"/>
      <c r="B260" s="281"/>
      <c r="C260" s="99" t="s">
        <v>125</v>
      </c>
      <c r="D260" s="181"/>
      <c r="E260" s="181">
        <v>4</v>
      </c>
      <c r="F260" s="181">
        <v>9</v>
      </c>
      <c r="G260" s="181">
        <v>3</v>
      </c>
      <c r="H260" s="181">
        <v>2</v>
      </c>
      <c r="I260" s="181">
        <v>4</v>
      </c>
      <c r="J260" s="181"/>
      <c r="K260" s="181"/>
      <c r="L260" s="181">
        <v>8</v>
      </c>
      <c r="M260" s="181">
        <v>3</v>
      </c>
      <c r="N260" s="181">
        <v>7</v>
      </c>
      <c r="O260" s="181">
        <v>0</v>
      </c>
      <c r="P260" s="181">
        <v>1</v>
      </c>
      <c r="Q260" s="181"/>
      <c r="R260" s="181"/>
      <c r="S260" s="181">
        <v>4</v>
      </c>
      <c r="T260" s="181"/>
      <c r="U260" s="181"/>
      <c r="V260" s="181">
        <v>2</v>
      </c>
      <c r="W260" s="181">
        <v>10</v>
      </c>
      <c r="X260" s="181"/>
      <c r="Y260" s="181"/>
      <c r="Z260" s="181">
        <v>4</v>
      </c>
      <c r="AA260" s="181">
        <v>1</v>
      </c>
      <c r="AB260" s="181">
        <v>10</v>
      </c>
      <c r="AC260" s="181">
        <v>2</v>
      </c>
      <c r="AD260" s="181">
        <v>3</v>
      </c>
      <c r="AE260" s="181"/>
      <c r="AF260" s="146">
        <f>SUM(D260:AE260)</f>
        <v>77</v>
      </c>
    </row>
    <row r="261" spans="1:37" customHeight="1" ht="15.75">
      <c r="A261" s="300"/>
      <c r="B261" s="281"/>
      <c r="C261" s="99" t="s">
        <v>126</v>
      </c>
      <c r="D261" s="181"/>
      <c r="E261" s="181">
        <v>2</v>
      </c>
      <c r="F261" s="181">
        <v>0</v>
      </c>
      <c r="G261" s="181">
        <v>1</v>
      </c>
      <c r="H261" s="181">
        <v>0</v>
      </c>
      <c r="I261" s="181">
        <v>1</v>
      </c>
      <c r="J261" s="181"/>
      <c r="K261" s="181"/>
      <c r="L261" s="181">
        <v>4</v>
      </c>
      <c r="M261" s="181">
        <v>2</v>
      </c>
      <c r="N261" s="181">
        <v>1</v>
      </c>
      <c r="O261" s="181">
        <v>0</v>
      </c>
      <c r="P261" s="181">
        <v>0</v>
      </c>
      <c r="Q261" s="181"/>
      <c r="R261" s="181"/>
      <c r="S261" s="181">
        <v>0</v>
      </c>
      <c r="T261" s="181"/>
      <c r="U261" s="181"/>
      <c r="V261" s="181">
        <v>0</v>
      </c>
      <c r="W261" s="181">
        <v>6</v>
      </c>
      <c r="X261" s="181"/>
      <c r="Y261" s="181"/>
      <c r="Z261" s="181">
        <v>3</v>
      </c>
      <c r="AA261" s="181">
        <v>0</v>
      </c>
      <c r="AB261" s="181">
        <v>3</v>
      </c>
      <c r="AC261" s="181">
        <v>0</v>
      </c>
      <c r="AD261" s="181">
        <v>1</v>
      </c>
      <c r="AE261" s="181"/>
      <c r="AF261" s="146">
        <f>SUM(D261:AE261)</f>
        <v>24</v>
      </c>
    </row>
    <row r="262" spans="1:37" customHeight="1" ht="15.75">
      <c r="A262" s="300"/>
      <c r="B262" s="281"/>
      <c r="C262" s="99" t="s">
        <v>127</v>
      </c>
      <c r="D262" s="181"/>
      <c r="E262" s="181">
        <v>79</v>
      </c>
      <c r="F262" s="181">
        <v>118</v>
      </c>
      <c r="G262" s="181">
        <v>134</v>
      </c>
      <c r="H262" s="181">
        <v>105</v>
      </c>
      <c r="I262" s="181">
        <v>131</v>
      </c>
      <c r="J262" s="181"/>
      <c r="K262" s="181"/>
      <c r="L262" s="181">
        <v>95</v>
      </c>
      <c r="M262" s="181">
        <v>115</v>
      </c>
      <c r="N262" s="181">
        <v>96</v>
      </c>
      <c r="O262" s="181">
        <v>112</v>
      </c>
      <c r="P262" s="181">
        <v>139</v>
      </c>
      <c r="Q262" s="181"/>
      <c r="R262" s="181"/>
      <c r="S262" s="181">
        <v>70</v>
      </c>
      <c r="T262" s="181"/>
      <c r="U262" s="181"/>
      <c r="V262" s="181">
        <v>144</v>
      </c>
      <c r="W262" s="181">
        <v>132</v>
      </c>
      <c r="X262" s="181"/>
      <c r="Y262" s="181"/>
      <c r="Z262" s="181">
        <v>115</v>
      </c>
      <c r="AA262" s="181">
        <v>111</v>
      </c>
      <c r="AB262" s="181">
        <v>115</v>
      </c>
      <c r="AC262" s="181">
        <v>75</v>
      </c>
      <c r="AD262" s="181">
        <v>132</v>
      </c>
      <c r="AE262" s="181"/>
      <c r="AF262" s="146">
        <f>SUM(D262:AE262)</f>
        <v>2018</v>
      </c>
    </row>
    <row r="263" spans="1:37" customHeight="1" ht="15.75">
      <c r="A263" s="300"/>
      <c r="B263" s="281"/>
      <c r="C263" s="99" t="s">
        <v>128</v>
      </c>
      <c r="D263" s="181"/>
      <c r="E263" s="181">
        <v>7</v>
      </c>
      <c r="F263" s="181">
        <v>8</v>
      </c>
      <c r="G263" s="181">
        <v>15</v>
      </c>
      <c r="H263" s="181">
        <v>17</v>
      </c>
      <c r="I263" s="181">
        <v>21</v>
      </c>
      <c r="J263" s="181"/>
      <c r="K263" s="181"/>
      <c r="L263" s="181">
        <v>20</v>
      </c>
      <c r="M263" s="181">
        <v>13</v>
      </c>
      <c r="N263" s="181">
        <v>17</v>
      </c>
      <c r="O263" s="181">
        <v>13</v>
      </c>
      <c r="P263" s="181">
        <v>13</v>
      </c>
      <c r="Q263" s="181"/>
      <c r="R263" s="181"/>
      <c r="S263" s="181">
        <v>5</v>
      </c>
      <c r="T263" s="181"/>
      <c r="U263" s="181"/>
      <c r="V263" s="181">
        <v>14</v>
      </c>
      <c r="W263" s="181">
        <v>21</v>
      </c>
      <c r="X263" s="181"/>
      <c r="Y263" s="181"/>
      <c r="Z263" s="181">
        <v>14</v>
      </c>
      <c r="AA263" s="181">
        <v>12</v>
      </c>
      <c r="AB263" s="181">
        <v>10</v>
      </c>
      <c r="AC263" s="181">
        <v>9</v>
      </c>
      <c r="AD263" s="181">
        <v>18</v>
      </c>
      <c r="AE263" s="181"/>
      <c r="AF263" s="146">
        <f>SUM(D263:AE263)</f>
        <v>247</v>
      </c>
    </row>
    <row r="264" spans="1:37" customHeight="1" ht="15.75">
      <c r="A264" s="300"/>
      <c r="B264" s="281"/>
      <c r="C264" s="99" t="s">
        <v>129</v>
      </c>
      <c r="D264" s="181"/>
      <c r="E264" s="181">
        <v>40</v>
      </c>
      <c r="F264" s="181">
        <v>74</v>
      </c>
      <c r="G264" s="181">
        <v>59</v>
      </c>
      <c r="H264" s="181">
        <v>66</v>
      </c>
      <c r="I264" s="181">
        <v>83</v>
      </c>
      <c r="J264" s="181"/>
      <c r="K264" s="181"/>
      <c r="L264" s="181">
        <v>43</v>
      </c>
      <c r="M264" s="181">
        <v>67</v>
      </c>
      <c r="N264" s="181">
        <v>47</v>
      </c>
      <c r="O264" s="181">
        <v>52</v>
      </c>
      <c r="P264" s="181">
        <v>76</v>
      </c>
      <c r="Q264" s="181"/>
      <c r="R264" s="181"/>
      <c r="S264" s="181">
        <v>31</v>
      </c>
      <c r="T264" s="181"/>
      <c r="U264" s="181"/>
      <c r="V264" s="181">
        <v>67</v>
      </c>
      <c r="W264" s="181">
        <v>70</v>
      </c>
      <c r="X264" s="181"/>
      <c r="Y264" s="181"/>
      <c r="Z264" s="181">
        <v>57</v>
      </c>
      <c r="AA264" s="181">
        <v>70</v>
      </c>
      <c r="AB264" s="181">
        <v>60</v>
      </c>
      <c r="AC264" s="181">
        <v>44</v>
      </c>
      <c r="AD264" s="181">
        <v>73</v>
      </c>
      <c r="AE264" s="181"/>
      <c r="AF264" s="146">
        <f>SUM(D264:AE264)</f>
        <v>1079</v>
      </c>
    </row>
    <row r="265" spans="1:37" customHeight="1" ht="15.75">
      <c r="A265" s="300"/>
      <c r="B265" s="281"/>
      <c r="C265" s="99" t="s">
        <v>130</v>
      </c>
      <c r="D265" s="181"/>
      <c r="E265" s="181">
        <v>5</v>
      </c>
      <c r="F265" s="181">
        <v>6</v>
      </c>
      <c r="G265" s="181">
        <v>4</v>
      </c>
      <c r="H265" s="181">
        <v>4</v>
      </c>
      <c r="I265" s="181">
        <v>7</v>
      </c>
      <c r="J265" s="181"/>
      <c r="K265" s="181"/>
      <c r="L265" s="181">
        <v>8</v>
      </c>
      <c r="M265" s="181">
        <v>9</v>
      </c>
      <c r="N265" s="181">
        <v>6</v>
      </c>
      <c r="O265" s="181">
        <v>4</v>
      </c>
      <c r="P265" s="181">
        <v>4</v>
      </c>
      <c r="Q265" s="181"/>
      <c r="R265" s="181"/>
      <c r="S265" s="181">
        <v>1</v>
      </c>
      <c r="T265" s="181"/>
      <c r="U265" s="181"/>
      <c r="V265" s="181">
        <v>2</v>
      </c>
      <c r="W265" s="181">
        <v>8</v>
      </c>
      <c r="X265" s="181"/>
      <c r="Y265" s="181"/>
      <c r="Z265" s="181">
        <v>8</v>
      </c>
      <c r="AA265" s="181">
        <v>5</v>
      </c>
      <c r="AB265" s="181">
        <v>4</v>
      </c>
      <c r="AC265" s="181">
        <v>5</v>
      </c>
      <c r="AD265" s="181">
        <v>5</v>
      </c>
      <c r="AE265" s="181"/>
      <c r="AF265" s="146">
        <f>SUM(D265:AE265)</f>
        <v>95</v>
      </c>
    </row>
    <row r="266" spans="1:37" customHeight="1" ht="15.75">
      <c r="A266" s="300"/>
      <c r="B266" s="281"/>
      <c r="C266" s="99" t="s">
        <v>131</v>
      </c>
      <c r="D266" s="181"/>
      <c r="E266" s="181">
        <v>47</v>
      </c>
      <c r="F266" s="181">
        <v>39</v>
      </c>
      <c r="G266" s="181">
        <v>38</v>
      </c>
      <c r="H266" s="181">
        <v>45</v>
      </c>
      <c r="I266" s="181">
        <v>42</v>
      </c>
      <c r="J266" s="181"/>
      <c r="K266" s="181"/>
      <c r="L266" s="181">
        <v>35</v>
      </c>
      <c r="M266" s="181">
        <v>55</v>
      </c>
      <c r="N266" s="181">
        <v>48</v>
      </c>
      <c r="O266" s="181">
        <v>40</v>
      </c>
      <c r="P266" s="181">
        <v>58</v>
      </c>
      <c r="Q266" s="181"/>
      <c r="R266" s="181"/>
      <c r="S266" s="181">
        <v>38</v>
      </c>
      <c r="T266" s="181"/>
      <c r="U266" s="181"/>
      <c r="V266" s="181">
        <v>43</v>
      </c>
      <c r="W266" s="181">
        <v>43</v>
      </c>
      <c r="X266" s="181"/>
      <c r="Y266" s="181"/>
      <c r="Z266" s="181">
        <v>33</v>
      </c>
      <c r="AA266" s="181">
        <v>39</v>
      </c>
      <c r="AB266" s="181">
        <v>43</v>
      </c>
      <c r="AC266" s="181">
        <v>33</v>
      </c>
      <c r="AD266" s="181">
        <v>52</v>
      </c>
      <c r="AE266" s="181"/>
      <c r="AF266" s="146">
        <f>SUM(D266:AE266)</f>
        <v>771</v>
      </c>
    </row>
    <row r="267" spans="1:37" customHeight="1" ht="15.75">
      <c r="A267" s="300"/>
      <c r="B267" s="281"/>
      <c r="C267" s="99" t="s">
        <v>132</v>
      </c>
      <c r="D267" s="181"/>
      <c r="E267" s="181">
        <v>7</v>
      </c>
      <c r="F267" s="181">
        <v>6</v>
      </c>
      <c r="G267" s="181">
        <v>3</v>
      </c>
      <c r="H267" s="181">
        <v>5</v>
      </c>
      <c r="I267" s="181">
        <v>5</v>
      </c>
      <c r="J267" s="181"/>
      <c r="K267" s="181"/>
      <c r="L267" s="181">
        <v>8</v>
      </c>
      <c r="M267" s="181">
        <v>6</v>
      </c>
      <c r="N267" s="181">
        <v>5</v>
      </c>
      <c r="O267" s="181">
        <v>3</v>
      </c>
      <c r="P267" s="181">
        <v>8</v>
      </c>
      <c r="Q267" s="181"/>
      <c r="R267" s="181"/>
      <c r="S267" s="181">
        <v>1</v>
      </c>
      <c r="T267" s="181"/>
      <c r="U267" s="181"/>
      <c r="V267" s="181">
        <v>4</v>
      </c>
      <c r="W267" s="181">
        <v>7</v>
      </c>
      <c r="X267" s="181"/>
      <c r="Y267" s="181"/>
      <c r="Z267" s="181">
        <v>7</v>
      </c>
      <c r="AA267" s="181">
        <v>4</v>
      </c>
      <c r="AB267" s="181">
        <v>7</v>
      </c>
      <c r="AC267" s="181">
        <v>4</v>
      </c>
      <c r="AD267" s="181">
        <v>5</v>
      </c>
      <c r="AE267" s="181"/>
      <c r="AF267" s="146">
        <f>SUM(D267:AE267)</f>
        <v>95</v>
      </c>
    </row>
    <row r="268" spans="1:37" customHeight="1" ht="15.75">
      <c r="A268" s="300"/>
      <c r="B268" s="281"/>
      <c r="C268" s="99" t="s">
        <v>133</v>
      </c>
      <c r="D268" s="181"/>
      <c r="E268" s="181">
        <v>18</v>
      </c>
      <c r="F268" s="181">
        <v>29</v>
      </c>
      <c r="G268" s="181">
        <v>16</v>
      </c>
      <c r="H268" s="181">
        <v>28</v>
      </c>
      <c r="I268" s="181">
        <v>27</v>
      </c>
      <c r="J268" s="181"/>
      <c r="K268" s="181"/>
      <c r="L268" s="181">
        <v>26</v>
      </c>
      <c r="M268" s="181">
        <v>36</v>
      </c>
      <c r="N268" s="181">
        <v>23</v>
      </c>
      <c r="O268" s="181">
        <v>25</v>
      </c>
      <c r="P268" s="181">
        <v>19</v>
      </c>
      <c r="Q268" s="181"/>
      <c r="R268" s="181"/>
      <c r="S268" s="181">
        <v>22</v>
      </c>
      <c r="T268" s="181"/>
      <c r="U268" s="181"/>
      <c r="V268" s="181">
        <v>20</v>
      </c>
      <c r="W268" s="181">
        <v>28</v>
      </c>
      <c r="X268" s="181"/>
      <c r="Y268" s="181"/>
      <c r="Z268" s="181">
        <v>19</v>
      </c>
      <c r="AA268" s="181">
        <v>26</v>
      </c>
      <c r="AB268" s="181">
        <v>27</v>
      </c>
      <c r="AC268" s="181">
        <v>19</v>
      </c>
      <c r="AD268" s="181">
        <v>36</v>
      </c>
      <c r="AE268" s="181"/>
      <c r="AF268" s="146">
        <f>SUM(D268:AE268)</f>
        <v>444</v>
      </c>
    </row>
    <row r="269" spans="1:37" customHeight="1" ht="15.75">
      <c r="A269" s="300"/>
      <c r="B269" s="281"/>
      <c r="C269" s="99" t="s">
        <v>134</v>
      </c>
      <c r="D269" s="181"/>
      <c r="E269" s="181">
        <v>3</v>
      </c>
      <c r="F269" s="181">
        <v>0</v>
      </c>
      <c r="G269" s="181">
        <v>2</v>
      </c>
      <c r="H269" s="181">
        <v>5</v>
      </c>
      <c r="I269" s="181">
        <v>4</v>
      </c>
      <c r="J269" s="181"/>
      <c r="K269" s="181"/>
      <c r="L269" s="181">
        <v>4</v>
      </c>
      <c r="M269" s="181">
        <v>2</v>
      </c>
      <c r="N269" s="181">
        <v>4</v>
      </c>
      <c r="O269" s="181">
        <v>3</v>
      </c>
      <c r="P269" s="181">
        <v>3</v>
      </c>
      <c r="Q269" s="181"/>
      <c r="R269" s="181"/>
      <c r="S269" s="181">
        <v>1</v>
      </c>
      <c r="T269" s="181"/>
      <c r="U269" s="181"/>
      <c r="V269" s="181">
        <v>1</v>
      </c>
      <c r="W269" s="181">
        <v>2</v>
      </c>
      <c r="X269" s="181"/>
      <c r="Y269" s="181"/>
      <c r="Z269" s="181">
        <v>4</v>
      </c>
      <c r="AA269" s="181">
        <v>3</v>
      </c>
      <c r="AB269" s="181">
        <v>3</v>
      </c>
      <c r="AC269" s="181">
        <v>0</v>
      </c>
      <c r="AD269" s="181">
        <v>3</v>
      </c>
      <c r="AE269" s="181"/>
      <c r="AF269" s="146">
        <f>SUM(D269:AE269)</f>
        <v>47</v>
      </c>
    </row>
    <row r="270" spans="1:37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1</v>
      </c>
      <c r="I270" s="181">
        <v>0</v>
      </c>
      <c r="J270" s="181"/>
      <c r="K270" s="181"/>
      <c r="L270" s="181">
        <v>0</v>
      </c>
      <c r="M270" s="181">
        <v>0</v>
      </c>
      <c r="N270" s="181">
        <v>0</v>
      </c>
      <c r="O270" s="181">
        <v>0</v>
      </c>
      <c r="P270" s="181">
        <v>1</v>
      </c>
      <c r="Q270" s="181"/>
      <c r="R270" s="181"/>
      <c r="S270" s="181">
        <v>0</v>
      </c>
      <c r="T270" s="181"/>
      <c r="U270" s="181"/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0</v>
      </c>
      <c r="AC270" s="181">
        <v>0</v>
      </c>
      <c r="AD270" s="181">
        <v>0</v>
      </c>
      <c r="AE270" s="181"/>
      <c r="AF270" s="147">
        <f>SUM(D270:AE270)</f>
        <v>6</v>
      </c>
    </row>
    <row r="271" spans="1:37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/>
      <c r="U271" s="181"/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47">
        <f>SUM(D271:AE271)</f>
        <v>0</v>
      </c>
    </row>
    <row r="272" spans="1:37" customHeight="1" ht="16.5">
      <c r="A272" s="300"/>
      <c r="B272" s="281"/>
      <c r="C272" s="100" t="s">
        <v>137</v>
      </c>
      <c r="D272" s="181"/>
      <c r="E272" s="181">
        <v>3</v>
      </c>
      <c r="F272" s="181">
        <v>10</v>
      </c>
      <c r="G272" s="181">
        <v>3</v>
      </c>
      <c r="H272" s="181">
        <v>5</v>
      </c>
      <c r="I272" s="181">
        <v>7</v>
      </c>
      <c r="J272" s="181"/>
      <c r="K272" s="181"/>
      <c r="L272" s="181">
        <v>7</v>
      </c>
      <c r="M272" s="181">
        <v>10</v>
      </c>
      <c r="N272" s="181">
        <v>6</v>
      </c>
      <c r="O272" s="181">
        <v>9</v>
      </c>
      <c r="P272" s="181">
        <v>9</v>
      </c>
      <c r="Q272" s="181"/>
      <c r="R272" s="181"/>
      <c r="S272" s="181">
        <v>6</v>
      </c>
      <c r="T272" s="181"/>
      <c r="U272" s="181"/>
      <c r="V272" s="181">
        <v>4</v>
      </c>
      <c r="W272" s="181">
        <v>10</v>
      </c>
      <c r="X272" s="181"/>
      <c r="Y272" s="181"/>
      <c r="Z272" s="181">
        <v>9</v>
      </c>
      <c r="AA272" s="181">
        <v>9</v>
      </c>
      <c r="AB272" s="181">
        <v>7</v>
      </c>
      <c r="AC272" s="181">
        <v>9</v>
      </c>
      <c r="AD272" s="181">
        <v>7</v>
      </c>
      <c r="AE272" s="181"/>
      <c r="AF272" s="151">
        <f>SUM(D272:AE272)</f>
        <v>130</v>
      </c>
    </row>
    <row r="273" spans="1:37" customHeight="1" ht="18.75">
      <c r="A273" s="300"/>
      <c r="B273" s="282" t="s">
        <v>138</v>
      </c>
      <c r="C273" s="283"/>
      <c r="D273" s="182"/>
      <c r="E273" s="182">
        <f>SUM(E258:E272)</f>
        <v>228</v>
      </c>
      <c r="F273" s="182">
        <f>SUM(F258:F272)</f>
        <v>312</v>
      </c>
      <c r="G273" s="182">
        <f>SUM(G258:G272)</f>
        <v>284</v>
      </c>
      <c r="H273" s="182">
        <f>SUM(H258:H272)</f>
        <v>285</v>
      </c>
      <c r="I273" s="182">
        <f>SUM(I258:I272)</f>
        <v>343</v>
      </c>
      <c r="J273" s="182"/>
      <c r="K273" s="182"/>
      <c r="L273" s="182">
        <f>SUM(L258:L272)</f>
        <v>271</v>
      </c>
      <c r="M273" s="182">
        <f>SUM(M258:M272)</f>
        <v>324</v>
      </c>
      <c r="N273" s="182">
        <f>SUM(N258:N272)</f>
        <v>270</v>
      </c>
      <c r="O273" s="182">
        <f>SUM(O258:O272)</f>
        <v>263</v>
      </c>
      <c r="P273" s="182">
        <f>SUM(P258:P272)</f>
        <v>335</v>
      </c>
      <c r="Q273" s="182"/>
      <c r="R273" s="182"/>
      <c r="S273" s="182">
        <f>SUM(S258:S272)</f>
        <v>190</v>
      </c>
      <c r="T273" s="181"/>
      <c r="U273" s="181"/>
      <c r="V273" s="182">
        <f>SUM(V258:V272)</f>
        <v>305</v>
      </c>
      <c r="W273" s="182">
        <f>SUM(W258:W272)</f>
        <v>362</v>
      </c>
      <c r="X273" s="182"/>
      <c r="Y273" s="182"/>
      <c r="Z273" s="182">
        <f>SUM(Z258:Z272)</f>
        <v>286</v>
      </c>
      <c r="AA273" s="182">
        <f>SUM(AA258:AA272)</f>
        <v>280</v>
      </c>
      <c r="AB273" s="182">
        <f>SUM(AB258:AB272)</f>
        <v>297</v>
      </c>
      <c r="AC273" s="182">
        <f>SUM(AC258:AC272)</f>
        <v>202</v>
      </c>
      <c r="AD273" s="182">
        <f>SUM(AD258:AD272)</f>
        <v>343</v>
      </c>
      <c r="AE273" s="182"/>
      <c r="AF273" s="150">
        <f>SUM(D273:AE273)</f>
        <v>5180</v>
      </c>
    </row>
    <row r="274" spans="1:37" customHeight="1" ht="18.75">
      <c r="A274" s="300"/>
      <c r="B274" s="284" t="s">
        <v>55</v>
      </c>
      <c r="C274" s="285"/>
      <c r="D274" s="104"/>
      <c r="E274" s="104">
        <v>227</v>
      </c>
      <c r="F274" s="104">
        <v>309</v>
      </c>
      <c r="G274" s="104">
        <v>282</v>
      </c>
      <c r="H274" s="104">
        <v>283</v>
      </c>
      <c r="I274" s="104">
        <v>336</v>
      </c>
      <c r="J274" s="104"/>
      <c r="K274" s="104"/>
      <c r="L274" s="104">
        <v>265</v>
      </c>
      <c r="M274" s="104">
        <v>322</v>
      </c>
      <c r="N274" s="104">
        <v>270</v>
      </c>
      <c r="O274" s="104">
        <v>263</v>
      </c>
      <c r="P274" s="104">
        <v>332</v>
      </c>
      <c r="Q274" s="104"/>
      <c r="R274" s="104"/>
      <c r="S274" s="104">
        <v>183</v>
      </c>
      <c r="T274" s="181"/>
      <c r="U274" s="181"/>
      <c r="V274" s="104">
        <v>300</v>
      </c>
      <c r="W274" s="104">
        <v>360</v>
      </c>
      <c r="X274" s="104"/>
      <c r="Y274" s="104"/>
      <c r="Z274" s="104">
        <v>286</v>
      </c>
      <c r="AA274" s="104">
        <v>277</v>
      </c>
      <c r="AB274" s="104">
        <v>297</v>
      </c>
      <c r="AC274" s="104">
        <v>200</v>
      </c>
      <c r="AD274" s="104">
        <v>340</v>
      </c>
      <c r="AE274" s="104"/>
      <c r="AF274" s="145">
        <f>SUM(D274:AE274)</f>
        <v>5132</v>
      </c>
    </row>
    <row r="275" spans="1:37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81"/>
      <c r="U275" s="181"/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46">
        <f>SUM(D275:AE275)</f>
        <v>7200</v>
      </c>
    </row>
    <row r="276" spans="1:37" customHeight="1" ht="18.75">
      <c r="A276" s="300"/>
      <c r="B276" s="286" t="s">
        <v>140</v>
      </c>
      <c r="C276" s="287"/>
      <c r="D276" s="104"/>
      <c r="E276" s="104">
        <f>E275-E274</f>
        <v>173</v>
      </c>
      <c r="F276" s="104">
        <f>F275-F274</f>
        <v>91</v>
      </c>
      <c r="G276" s="104">
        <f>G275-G274</f>
        <v>118</v>
      </c>
      <c r="H276" s="104">
        <f>H275-H274</f>
        <v>117</v>
      </c>
      <c r="I276" s="104">
        <f>I275-I274</f>
        <v>64</v>
      </c>
      <c r="J276" s="104"/>
      <c r="K276" s="104"/>
      <c r="L276" s="104">
        <f>L275-L274</f>
        <v>135</v>
      </c>
      <c r="M276" s="104">
        <f>M275-M274</f>
        <v>78</v>
      </c>
      <c r="N276" s="104">
        <f>N275-N274</f>
        <v>130</v>
      </c>
      <c r="O276" s="104">
        <f>O275-O274</f>
        <v>137</v>
      </c>
      <c r="P276" s="104">
        <f>P275-P274</f>
        <v>68</v>
      </c>
      <c r="Q276" s="104"/>
      <c r="R276" s="104"/>
      <c r="S276" s="104">
        <f>S275-S274</f>
        <v>217</v>
      </c>
      <c r="T276" s="181"/>
      <c r="U276" s="181"/>
      <c r="V276" s="104">
        <f>V275-V274</f>
        <v>100</v>
      </c>
      <c r="W276" s="104">
        <f>W275-W274</f>
        <v>40</v>
      </c>
      <c r="X276" s="104"/>
      <c r="Y276" s="104"/>
      <c r="Z276" s="104">
        <f>Z275-Z274</f>
        <v>114</v>
      </c>
      <c r="AA276" s="104">
        <f>AA275-AA274</f>
        <v>123</v>
      </c>
      <c r="AB276" s="104">
        <f>AB275-AB274</f>
        <v>103</v>
      </c>
      <c r="AC276" s="104">
        <f>AC275-AC274</f>
        <v>200</v>
      </c>
      <c r="AD276" s="104">
        <f>AD275-AD274</f>
        <v>60</v>
      </c>
      <c r="AE276" s="104"/>
      <c r="AF276" s="153">
        <f>SUM(D276:AE276)</f>
        <v>2068</v>
      </c>
    </row>
    <row r="277" spans="1:37" customHeight="1" ht="18.75">
      <c r="A277" s="300"/>
      <c r="B277" s="286" t="s">
        <v>141</v>
      </c>
      <c r="C277" s="287"/>
      <c r="D277" s="104"/>
      <c r="E277" s="104">
        <f>E275-E273</f>
        <v>172</v>
      </c>
      <c r="F277" s="104">
        <f>F275-F273</f>
        <v>88</v>
      </c>
      <c r="G277" s="104">
        <f>G275-G273</f>
        <v>116</v>
      </c>
      <c r="H277" s="104">
        <f>H275-H273</f>
        <v>115</v>
      </c>
      <c r="I277" s="104">
        <f>I275-I273</f>
        <v>57</v>
      </c>
      <c r="J277" s="104"/>
      <c r="K277" s="104"/>
      <c r="L277" s="104">
        <f>L275-L273</f>
        <v>129</v>
      </c>
      <c r="M277" s="104">
        <f>M275-M273</f>
        <v>76</v>
      </c>
      <c r="N277" s="104">
        <f>N275-N273</f>
        <v>130</v>
      </c>
      <c r="O277" s="104">
        <f>O275-O273</f>
        <v>137</v>
      </c>
      <c r="P277" s="104">
        <f>P275-P273</f>
        <v>65</v>
      </c>
      <c r="Q277" s="104"/>
      <c r="R277" s="104"/>
      <c r="S277" s="104">
        <f>S275-S273</f>
        <v>210</v>
      </c>
      <c r="T277" s="181"/>
      <c r="U277" s="181"/>
      <c r="V277" s="104">
        <f>V275-V273</f>
        <v>95</v>
      </c>
      <c r="W277" s="104">
        <f>W275-W273</f>
        <v>38</v>
      </c>
      <c r="X277" s="104"/>
      <c r="Y277" s="104"/>
      <c r="Z277" s="104">
        <f>Z275-Z273</f>
        <v>114</v>
      </c>
      <c r="AA277" s="104">
        <f>AA275-AA273</f>
        <v>120</v>
      </c>
      <c r="AB277" s="104">
        <f>AB275-AB273</f>
        <v>103</v>
      </c>
      <c r="AC277" s="104">
        <f>AC275-AC273</f>
        <v>198</v>
      </c>
      <c r="AD277" s="104">
        <f>AD275-AD273</f>
        <v>57</v>
      </c>
      <c r="AE277" s="104"/>
      <c r="AF277" s="153">
        <f>SUM(D277:AE277)</f>
        <v>2020</v>
      </c>
    </row>
    <row r="278" spans="1:37" customHeight="1" ht="16.5">
      <c r="A278" s="300"/>
      <c r="B278" s="288" t="s">
        <v>142</v>
      </c>
      <c r="C278" s="289"/>
      <c r="D278" s="104"/>
      <c r="E278" s="104">
        <f>E259+E261+E263+E265+E267+E269</f>
        <v>25</v>
      </c>
      <c r="F278" s="104">
        <f>F259+F261+F263+F265+F267+F269</f>
        <v>21</v>
      </c>
      <c r="G278" s="104">
        <f>G259+G261+G263+G265+G267+G269</f>
        <v>26</v>
      </c>
      <c r="H278" s="104">
        <f>H259+H261+H263+H265+H267+H269</f>
        <v>31</v>
      </c>
      <c r="I278" s="104">
        <f>I259+I261+I263+I265+I267+I269</f>
        <v>41</v>
      </c>
      <c r="J278" s="104"/>
      <c r="K278" s="104"/>
      <c r="L278" s="104">
        <f>L259+L261+L263+L265+L267+L269</f>
        <v>44</v>
      </c>
      <c r="M278" s="104">
        <f>M259+M261+M263+M265+M267+M269</f>
        <v>32</v>
      </c>
      <c r="N278" s="104">
        <f>N259+N261+N263+N265+N267+N269</f>
        <v>33</v>
      </c>
      <c r="O278" s="104">
        <f>O259+O261+O263+O265+O267+O269</f>
        <v>23</v>
      </c>
      <c r="P278" s="104">
        <f>P259+P261+P263+P265+P267+P269</f>
        <v>29</v>
      </c>
      <c r="Q278" s="104"/>
      <c r="R278" s="104"/>
      <c r="S278" s="104">
        <f>S259+S261+S263+S265+S267+S269</f>
        <v>9</v>
      </c>
      <c r="T278" s="181"/>
      <c r="U278" s="181"/>
      <c r="V278" s="104">
        <f>V259+V261+V263+V265+V267+V269</f>
        <v>22</v>
      </c>
      <c r="W278" s="104">
        <f>W259+W261+W263+W265+W267+W269</f>
        <v>45</v>
      </c>
      <c r="X278" s="104"/>
      <c r="Y278" s="104"/>
      <c r="Z278" s="104">
        <f>Z259+Z261+Z263+Z265+Z267+Z269</f>
        <v>39</v>
      </c>
      <c r="AA278" s="104">
        <f>AA259+AA261+AA263+AA265+AA267+AA269</f>
        <v>24</v>
      </c>
      <c r="AB278" s="104">
        <f>AB259+AB261+AB263+AB265+AB267+AB269</f>
        <v>28</v>
      </c>
      <c r="AC278" s="104">
        <f>AC259+AC261+AC263+AC265+AC267+AC269</f>
        <v>18</v>
      </c>
      <c r="AD278" s="104">
        <f>AD259+AD261+AD263+AD265+AD267+AD269</f>
        <v>32</v>
      </c>
      <c r="AE278" s="104"/>
      <c r="AF278" s="149">
        <f>SUM(D278:AE278)</f>
        <v>522</v>
      </c>
    </row>
    <row r="279" spans="1:37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3"/>
      <c r="AG279" s="185" t="s">
        <v>120</v>
      </c>
    </row>
    <row r="280" spans="1:37" customHeight="1" ht="16.5">
      <c r="A280" s="299" t="s">
        <v>158</v>
      </c>
      <c r="B280" s="295" t="s">
        <v>122</v>
      </c>
      <c r="C280" s="296"/>
      <c r="D280" s="109"/>
      <c r="E280" s="109">
        <v>1</v>
      </c>
      <c r="F280" s="109">
        <v>3</v>
      </c>
      <c r="G280" s="109">
        <v>8</v>
      </c>
      <c r="H280" s="109">
        <v>2</v>
      </c>
      <c r="I280" s="109">
        <v>0</v>
      </c>
      <c r="J280" s="109"/>
      <c r="K280" s="109"/>
      <c r="L280" s="109">
        <v>2</v>
      </c>
      <c r="M280" s="109">
        <v>1</v>
      </c>
      <c r="N280" s="109">
        <v>3</v>
      </c>
      <c r="O280" s="109">
        <v>0</v>
      </c>
      <c r="P280" s="109">
        <v>0</v>
      </c>
      <c r="Q280" s="109"/>
      <c r="R280" s="109"/>
      <c r="S280" s="109">
        <v>0</v>
      </c>
      <c r="T280" s="109"/>
      <c r="U280" s="109"/>
      <c r="V280" s="109">
        <v>0</v>
      </c>
      <c r="W280" s="109">
        <v>1</v>
      </c>
      <c r="X280" s="109"/>
      <c r="Y280" s="109"/>
      <c r="Z280" s="109">
        <v>0</v>
      </c>
      <c r="AA280" s="109">
        <v>1</v>
      </c>
      <c r="AB280" s="109">
        <v>0</v>
      </c>
      <c r="AC280" s="109">
        <v>0</v>
      </c>
      <c r="AD280" s="109">
        <v>3</v>
      </c>
      <c r="AE280" s="109"/>
      <c r="AF280" s="110">
        <f>SUM(D280:AE280)</f>
        <v>25</v>
      </c>
    </row>
    <row r="281" spans="1:37" customHeight="1" ht="15.75">
      <c r="A281" s="300"/>
      <c r="B281" s="281" t="s">
        <v>16</v>
      </c>
      <c r="C281" s="99" t="s">
        <v>123</v>
      </c>
      <c r="D281" s="181"/>
      <c r="E281" s="181">
        <v>36</v>
      </c>
      <c r="F281" s="181">
        <v>47</v>
      </c>
      <c r="G281" s="181">
        <v>42</v>
      </c>
      <c r="H281" s="181">
        <v>51</v>
      </c>
      <c r="I281" s="181">
        <v>48</v>
      </c>
      <c r="J281" s="181"/>
      <c r="K281" s="181"/>
      <c r="L281" s="181">
        <v>41</v>
      </c>
      <c r="M281" s="181">
        <v>61</v>
      </c>
      <c r="N281" s="181">
        <v>46</v>
      </c>
      <c r="O281" s="181">
        <v>34</v>
      </c>
      <c r="P281" s="181">
        <v>49</v>
      </c>
      <c r="Q281" s="181"/>
      <c r="R281" s="181"/>
      <c r="S281" s="181">
        <v>40</v>
      </c>
      <c r="T281" s="181"/>
      <c r="U281" s="181"/>
      <c r="V281" s="181">
        <v>52</v>
      </c>
      <c r="W281" s="181">
        <v>55</v>
      </c>
      <c r="X281" s="181"/>
      <c r="Y281" s="181"/>
      <c r="Z281" s="181">
        <v>43</v>
      </c>
      <c r="AA281" s="181">
        <v>54</v>
      </c>
      <c r="AB281" s="181">
        <v>50</v>
      </c>
      <c r="AC281" s="181">
        <v>30</v>
      </c>
      <c r="AD281" s="181">
        <v>53</v>
      </c>
      <c r="AE281" s="181"/>
      <c r="AF281" s="146">
        <f>SUM(D281:AE281)</f>
        <v>832</v>
      </c>
    </row>
    <row r="282" spans="1:37" customHeight="1" ht="15.75">
      <c r="A282" s="300"/>
      <c r="B282" s="281"/>
      <c r="C282" s="99" t="s">
        <v>124</v>
      </c>
      <c r="D282" s="181"/>
      <c r="E282" s="181">
        <v>0</v>
      </c>
      <c r="F282" s="181">
        <v>0</v>
      </c>
      <c r="G282" s="181">
        <v>1</v>
      </c>
      <c r="H282" s="181">
        <v>1</v>
      </c>
      <c r="I282" s="181">
        <v>1</v>
      </c>
      <c r="J282" s="181"/>
      <c r="K282" s="181"/>
      <c r="L282" s="181">
        <v>1</v>
      </c>
      <c r="M282" s="181">
        <v>0</v>
      </c>
      <c r="N282" s="181">
        <v>2</v>
      </c>
      <c r="O282" s="181">
        <v>1</v>
      </c>
      <c r="P282" s="181">
        <v>1</v>
      </c>
      <c r="Q282" s="181"/>
      <c r="R282" s="181"/>
      <c r="S282" s="181">
        <v>0</v>
      </c>
      <c r="T282" s="181"/>
      <c r="U282" s="181"/>
      <c r="V282" s="181">
        <v>1</v>
      </c>
      <c r="W282" s="181">
        <v>1</v>
      </c>
      <c r="X282" s="181"/>
      <c r="Y282" s="181"/>
      <c r="Z282" s="181">
        <v>0</v>
      </c>
      <c r="AA282" s="181">
        <v>1</v>
      </c>
      <c r="AB282" s="181">
        <v>3</v>
      </c>
      <c r="AC282" s="181">
        <v>0</v>
      </c>
      <c r="AD282" s="181">
        <v>0</v>
      </c>
      <c r="AE282" s="181"/>
      <c r="AF282" s="146">
        <f>SUM(D282:AE282)</f>
        <v>14</v>
      </c>
    </row>
    <row r="283" spans="1:37" customHeight="1" ht="15.75">
      <c r="A283" s="300"/>
      <c r="B283" s="281"/>
      <c r="C283" s="99" t="s">
        <v>125</v>
      </c>
      <c r="D283" s="181"/>
      <c r="E283" s="181">
        <v>40</v>
      </c>
      <c r="F283" s="181">
        <v>49</v>
      </c>
      <c r="G283" s="181">
        <v>35</v>
      </c>
      <c r="H283" s="181">
        <v>42</v>
      </c>
      <c r="I283" s="181">
        <v>44</v>
      </c>
      <c r="J283" s="181"/>
      <c r="K283" s="181"/>
      <c r="L283" s="181">
        <v>34</v>
      </c>
      <c r="M283" s="181">
        <v>47</v>
      </c>
      <c r="N283" s="181">
        <v>54</v>
      </c>
      <c r="O283" s="181">
        <v>44</v>
      </c>
      <c r="P283" s="181">
        <v>43</v>
      </c>
      <c r="Q283" s="181"/>
      <c r="R283" s="181"/>
      <c r="S283" s="181">
        <v>36</v>
      </c>
      <c r="T283" s="181"/>
      <c r="U283" s="181"/>
      <c r="V283" s="181">
        <v>40</v>
      </c>
      <c r="W283" s="181">
        <v>51</v>
      </c>
      <c r="X283" s="181"/>
      <c r="Y283" s="181"/>
      <c r="Z283" s="181">
        <v>52</v>
      </c>
      <c r="AA283" s="181">
        <v>53</v>
      </c>
      <c r="AB283" s="181">
        <v>38</v>
      </c>
      <c r="AC283" s="181">
        <v>34</v>
      </c>
      <c r="AD283" s="181">
        <v>41</v>
      </c>
      <c r="AE283" s="181"/>
      <c r="AF283" s="146">
        <f>SUM(D283:AE283)</f>
        <v>777</v>
      </c>
    </row>
    <row r="284" spans="1:37" customHeight="1" ht="15.75">
      <c r="A284" s="300"/>
      <c r="B284" s="281"/>
      <c r="C284" s="99" t="s">
        <v>126</v>
      </c>
      <c r="D284" s="181"/>
      <c r="E284" s="181">
        <v>0</v>
      </c>
      <c r="F284" s="181">
        <v>1</v>
      </c>
      <c r="G284" s="181">
        <v>2</v>
      </c>
      <c r="H284" s="181">
        <v>2</v>
      </c>
      <c r="I284" s="181">
        <v>1</v>
      </c>
      <c r="J284" s="181"/>
      <c r="K284" s="181"/>
      <c r="L284" s="181">
        <v>1</v>
      </c>
      <c r="M284" s="181">
        <v>0</v>
      </c>
      <c r="N284" s="181">
        <v>3</v>
      </c>
      <c r="O284" s="181">
        <v>0</v>
      </c>
      <c r="P284" s="181">
        <v>1</v>
      </c>
      <c r="Q284" s="181"/>
      <c r="R284" s="181"/>
      <c r="S284" s="181">
        <v>0</v>
      </c>
      <c r="T284" s="181"/>
      <c r="U284" s="181"/>
      <c r="V284" s="181">
        <v>1</v>
      </c>
      <c r="W284" s="181">
        <v>1</v>
      </c>
      <c r="X284" s="181"/>
      <c r="Y284" s="181"/>
      <c r="Z284" s="181">
        <v>0</v>
      </c>
      <c r="AA284" s="181">
        <v>1</v>
      </c>
      <c r="AB284" s="181">
        <v>1</v>
      </c>
      <c r="AC284" s="181">
        <v>0</v>
      </c>
      <c r="AD284" s="181">
        <v>0</v>
      </c>
      <c r="AE284" s="181"/>
      <c r="AF284" s="146">
        <f>SUM(D284:AE284)</f>
        <v>15</v>
      </c>
    </row>
    <row r="285" spans="1:37" customHeight="1" ht="15.75">
      <c r="A285" s="300"/>
      <c r="B285" s="281"/>
      <c r="C285" s="99" t="s">
        <v>127</v>
      </c>
      <c r="D285" s="181"/>
      <c r="E285" s="181">
        <v>67</v>
      </c>
      <c r="F285" s="181">
        <v>91</v>
      </c>
      <c r="G285" s="181">
        <v>62</v>
      </c>
      <c r="H285" s="181">
        <v>86</v>
      </c>
      <c r="I285" s="181">
        <v>89</v>
      </c>
      <c r="J285" s="181"/>
      <c r="K285" s="181"/>
      <c r="L285" s="181">
        <v>68</v>
      </c>
      <c r="M285" s="181">
        <v>86</v>
      </c>
      <c r="N285" s="181">
        <v>64</v>
      </c>
      <c r="O285" s="181">
        <v>92</v>
      </c>
      <c r="P285" s="181">
        <v>80</v>
      </c>
      <c r="Q285" s="181"/>
      <c r="R285" s="181"/>
      <c r="S285" s="181">
        <v>66</v>
      </c>
      <c r="T285" s="181"/>
      <c r="U285" s="181"/>
      <c r="V285" s="181">
        <v>81</v>
      </c>
      <c r="W285" s="181">
        <v>74</v>
      </c>
      <c r="X285" s="181"/>
      <c r="Y285" s="181"/>
      <c r="Z285" s="181">
        <v>62</v>
      </c>
      <c r="AA285" s="181">
        <v>82</v>
      </c>
      <c r="AB285" s="181">
        <v>91</v>
      </c>
      <c r="AC285" s="181">
        <v>67</v>
      </c>
      <c r="AD285" s="181">
        <v>81</v>
      </c>
      <c r="AE285" s="181"/>
      <c r="AF285" s="146">
        <f>SUM(D285:AE285)</f>
        <v>1389</v>
      </c>
    </row>
    <row r="286" spans="1:37" customHeight="1" ht="15.75">
      <c r="A286" s="300"/>
      <c r="B286" s="281"/>
      <c r="C286" s="99" t="s">
        <v>128</v>
      </c>
      <c r="D286" s="181"/>
      <c r="E286" s="181">
        <v>11</v>
      </c>
      <c r="F286" s="181">
        <v>7</v>
      </c>
      <c r="G286" s="181">
        <v>4</v>
      </c>
      <c r="H286" s="181">
        <v>13</v>
      </c>
      <c r="I286" s="181">
        <v>12</v>
      </c>
      <c r="J286" s="181"/>
      <c r="K286" s="181"/>
      <c r="L286" s="181">
        <v>9</v>
      </c>
      <c r="M286" s="181">
        <v>9</v>
      </c>
      <c r="N286" s="181">
        <v>6</v>
      </c>
      <c r="O286" s="181">
        <v>15</v>
      </c>
      <c r="P286" s="181">
        <v>10</v>
      </c>
      <c r="Q286" s="181"/>
      <c r="R286" s="181"/>
      <c r="S286" s="181">
        <v>7</v>
      </c>
      <c r="T286" s="181"/>
      <c r="U286" s="181"/>
      <c r="V286" s="181">
        <v>10</v>
      </c>
      <c r="W286" s="181">
        <v>7</v>
      </c>
      <c r="X286" s="181"/>
      <c r="Y286" s="181"/>
      <c r="Z286" s="181">
        <v>7</v>
      </c>
      <c r="AA286" s="181">
        <v>12</v>
      </c>
      <c r="AB286" s="181">
        <v>8</v>
      </c>
      <c r="AC286" s="181">
        <v>6</v>
      </c>
      <c r="AD286" s="181">
        <v>5</v>
      </c>
      <c r="AE286" s="181"/>
      <c r="AF286" s="146">
        <f>SUM(D286:AE286)</f>
        <v>158</v>
      </c>
    </row>
    <row r="287" spans="1:37" customHeight="1" ht="15.75">
      <c r="A287" s="300"/>
      <c r="B287" s="281"/>
      <c r="C287" s="99" t="s">
        <v>129</v>
      </c>
      <c r="D287" s="181"/>
      <c r="E287" s="181">
        <v>87</v>
      </c>
      <c r="F287" s="181">
        <v>99</v>
      </c>
      <c r="G287" s="181">
        <v>98</v>
      </c>
      <c r="H287" s="181">
        <v>103</v>
      </c>
      <c r="I287" s="181">
        <v>102</v>
      </c>
      <c r="J287" s="181"/>
      <c r="K287" s="181"/>
      <c r="L287" s="181">
        <v>102</v>
      </c>
      <c r="M287" s="181">
        <v>108</v>
      </c>
      <c r="N287" s="181">
        <v>108</v>
      </c>
      <c r="O287" s="181">
        <v>96</v>
      </c>
      <c r="P287" s="181">
        <v>126</v>
      </c>
      <c r="Q287" s="181"/>
      <c r="R287" s="181"/>
      <c r="S287" s="181">
        <v>81</v>
      </c>
      <c r="T287" s="181"/>
      <c r="U287" s="181"/>
      <c r="V287" s="181">
        <v>127</v>
      </c>
      <c r="W287" s="181">
        <v>121</v>
      </c>
      <c r="X287" s="181"/>
      <c r="Y287" s="181"/>
      <c r="Z287" s="181">
        <v>91</v>
      </c>
      <c r="AA287" s="181">
        <v>101</v>
      </c>
      <c r="AB287" s="181">
        <v>128</v>
      </c>
      <c r="AC287" s="181">
        <v>83</v>
      </c>
      <c r="AD287" s="181">
        <v>96</v>
      </c>
      <c r="AE287" s="181"/>
      <c r="AF287" s="146">
        <f>SUM(D287:AE287)</f>
        <v>1857</v>
      </c>
    </row>
    <row r="288" spans="1:37" customHeight="1" ht="15.75">
      <c r="A288" s="300"/>
      <c r="B288" s="281"/>
      <c r="C288" s="99" t="s">
        <v>130</v>
      </c>
      <c r="D288" s="181"/>
      <c r="E288" s="181">
        <v>1</v>
      </c>
      <c r="F288" s="181">
        <v>2</v>
      </c>
      <c r="G288" s="181">
        <v>4</v>
      </c>
      <c r="H288" s="181">
        <v>2</v>
      </c>
      <c r="I288" s="181">
        <v>5</v>
      </c>
      <c r="J288" s="181"/>
      <c r="K288" s="181"/>
      <c r="L288" s="181">
        <v>2</v>
      </c>
      <c r="M288" s="181">
        <v>2</v>
      </c>
      <c r="N288" s="181">
        <v>3</v>
      </c>
      <c r="O288" s="181">
        <v>6</v>
      </c>
      <c r="P288" s="181">
        <v>4</v>
      </c>
      <c r="Q288" s="181"/>
      <c r="R288" s="181"/>
      <c r="S288" s="181">
        <v>1</v>
      </c>
      <c r="T288" s="181"/>
      <c r="U288" s="181"/>
      <c r="V288" s="181">
        <v>4</v>
      </c>
      <c r="W288" s="181">
        <v>4</v>
      </c>
      <c r="X288" s="181"/>
      <c r="Y288" s="181"/>
      <c r="Z288" s="181">
        <v>7</v>
      </c>
      <c r="AA288" s="181">
        <v>7</v>
      </c>
      <c r="AB288" s="181">
        <v>6</v>
      </c>
      <c r="AC288" s="181">
        <v>2</v>
      </c>
      <c r="AD288" s="181">
        <v>2</v>
      </c>
      <c r="AE288" s="181"/>
      <c r="AF288" s="146">
        <f>SUM(D288:AE288)</f>
        <v>64</v>
      </c>
    </row>
    <row r="289" spans="1:37" customHeight="1" ht="15.75">
      <c r="A289" s="300"/>
      <c r="B289" s="281"/>
      <c r="C289" s="99" t="s">
        <v>131</v>
      </c>
      <c r="D289" s="181"/>
      <c r="E289" s="181">
        <v>23</v>
      </c>
      <c r="F289" s="181">
        <v>36</v>
      </c>
      <c r="G289" s="181">
        <v>34</v>
      </c>
      <c r="H289" s="181">
        <v>34</v>
      </c>
      <c r="I289" s="181">
        <v>27</v>
      </c>
      <c r="J289" s="181"/>
      <c r="K289" s="181"/>
      <c r="L289" s="181">
        <v>27</v>
      </c>
      <c r="M289" s="181">
        <v>30</v>
      </c>
      <c r="N289" s="181">
        <v>48</v>
      </c>
      <c r="O289" s="181">
        <v>32</v>
      </c>
      <c r="P289" s="181">
        <v>32</v>
      </c>
      <c r="Q289" s="181"/>
      <c r="R289" s="181"/>
      <c r="S289" s="181">
        <v>33</v>
      </c>
      <c r="T289" s="181"/>
      <c r="U289" s="181"/>
      <c r="V289" s="181">
        <v>28</v>
      </c>
      <c r="W289" s="181">
        <v>37</v>
      </c>
      <c r="X289" s="181"/>
      <c r="Y289" s="181"/>
      <c r="Z289" s="181">
        <v>32</v>
      </c>
      <c r="AA289" s="181">
        <v>40</v>
      </c>
      <c r="AB289" s="181">
        <v>31</v>
      </c>
      <c r="AC289" s="181">
        <v>27</v>
      </c>
      <c r="AD289" s="181">
        <v>33</v>
      </c>
      <c r="AE289" s="181"/>
      <c r="AF289" s="146">
        <f>SUM(D289:AE289)</f>
        <v>584</v>
      </c>
    </row>
    <row r="290" spans="1:37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1</v>
      </c>
      <c r="H290" s="181">
        <v>1</v>
      </c>
      <c r="I290" s="181">
        <v>3</v>
      </c>
      <c r="J290" s="181"/>
      <c r="K290" s="181"/>
      <c r="L290" s="181">
        <v>3</v>
      </c>
      <c r="M290" s="181">
        <v>2</v>
      </c>
      <c r="N290" s="181">
        <v>4</v>
      </c>
      <c r="O290" s="181">
        <v>6</v>
      </c>
      <c r="P290" s="181">
        <v>2</v>
      </c>
      <c r="Q290" s="181"/>
      <c r="R290" s="181"/>
      <c r="S290" s="181">
        <v>2</v>
      </c>
      <c r="T290" s="181"/>
      <c r="U290" s="181"/>
      <c r="V290" s="181">
        <v>3</v>
      </c>
      <c r="W290" s="181">
        <v>4</v>
      </c>
      <c r="X290" s="181"/>
      <c r="Y290" s="181"/>
      <c r="Z290" s="181">
        <v>8</v>
      </c>
      <c r="AA290" s="181">
        <v>6</v>
      </c>
      <c r="AB290" s="181">
        <v>2</v>
      </c>
      <c r="AC290" s="181">
        <v>3</v>
      </c>
      <c r="AD290" s="181">
        <v>2</v>
      </c>
      <c r="AE290" s="181"/>
      <c r="AF290" s="146">
        <f>SUM(D290:AE290)</f>
        <v>57</v>
      </c>
    </row>
    <row r="291" spans="1:37" customHeight="1" ht="15.75">
      <c r="A291" s="300"/>
      <c r="B291" s="281"/>
      <c r="C291" s="99" t="s">
        <v>133</v>
      </c>
      <c r="D291" s="181"/>
      <c r="E291" s="181">
        <v>17</v>
      </c>
      <c r="F291" s="181">
        <v>29</v>
      </c>
      <c r="G291" s="181">
        <v>24</v>
      </c>
      <c r="H291" s="181">
        <v>32</v>
      </c>
      <c r="I291" s="181">
        <v>26</v>
      </c>
      <c r="J291" s="181"/>
      <c r="K291" s="181"/>
      <c r="L291" s="181">
        <v>33</v>
      </c>
      <c r="M291" s="181">
        <v>21</v>
      </c>
      <c r="N291" s="181">
        <v>21</v>
      </c>
      <c r="O291" s="181">
        <v>21</v>
      </c>
      <c r="P291" s="181">
        <v>39</v>
      </c>
      <c r="Q291" s="181"/>
      <c r="R291" s="181"/>
      <c r="S291" s="181">
        <v>16</v>
      </c>
      <c r="T291" s="181"/>
      <c r="U291" s="181"/>
      <c r="V291" s="181">
        <v>39</v>
      </c>
      <c r="W291" s="181">
        <v>32</v>
      </c>
      <c r="X291" s="181"/>
      <c r="Y291" s="181"/>
      <c r="Z291" s="181">
        <v>28</v>
      </c>
      <c r="AA291" s="181">
        <v>28</v>
      </c>
      <c r="AB291" s="181">
        <v>33</v>
      </c>
      <c r="AC291" s="181">
        <v>39</v>
      </c>
      <c r="AD291" s="181">
        <v>26</v>
      </c>
      <c r="AE291" s="181"/>
      <c r="AF291" s="146">
        <f>SUM(D291:AE291)</f>
        <v>504</v>
      </c>
    </row>
    <row r="292" spans="1:37" customHeight="1" ht="15.75">
      <c r="A292" s="300"/>
      <c r="B292" s="281"/>
      <c r="C292" s="99" t="s">
        <v>134</v>
      </c>
      <c r="D292" s="181"/>
      <c r="E292" s="181">
        <v>2</v>
      </c>
      <c r="F292" s="181">
        <v>1</v>
      </c>
      <c r="G292" s="181">
        <v>3</v>
      </c>
      <c r="H292" s="181">
        <v>0</v>
      </c>
      <c r="I292" s="181">
        <v>2</v>
      </c>
      <c r="J292" s="181"/>
      <c r="K292" s="181"/>
      <c r="L292" s="181">
        <v>2</v>
      </c>
      <c r="M292" s="181">
        <v>2</v>
      </c>
      <c r="N292" s="181">
        <v>3</v>
      </c>
      <c r="O292" s="181">
        <v>2</v>
      </c>
      <c r="P292" s="181">
        <v>1</v>
      </c>
      <c r="Q292" s="181"/>
      <c r="R292" s="181"/>
      <c r="S292" s="181">
        <v>2</v>
      </c>
      <c r="T292" s="181"/>
      <c r="U292" s="181"/>
      <c r="V292" s="181">
        <v>1</v>
      </c>
      <c r="W292" s="181">
        <v>4</v>
      </c>
      <c r="X292" s="181"/>
      <c r="Y292" s="181"/>
      <c r="Z292" s="181">
        <v>1</v>
      </c>
      <c r="AA292" s="181">
        <v>1</v>
      </c>
      <c r="AB292" s="181">
        <v>0</v>
      </c>
      <c r="AC292" s="181">
        <v>0</v>
      </c>
      <c r="AD292" s="181">
        <v>1</v>
      </c>
      <c r="AE292" s="181"/>
      <c r="AF292" s="146">
        <f>SUM(D292:AE292)</f>
        <v>28</v>
      </c>
    </row>
    <row r="293" spans="1:37" customHeight="1" ht="15.75">
      <c r="A293" s="300"/>
      <c r="B293" s="281"/>
      <c r="C293" s="99" t="s">
        <v>135</v>
      </c>
      <c r="D293" s="181"/>
      <c r="E293" s="181">
        <v>0</v>
      </c>
      <c r="F293" s="181">
        <v>0</v>
      </c>
      <c r="G293" s="181">
        <v>0</v>
      </c>
      <c r="H293" s="181">
        <v>2</v>
      </c>
      <c r="I293" s="181">
        <v>0</v>
      </c>
      <c r="J293" s="181"/>
      <c r="K293" s="181"/>
      <c r="L293" s="181">
        <v>3</v>
      </c>
      <c r="M293" s="181">
        <v>0</v>
      </c>
      <c r="N293" s="181">
        <v>3</v>
      </c>
      <c r="O293" s="181">
        <v>0</v>
      </c>
      <c r="P293" s="181">
        <v>3</v>
      </c>
      <c r="Q293" s="181"/>
      <c r="R293" s="181"/>
      <c r="S293" s="181">
        <v>4</v>
      </c>
      <c r="T293" s="181"/>
      <c r="U293" s="181"/>
      <c r="V293" s="181">
        <v>3</v>
      </c>
      <c r="W293" s="181">
        <v>1</v>
      </c>
      <c r="X293" s="181"/>
      <c r="Y293" s="181"/>
      <c r="Z293" s="181">
        <v>1</v>
      </c>
      <c r="AA293" s="181">
        <v>3</v>
      </c>
      <c r="AB293" s="181">
        <v>0</v>
      </c>
      <c r="AC293" s="181">
        <v>1</v>
      </c>
      <c r="AD293" s="181">
        <v>1</v>
      </c>
      <c r="AE293" s="181"/>
      <c r="AF293" s="147">
        <f>SUM(D293:AE293)</f>
        <v>25</v>
      </c>
    </row>
    <row r="294" spans="1:37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/>
      <c r="U294" s="181"/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47">
        <f>SUM(D294:AE294)</f>
        <v>0</v>
      </c>
    </row>
    <row r="295" spans="1:37" customHeight="1" ht="16.5">
      <c r="A295" s="300"/>
      <c r="B295" s="281"/>
      <c r="C295" s="100" t="s">
        <v>137</v>
      </c>
      <c r="D295" s="181"/>
      <c r="E295" s="181">
        <v>6</v>
      </c>
      <c r="F295" s="181">
        <v>7</v>
      </c>
      <c r="G295" s="181">
        <v>9</v>
      </c>
      <c r="H295" s="181">
        <v>4</v>
      </c>
      <c r="I295" s="181">
        <v>11</v>
      </c>
      <c r="J295" s="181"/>
      <c r="K295" s="181"/>
      <c r="L295" s="181">
        <v>3</v>
      </c>
      <c r="M295" s="181">
        <v>8</v>
      </c>
      <c r="N295" s="181">
        <v>7</v>
      </c>
      <c r="O295" s="181">
        <v>12</v>
      </c>
      <c r="P295" s="181">
        <v>9</v>
      </c>
      <c r="Q295" s="181"/>
      <c r="R295" s="181"/>
      <c r="S295" s="181">
        <v>6</v>
      </c>
      <c r="T295" s="181"/>
      <c r="U295" s="181"/>
      <c r="V295" s="181">
        <v>8</v>
      </c>
      <c r="W295" s="181">
        <v>8</v>
      </c>
      <c r="X295" s="181"/>
      <c r="Y295" s="181"/>
      <c r="Z295" s="181">
        <v>14</v>
      </c>
      <c r="AA295" s="181">
        <v>11</v>
      </c>
      <c r="AB295" s="181">
        <v>9</v>
      </c>
      <c r="AC295" s="181">
        <v>7</v>
      </c>
      <c r="AD295" s="181">
        <v>7</v>
      </c>
      <c r="AE295" s="181"/>
      <c r="AF295" s="151">
        <f>SUM(D295:AE295)</f>
        <v>146</v>
      </c>
    </row>
    <row r="296" spans="1:37" customHeight="1" ht="18.75">
      <c r="A296" s="300"/>
      <c r="B296" s="282" t="s">
        <v>138</v>
      </c>
      <c r="C296" s="283"/>
      <c r="D296" s="182"/>
      <c r="E296" s="182">
        <f>SUM(E281:E295)</f>
        <v>293</v>
      </c>
      <c r="F296" s="182">
        <f>SUM(F281:F295)</f>
        <v>371</v>
      </c>
      <c r="G296" s="182">
        <f>SUM(G281:G295)</f>
        <v>319</v>
      </c>
      <c r="H296" s="182">
        <f>SUM(H281:H295)</f>
        <v>373</v>
      </c>
      <c r="I296" s="182">
        <f>SUM(I281:I295)</f>
        <v>371</v>
      </c>
      <c r="J296" s="182"/>
      <c r="K296" s="182"/>
      <c r="L296" s="182">
        <f>SUM(L281:L295)</f>
        <v>329</v>
      </c>
      <c r="M296" s="182">
        <f>SUM(M281:M295)</f>
        <v>376</v>
      </c>
      <c r="N296" s="182">
        <f>SUM(N281:N295)</f>
        <v>372</v>
      </c>
      <c r="O296" s="182">
        <f>SUM(O281:O295)</f>
        <v>361</v>
      </c>
      <c r="P296" s="182">
        <f>SUM(P281:P295)</f>
        <v>400</v>
      </c>
      <c r="Q296" s="182"/>
      <c r="R296" s="182"/>
      <c r="S296" s="182">
        <f>SUM(S281:S295)</f>
        <v>294</v>
      </c>
      <c r="T296" s="181"/>
      <c r="U296" s="181"/>
      <c r="V296" s="182">
        <f>SUM(V281:V295)</f>
        <v>398</v>
      </c>
      <c r="W296" s="182">
        <f>SUM(W281:W295)</f>
        <v>400</v>
      </c>
      <c r="X296" s="182"/>
      <c r="Y296" s="182"/>
      <c r="Z296" s="182">
        <f>SUM(Z281:Z295)</f>
        <v>346</v>
      </c>
      <c r="AA296" s="182">
        <f>SUM(AA281:AA295)</f>
        <v>400</v>
      </c>
      <c r="AB296" s="182">
        <f>SUM(AB281:AB295)</f>
        <v>400</v>
      </c>
      <c r="AC296" s="182">
        <f>SUM(AC281:AC295)</f>
        <v>299</v>
      </c>
      <c r="AD296" s="182">
        <f>SUM(AD281:AD295)</f>
        <v>348</v>
      </c>
      <c r="AE296" s="182"/>
      <c r="AF296" s="150">
        <f>SUM(D296:AE296)</f>
        <v>6450</v>
      </c>
    </row>
    <row r="297" spans="1:37" customHeight="1" ht="18.75">
      <c r="A297" s="300"/>
      <c r="B297" s="284" t="s">
        <v>55</v>
      </c>
      <c r="C297" s="285"/>
      <c r="D297" s="104"/>
      <c r="E297" s="104">
        <v>293</v>
      </c>
      <c r="F297" s="104">
        <v>371</v>
      </c>
      <c r="G297" s="104">
        <v>319</v>
      </c>
      <c r="H297" s="104">
        <v>373</v>
      </c>
      <c r="I297" s="104">
        <v>371</v>
      </c>
      <c r="J297" s="104"/>
      <c r="K297" s="104"/>
      <c r="L297" s="104">
        <v>329</v>
      </c>
      <c r="M297" s="104">
        <v>376</v>
      </c>
      <c r="N297" s="104">
        <v>372</v>
      </c>
      <c r="O297" s="104">
        <v>361</v>
      </c>
      <c r="P297" s="104">
        <v>400</v>
      </c>
      <c r="Q297" s="104"/>
      <c r="R297" s="104"/>
      <c r="S297" s="104">
        <v>294</v>
      </c>
      <c r="T297" s="181"/>
      <c r="U297" s="181"/>
      <c r="V297" s="104">
        <v>398</v>
      </c>
      <c r="W297" s="104">
        <v>400</v>
      </c>
      <c r="X297" s="104"/>
      <c r="Y297" s="104"/>
      <c r="Z297" s="104">
        <v>346</v>
      </c>
      <c r="AA297" s="104">
        <v>400</v>
      </c>
      <c r="AB297" s="104">
        <v>400</v>
      </c>
      <c r="AC297" s="104">
        <v>299</v>
      </c>
      <c r="AD297" s="104">
        <v>348</v>
      </c>
      <c r="AE297" s="104"/>
      <c r="AF297" s="145">
        <f>SUM(D297:AE297)</f>
        <v>6450</v>
      </c>
    </row>
    <row r="298" spans="1:37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81"/>
      <c r="U298" s="181"/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46">
        <f>SUM(D298:AE298)</f>
        <v>7200</v>
      </c>
    </row>
    <row r="299" spans="1:37" customHeight="1" ht="18.75">
      <c r="A299" s="300"/>
      <c r="B299" s="286" t="s">
        <v>140</v>
      </c>
      <c r="C299" s="287"/>
      <c r="D299" s="104"/>
      <c r="E299" s="104">
        <f>E298-E297</f>
        <v>107</v>
      </c>
      <c r="F299" s="104">
        <f>F298-F297</f>
        <v>29</v>
      </c>
      <c r="G299" s="104">
        <f>G298-G297</f>
        <v>81</v>
      </c>
      <c r="H299" s="104">
        <f>H298-H297</f>
        <v>27</v>
      </c>
      <c r="I299" s="104">
        <f>I298-I297</f>
        <v>29</v>
      </c>
      <c r="J299" s="104"/>
      <c r="K299" s="104"/>
      <c r="L299" s="104">
        <f>L298-L297</f>
        <v>71</v>
      </c>
      <c r="M299" s="104">
        <f>M298-M297</f>
        <v>24</v>
      </c>
      <c r="N299" s="104">
        <f>N298-N297</f>
        <v>28</v>
      </c>
      <c r="O299" s="104">
        <f>O298-O297</f>
        <v>39</v>
      </c>
      <c r="P299" s="104">
        <f>P298-P297</f>
        <v>0</v>
      </c>
      <c r="Q299" s="104"/>
      <c r="R299" s="104"/>
      <c r="S299" s="104">
        <f>S298-S297</f>
        <v>106</v>
      </c>
      <c r="T299" s="181"/>
      <c r="U299" s="181"/>
      <c r="V299" s="104">
        <f>V298-V297</f>
        <v>2</v>
      </c>
      <c r="W299" s="104">
        <f>W298-W297</f>
        <v>0</v>
      </c>
      <c r="X299" s="104"/>
      <c r="Y299" s="104"/>
      <c r="Z299" s="104">
        <f>Z298-Z297</f>
        <v>54</v>
      </c>
      <c r="AA299" s="104">
        <f>AA298-AA297</f>
        <v>0</v>
      </c>
      <c r="AB299" s="104">
        <f>AB298-AB297</f>
        <v>0</v>
      </c>
      <c r="AC299" s="104">
        <f>AC298-AC297</f>
        <v>101</v>
      </c>
      <c r="AD299" s="104">
        <f>AD298-AD297</f>
        <v>52</v>
      </c>
      <c r="AE299" s="104"/>
      <c r="AF299" s="153">
        <f>SUM(D299:AE299)</f>
        <v>750</v>
      </c>
    </row>
    <row r="300" spans="1:37" customHeight="1" ht="18.75">
      <c r="A300" s="300"/>
      <c r="B300" s="286" t="s">
        <v>141</v>
      </c>
      <c r="C300" s="287"/>
      <c r="D300" s="104"/>
      <c r="E300" s="104">
        <f>E298-E296</f>
        <v>107</v>
      </c>
      <c r="F300" s="104">
        <f>F298-F296</f>
        <v>29</v>
      </c>
      <c r="G300" s="104">
        <f>G298-G296</f>
        <v>81</v>
      </c>
      <c r="H300" s="104">
        <f>H298-H296</f>
        <v>27</v>
      </c>
      <c r="I300" s="104">
        <f>I298-I296</f>
        <v>29</v>
      </c>
      <c r="J300" s="104"/>
      <c r="K300" s="104"/>
      <c r="L300" s="104">
        <f>L298-L296</f>
        <v>71</v>
      </c>
      <c r="M300" s="104">
        <f>M298-M296</f>
        <v>24</v>
      </c>
      <c r="N300" s="104">
        <f>N298-N296</f>
        <v>28</v>
      </c>
      <c r="O300" s="104">
        <f>O298-O296</f>
        <v>39</v>
      </c>
      <c r="P300" s="104">
        <f>P298-P296</f>
        <v>0</v>
      </c>
      <c r="Q300" s="104"/>
      <c r="R300" s="104"/>
      <c r="S300" s="104">
        <f>S298-S296</f>
        <v>106</v>
      </c>
      <c r="T300" s="181"/>
      <c r="U300" s="181"/>
      <c r="V300" s="104">
        <f>V298-V296</f>
        <v>2</v>
      </c>
      <c r="W300" s="104">
        <f>W298-W296</f>
        <v>0</v>
      </c>
      <c r="X300" s="104"/>
      <c r="Y300" s="104"/>
      <c r="Z300" s="104">
        <f>Z298-Z296</f>
        <v>54</v>
      </c>
      <c r="AA300" s="104">
        <f>AA298-AA296</f>
        <v>0</v>
      </c>
      <c r="AB300" s="104">
        <f>AB298-AB296</f>
        <v>0</v>
      </c>
      <c r="AC300" s="104">
        <f>AC298-AC296</f>
        <v>101</v>
      </c>
      <c r="AD300" s="104">
        <f>AD298-AD296</f>
        <v>52</v>
      </c>
      <c r="AE300" s="104"/>
      <c r="AF300" s="153">
        <f>SUM(D300:AE300)</f>
        <v>750</v>
      </c>
    </row>
    <row r="301" spans="1:37" customHeight="1" ht="16.5">
      <c r="A301" s="300"/>
      <c r="B301" s="288" t="s">
        <v>142</v>
      </c>
      <c r="C301" s="289"/>
      <c r="D301" s="104"/>
      <c r="E301" s="104">
        <f>E282+E284+E286+E288+E290+E292</f>
        <v>17</v>
      </c>
      <c r="F301" s="104">
        <f>F282+F284+F286+F288+F290+F292</f>
        <v>13</v>
      </c>
      <c r="G301" s="104">
        <f>G282+G284+G286+G288+G290+G292</f>
        <v>15</v>
      </c>
      <c r="H301" s="104">
        <f>H282+H284+H286+H288+H290+H292</f>
        <v>19</v>
      </c>
      <c r="I301" s="104">
        <f>I282+I284+I286+I288+I290+I292</f>
        <v>24</v>
      </c>
      <c r="J301" s="104"/>
      <c r="K301" s="104"/>
      <c r="L301" s="104">
        <f>L282+L284+L286+L288+L290+L292</f>
        <v>18</v>
      </c>
      <c r="M301" s="104">
        <f>M282+M284+M286+M288+M290+M292</f>
        <v>15</v>
      </c>
      <c r="N301" s="104">
        <f>N282+N284+N286+N288+N290+N292</f>
        <v>21</v>
      </c>
      <c r="O301" s="104">
        <f>O282+O284+O286+O288+O290+O292</f>
        <v>30</v>
      </c>
      <c r="P301" s="104">
        <f>P282+P284+P286+P288+P290+P292</f>
        <v>19</v>
      </c>
      <c r="Q301" s="104"/>
      <c r="R301" s="104"/>
      <c r="S301" s="104">
        <f>S282+S284+S286+S288+S290+S292</f>
        <v>12</v>
      </c>
      <c r="T301" s="181"/>
      <c r="U301" s="181"/>
      <c r="V301" s="104">
        <f>V282+V284+V286+V288+V290+V292</f>
        <v>20</v>
      </c>
      <c r="W301" s="104">
        <f>W282+W284+W286+W288+W290+W292</f>
        <v>21</v>
      </c>
      <c r="X301" s="104"/>
      <c r="Y301" s="104"/>
      <c r="Z301" s="104">
        <f>Z282+Z284+Z286+Z288+Z290+Z292</f>
        <v>23</v>
      </c>
      <c r="AA301" s="104">
        <f>AA282+AA284+AA286+AA288+AA290+AA292</f>
        <v>28</v>
      </c>
      <c r="AB301" s="104">
        <f>AB282+AB284+AB286+AB288+AB290+AB292</f>
        <v>20</v>
      </c>
      <c r="AC301" s="104">
        <f>AC282+AC284+AC286+AC288+AC290+AC292</f>
        <v>11</v>
      </c>
      <c r="AD301" s="104">
        <f>AD282+AD284+AD286+AD288+AD290+AD292</f>
        <v>10</v>
      </c>
      <c r="AE301" s="104"/>
      <c r="AF301" s="149">
        <f>SUM(D301:AE301)</f>
        <v>336</v>
      </c>
    </row>
    <row r="302" spans="1:37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3"/>
      <c r="AG302" s="185" t="s">
        <v>120</v>
      </c>
    </row>
    <row r="303" spans="1:37" customHeight="1" ht="16.5">
      <c r="A303" s="276" t="s">
        <v>159</v>
      </c>
      <c r="B303" s="295" t="s">
        <v>122</v>
      </c>
      <c r="C303" s="296"/>
      <c r="D303" s="109"/>
      <c r="E303" s="109">
        <v>1</v>
      </c>
      <c r="F303" s="109">
        <v>3</v>
      </c>
      <c r="G303" s="109">
        <v>0</v>
      </c>
      <c r="H303" s="109">
        <v>0</v>
      </c>
      <c r="I303" s="109">
        <v>1</v>
      </c>
      <c r="J303" s="109">
        <v>0</v>
      </c>
      <c r="K303" s="109"/>
      <c r="L303" s="109">
        <v>8</v>
      </c>
      <c r="M303" s="109">
        <v>3</v>
      </c>
      <c r="N303" s="109">
        <v>2</v>
      </c>
      <c r="O303" s="109">
        <v>1</v>
      </c>
      <c r="P303" s="109">
        <v>0</v>
      </c>
      <c r="Q303" s="109">
        <v>0</v>
      </c>
      <c r="R303" s="109"/>
      <c r="S303" s="109">
        <v>0</v>
      </c>
      <c r="T303" s="109"/>
      <c r="U303" s="109"/>
      <c r="V303" s="109">
        <v>0</v>
      </c>
      <c r="W303" s="109">
        <v>0</v>
      </c>
      <c r="X303" s="109">
        <v>2</v>
      </c>
      <c r="Y303" s="109"/>
      <c r="Z303" s="109">
        <v>0</v>
      </c>
      <c r="AA303" s="109">
        <v>0</v>
      </c>
      <c r="AB303" s="109">
        <v>1</v>
      </c>
      <c r="AC303" s="109">
        <v>0</v>
      </c>
      <c r="AD303" s="109">
        <v>0</v>
      </c>
      <c r="AE303" s="109">
        <v>0</v>
      </c>
      <c r="AF303" s="110">
        <f>SUM(D303:AE303)</f>
        <v>22</v>
      </c>
    </row>
    <row r="304" spans="1:37" customHeight="1" ht="15.75">
      <c r="A304" s="277"/>
      <c r="B304" s="281" t="s">
        <v>16</v>
      </c>
      <c r="C304" s="99" t="s">
        <v>123</v>
      </c>
      <c r="D304" s="181"/>
      <c r="E304" s="181">
        <v>0</v>
      </c>
      <c r="F304" s="181">
        <v>168</v>
      </c>
      <c r="G304" s="181">
        <v>165</v>
      </c>
      <c r="H304" s="181">
        <v>167</v>
      </c>
      <c r="I304" s="181">
        <v>168</v>
      </c>
      <c r="J304" s="181">
        <v>58</v>
      </c>
      <c r="K304" s="181"/>
      <c r="L304" s="181">
        <v>167</v>
      </c>
      <c r="M304" s="181">
        <v>161</v>
      </c>
      <c r="N304" s="181">
        <v>153</v>
      </c>
      <c r="O304" s="181">
        <v>153</v>
      </c>
      <c r="P304" s="181">
        <v>168</v>
      </c>
      <c r="Q304" s="181">
        <v>58</v>
      </c>
      <c r="R304" s="181"/>
      <c r="S304" s="181">
        <v>160</v>
      </c>
      <c r="T304" s="181"/>
      <c r="U304" s="181"/>
      <c r="V304" s="181">
        <v>161</v>
      </c>
      <c r="W304" s="181">
        <v>169</v>
      </c>
      <c r="X304" s="181">
        <v>58</v>
      </c>
      <c r="Y304" s="181"/>
      <c r="Z304" s="181">
        <v>165</v>
      </c>
      <c r="AA304" s="181">
        <v>158</v>
      </c>
      <c r="AB304" s="181">
        <v>122</v>
      </c>
      <c r="AC304" s="181">
        <v>133</v>
      </c>
      <c r="AD304" s="181">
        <v>135</v>
      </c>
      <c r="AE304" s="181">
        <v>59</v>
      </c>
      <c r="AF304" s="146">
        <f>SUM(D304:AE304)</f>
        <v>2906</v>
      </c>
    </row>
    <row r="305" spans="1:37" customHeight="1" ht="15.75">
      <c r="A305" s="277"/>
      <c r="B305" s="281"/>
      <c r="C305" s="99" t="s">
        <v>124</v>
      </c>
      <c r="D305" s="181"/>
      <c r="E305" s="181">
        <v>0</v>
      </c>
      <c r="F305" s="181">
        <v>17</v>
      </c>
      <c r="G305" s="181">
        <v>14</v>
      </c>
      <c r="H305" s="181">
        <v>14</v>
      </c>
      <c r="I305" s="181">
        <v>16</v>
      </c>
      <c r="J305" s="181">
        <v>8</v>
      </c>
      <c r="K305" s="181"/>
      <c r="L305" s="181">
        <v>17</v>
      </c>
      <c r="M305" s="181">
        <v>17</v>
      </c>
      <c r="N305" s="181">
        <v>18</v>
      </c>
      <c r="O305" s="181">
        <v>18</v>
      </c>
      <c r="P305" s="181">
        <v>18</v>
      </c>
      <c r="Q305" s="181">
        <v>8</v>
      </c>
      <c r="R305" s="181"/>
      <c r="S305" s="181">
        <v>16</v>
      </c>
      <c r="T305" s="181"/>
      <c r="U305" s="181"/>
      <c r="V305" s="181">
        <v>17</v>
      </c>
      <c r="W305" s="181">
        <v>16</v>
      </c>
      <c r="X305" s="181">
        <v>8</v>
      </c>
      <c r="Y305" s="181"/>
      <c r="Z305" s="181">
        <v>19</v>
      </c>
      <c r="AA305" s="181">
        <v>12</v>
      </c>
      <c r="AB305" s="181">
        <v>12</v>
      </c>
      <c r="AC305" s="181">
        <v>11</v>
      </c>
      <c r="AD305" s="181">
        <v>15</v>
      </c>
      <c r="AE305" s="181">
        <v>9</v>
      </c>
      <c r="AF305" s="146">
        <f>SUM(D305:AE305)</f>
        <v>300</v>
      </c>
    </row>
    <row r="306" spans="1:37" customHeight="1" ht="15.75">
      <c r="A306" s="277"/>
      <c r="B306" s="281"/>
      <c r="C306" s="99" t="s">
        <v>125</v>
      </c>
      <c r="D306" s="181"/>
      <c r="E306" s="181">
        <v>0</v>
      </c>
      <c r="F306" s="181">
        <v>123</v>
      </c>
      <c r="G306" s="181">
        <v>116</v>
      </c>
      <c r="H306" s="181">
        <v>120</v>
      </c>
      <c r="I306" s="181">
        <v>124</v>
      </c>
      <c r="J306" s="181">
        <v>35</v>
      </c>
      <c r="K306" s="181"/>
      <c r="L306" s="181">
        <v>127</v>
      </c>
      <c r="M306" s="181">
        <v>119</v>
      </c>
      <c r="N306" s="181">
        <v>117</v>
      </c>
      <c r="O306" s="181">
        <v>117</v>
      </c>
      <c r="P306" s="181">
        <v>122</v>
      </c>
      <c r="Q306" s="181">
        <v>30</v>
      </c>
      <c r="R306" s="181"/>
      <c r="S306" s="181">
        <v>119</v>
      </c>
      <c r="T306" s="181"/>
      <c r="U306" s="181"/>
      <c r="V306" s="181">
        <v>119</v>
      </c>
      <c r="W306" s="181">
        <v>116</v>
      </c>
      <c r="X306" s="181">
        <v>38</v>
      </c>
      <c r="Y306" s="181"/>
      <c r="Z306" s="181">
        <v>130</v>
      </c>
      <c r="AA306" s="181">
        <v>128</v>
      </c>
      <c r="AB306" s="181">
        <v>94</v>
      </c>
      <c r="AC306" s="181">
        <v>96</v>
      </c>
      <c r="AD306" s="181">
        <v>111</v>
      </c>
      <c r="AE306" s="181">
        <v>38</v>
      </c>
      <c r="AF306" s="146">
        <f>SUM(D306:AE306)</f>
        <v>2139</v>
      </c>
    </row>
    <row r="307" spans="1:37" customHeight="1" ht="15.75">
      <c r="A307" s="277"/>
      <c r="B307" s="281"/>
      <c r="C307" s="99" t="s">
        <v>126</v>
      </c>
      <c r="D307" s="181"/>
      <c r="E307" s="181">
        <v>0</v>
      </c>
      <c r="F307" s="181">
        <v>12</v>
      </c>
      <c r="G307" s="181">
        <v>15</v>
      </c>
      <c r="H307" s="181">
        <v>12</v>
      </c>
      <c r="I307" s="181">
        <v>10</v>
      </c>
      <c r="J307" s="181">
        <v>6</v>
      </c>
      <c r="K307" s="181"/>
      <c r="L307" s="181">
        <v>12</v>
      </c>
      <c r="M307" s="181">
        <v>11</v>
      </c>
      <c r="N307" s="181">
        <v>12</v>
      </c>
      <c r="O307" s="181">
        <v>12</v>
      </c>
      <c r="P307" s="181">
        <v>12</v>
      </c>
      <c r="Q307" s="181">
        <v>6</v>
      </c>
      <c r="R307" s="181"/>
      <c r="S307" s="181">
        <v>10</v>
      </c>
      <c r="T307" s="181"/>
      <c r="U307" s="181"/>
      <c r="V307" s="181">
        <v>11</v>
      </c>
      <c r="W307" s="181">
        <v>10</v>
      </c>
      <c r="X307" s="181">
        <v>6</v>
      </c>
      <c r="Y307" s="181"/>
      <c r="Z307" s="181">
        <v>15</v>
      </c>
      <c r="AA307" s="181">
        <v>9</v>
      </c>
      <c r="AB307" s="181">
        <v>14</v>
      </c>
      <c r="AC307" s="181">
        <v>11</v>
      </c>
      <c r="AD307" s="181">
        <v>10</v>
      </c>
      <c r="AE307" s="181">
        <v>4</v>
      </c>
      <c r="AF307" s="146">
        <f>SUM(D307:AE307)</f>
        <v>220</v>
      </c>
    </row>
    <row r="308" spans="1:37" customHeight="1" ht="15.75">
      <c r="A308" s="277"/>
      <c r="B308" s="281"/>
      <c r="C308" s="99" t="s">
        <v>127</v>
      </c>
      <c r="D308" s="181"/>
      <c r="E308" s="181">
        <v>16</v>
      </c>
      <c r="F308" s="181">
        <v>133</v>
      </c>
      <c r="G308" s="181">
        <v>139</v>
      </c>
      <c r="H308" s="181">
        <v>138</v>
      </c>
      <c r="I308" s="181">
        <v>134</v>
      </c>
      <c r="J308" s="181">
        <v>86</v>
      </c>
      <c r="K308" s="181"/>
      <c r="L308" s="181">
        <v>130</v>
      </c>
      <c r="M308" s="181">
        <v>136</v>
      </c>
      <c r="N308" s="181">
        <v>140</v>
      </c>
      <c r="O308" s="181">
        <v>140</v>
      </c>
      <c r="P308" s="181">
        <v>133</v>
      </c>
      <c r="Q308" s="181">
        <v>87</v>
      </c>
      <c r="R308" s="181"/>
      <c r="S308" s="181">
        <v>135</v>
      </c>
      <c r="T308" s="181"/>
      <c r="U308" s="181"/>
      <c r="V308" s="181">
        <v>136</v>
      </c>
      <c r="W308" s="181">
        <v>133</v>
      </c>
      <c r="X308" s="181">
        <v>82</v>
      </c>
      <c r="Y308" s="181"/>
      <c r="Z308" s="181">
        <v>133</v>
      </c>
      <c r="AA308" s="181">
        <v>147</v>
      </c>
      <c r="AB308" s="181">
        <v>160</v>
      </c>
      <c r="AC308" s="181">
        <v>133</v>
      </c>
      <c r="AD308" s="181">
        <v>123</v>
      </c>
      <c r="AE308" s="181">
        <v>93</v>
      </c>
      <c r="AF308" s="146">
        <f>SUM(D308:AE308)</f>
        <v>2687</v>
      </c>
    </row>
    <row r="309" spans="1:37" customHeight="1" ht="15.75">
      <c r="A309" s="277"/>
      <c r="B309" s="281"/>
      <c r="C309" s="99" t="s">
        <v>128</v>
      </c>
      <c r="D309" s="181"/>
      <c r="E309" s="181">
        <v>2</v>
      </c>
      <c r="F309" s="181">
        <v>18</v>
      </c>
      <c r="G309" s="181">
        <v>21</v>
      </c>
      <c r="H309" s="181">
        <v>21</v>
      </c>
      <c r="I309" s="181">
        <v>23</v>
      </c>
      <c r="J309" s="181">
        <v>13</v>
      </c>
      <c r="K309" s="181"/>
      <c r="L309" s="181">
        <v>24</v>
      </c>
      <c r="M309" s="181">
        <v>19</v>
      </c>
      <c r="N309" s="181">
        <v>20</v>
      </c>
      <c r="O309" s="181">
        <v>20</v>
      </c>
      <c r="P309" s="181">
        <v>18</v>
      </c>
      <c r="Q309" s="181">
        <v>14</v>
      </c>
      <c r="R309" s="181"/>
      <c r="S309" s="181">
        <v>21</v>
      </c>
      <c r="T309" s="181"/>
      <c r="U309" s="181"/>
      <c r="V309" s="181">
        <v>19</v>
      </c>
      <c r="W309" s="181">
        <v>19</v>
      </c>
      <c r="X309" s="181">
        <v>12</v>
      </c>
      <c r="Y309" s="181"/>
      <c r="Z309" s="181">
        <v>20</v>
      </c>
      <c r="AA309" s="181">
        <v>17</v>
      </c>
      <c r="AB309" s="181">
        <v>24</v>
      </c>
      <c r="AC309" s="181">
        <v>25</v>
      </c>
      <c r="AD309" s="181">
        <v>16</v>
      </c>
      <c r="AE309" s="181">
        <v>10</v>
      </c>
      <c r="AF309" s="146">
        <f>SUM(D309:AE309)</f>
        <v>396</v>
      </c>
    </row>
    <row r="310" spans="1:37" customHeight="1" ht="15.75">
      <c r="A310" s="277"/>
      <c r="B310" s="281"/>
      <c r="C310" s="99" t="s">
        <v>129</v>
      </c>
      <c r="D310" s="181"/>
      <c r="E310" s="181">
        <v>10</v>
      </c>
      <c r="F310" s="181">
        <v>204</v>
      </c>
      <c r="G310" s="181">
        <v>186</v>
      </c>
      <c r="H310" s="181">
        <v>193</v>
      </c>
      <c r="I310" s="181">
        <v>197</v>
      </c>
      <c r="J310" s="181">
        <v>80</v>
      </c>
      <c r="K310" s="181"/>
      <c r="L310" s="181">
        <v>201</v>
      </c>
      <c r="M310" s="181">
        <v>200</v>
      </c>
      <c r="N310" s="181">
        <v>191</v>
      </c>
      <c r="O310" s="181">
        <v>191</v>
      </c>
      <c r="P310" s="181">
        <v>200</v>
      </c>
      <c r="Q310" s="181">
        <v>74</v>
      </c>
      <c r="R310" s="181"/>
      <c r="S310" s="181">
        <v>197</v>
      </c>
      <c r="T310" s="181"/>
      <c r="U310" s="181"/>
      <c r="V310" s="181">
        <v>200</v>
      </c>
      <c r="W310" s="181">
        <v>198</v>
      </c>
      <c r="X310" s="181">
        <v>77</v>
      </c>
      <c r="Y310" s="181"/>
      <c r="Z310" s="181">
        <v>195</v>
      </c>
      <c r="AA310" s="181">
        <v>190</v>
      </c>
      <c r="AB310" s="181">
        <v>177</v>
      </c>
      <c r="AC310" s="181">
        <v>189</v>
      </c>
      <c r="AD310" s="181">
        <v>193</v>
      </c>
      <c r="AE310" s="181">
        <v>76</v>
      </c>
      <c r="AF310" s="146">
        <f>SUM(D310:AE310)</f>
        <v>3619</v>
      </c>
    </row>
    <row r="311" spans="1:37" customHeight="1" ht="15.75">
      <c r="A311" s="277"/>
      <c r="B311" s="281"/>
      <c r="C311" s="99" t="s">
        <v>130</v>
      </c>
      <c r="D311" s="181"/>
      <c r="E311" s="181">
        <v>0</v>
      </c>
      <c r="F311" s="181">
        <v>12</v>
      </c>
      <c r="G311" s="181">
        <v>11</v>
      </c>
      <c r="H311" s="181">
        <v>12</v>
      </c>
      <c r="I311" s="181">
        <v>11</v>
      </c>
      <c r="J311" s="181">
        <v>5</v>
      </c>
      <c r="K311" s="181"/>
      <c r="L311" s="181">
        <v>12</v>
      </c>
      <c r="M311" s="181">
        <v>12</v>
      </c>
      <c r="N311" s="181">
        <v>12</v>
      </c>
      <c r="O311" s="181">
        <v>12</v>
      </c>
      <c r="P311" s="181">
        <v>12</v>
      </c>
      <c r="Q311" s="181">
        <v>5</v>
      </c>
      <c r="R311" s="181"/>
      <c r="S311" s="181">
        <v>14</v>
      </c>
      <c r="T311" s="181"/>
      <c r="U311" s="181"/>
      <c r="V311" s="181">
        <v>12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11</v>
      </c>
      <c r="AD311" s="181">
        <v>10</v>
      </c>
      <c r="AE311" s="181">
        <v>6</v>
      </c>
      <c r="AF311" s="146">
        <f>SUM(D311:AE311)</f>
        <v>219</v>
      </c>
    </row>
    <row r="312" spans="1:37" customHeight="1" ht="15.75">
      <c r="A312" s="277"/>
      <c r="B312" s="281"/>
      <c r="C312" s="99" t="s">
        <v>131</v>
      </c>
      <c r="D312" s="181"/>
      <c r="E312" s="181">
        <v>17</v>
      </c>
      <c r="F312" s="181">
        <v>86</v>
      </c>
      <c r="G312" s="181">
        <v>86</v>
      </c>
      <c r="H312" s="181">
        <v>86</v>
      </c>
      <c r="I312" s="181">
        <v>84</v>
      </c>
      <c r="J312" s="181">
        <v>46</v>
      </c>
      <c r="K312" s="181"/>
      <c r="L312" s="181">
        <v>87</v>
      </c>
      <c r="M312" s="181">
        <v>89</v>
      </c>
      <c r="N312" s="181">
        <v>95</v>
      </c>
      <c r="O312" s="181">
        <v>95</v>
      </c>
      <c r="P312" s="181">
        <v>84</v>
      </c>
      <c r="Q312" s="181">
        <v>49</v>
      </c>
      <c r="R312" s="181"/>
      <c r="S312" s="181">
        <v>75</v>
      </c>
      <c r="T312" s="181"/>
      <c r="U312" s="181"/>
      <c r="V312" s="181">
        <v>89</v>
      </c>
      <c r="W312" s="181">
        <v>96</v>
      </c>
      <c r="X312" s="181">
        <v>51</v>
      </c>
      <c r="Y312" s="181"/>
      <c r="Z312" s="181">
        <v>90</v>
      </c>
      <c r="AA312" s="181">
        <v>85</v>
      </c>
      <c r="AB312" s="181">
        <v>95</v>
      </c>
      <c r="AC312" s="181">
        <v>79</v>
      </c>
      <c r="AD312" s="181">
        <v>70</v>
      </c>
      <c r="AE312" s="181">
        <v>47</v>
      </c>
      <c r="AF312" s="146">
        <f>SUM(D312:AE312)</f>
        <v>1681</v>
      </c>
    </row>
    <row r="313" spans="1:37" customHeight="1" ht="15.75">
      <c r="A313" s="277"/>
      <c r="B313" s="281"/>
      <c r="C313" s="99" t="s">
        <v>132</v>
      </c>
      <c r="D313" s="181"/>
      <c r="E313" s="181">
        <v>4</v>
      </c>
      <c r="F313" s="181">
        <v>11</v>
      </c>
      <c r="G313" s="181">
        <v>11</v>
      </c>
      <c r="H313" s="181">
        <v>11</v>
      </c>
      <c r="I313" s="181">
        <v>11</v>
      </c>
      <c r="J313" s="181">
        <v>8</v>
      </c>
      <c r="K313" s="181"/>
      <c r="L313" s="181">
        <v>11</v>
      </c>
      <c r="M313" s="181">
        <v>10</v>
      </c>
      <c r="N313" s="181">
        <v>11</v>
      </c>
      <c r="O313" s="181">
        <v>11</v>
      </c>
      <c r="P313" s="181">
        <v>10</v>
      </c>
      <c r="Q313" s="181">
        <v>9</v>
      </c>
      <c r="R313" s="181"/>
      <c r="S313" s="181">
        <v>12</v>
      </c>
      <c r="T313" s="181"/>
      <c r="U313" s="181"/>
      <c r="V313" s="181">
        <v>10</v>
      </c>
      <c r="W313" s="181">
        <v>11</v>
      </c>
      <c r="X313" s="181">
        <v>8</v>
      </c>
      <c r="Y313" s="181"/>
      <c r="Z313" s="181">
        <v>11</v>
      </c>
      <c r="AA313" s="181">
        <v>11</v>
      </c>
      <c r="AB313" s="181">
        <v>9</v>
      </c>
      <c r="AC313" s="181">
        <v>11</v>
      </c>
      <c r="AD313" s="181">
        <v>7</v>
      </c>
      <c r="AE313" s="181">
        <v>9</v>
      </c>
      <c r="AF313" s="146">
        <f>SUM(D313:AE313)</f>
        <v>217</v>
      </c>
    </row>
    <row r="314" spans="1:37" customHeight="1" ht="15.75">
      <c r="A314" s="277"/>
      <c r="B314" s="281"/>
      <c r="C314" s="99" t="s">
        <v>133</v>
      </c>
      <c r="D314" s="181"/>
      <c r="E314" s="181">
        <v>1</v>
      </c>
      <c r="F314" s="181">
        <v>69</v>
      </c>
      <c r="G314" s="181">
        <v>68</v>
      </c>
      <c r="H314" s="181">
        <v>69</v>
      </c>
      <c r="I314" s="181">
        <v>71</v>
      </c>
      <c r="J314" s="181">
        <v>30</v>
      </c>
      <c r="K314" s="181"/>
      <c r="L314" s="181">
        <v>65</v>
      </c>
      <c r="M314" s="181">
        <v>68</v>
      </c>
      <c r="N314" s="181">
        <v>67</v>
      </c>
      <c r="O314" s="181">
        <v>67</v>
      </c>
      <c r="P314" s="181">
        <v>66</v>
      </c>
      <c r="Q314" s="181">
        <v>28</v>
      </c>
      <c r="R314" s="181"/>
      <c r="S314" s="181">
        <v>71</v>
      </c>
      <c r="T314" s="181"/>
      <c r="U314" s="181"/>
      <c r="V314" s="181">
        <v>68</v>
      </c>
      <c r="W314" s="181">
        <v>67</v>
      </c>
      <c r="X314" s="181">
        <v>24</v>
      </c>
      <c r="Y314" s="181"/>
      <c r="Z314" s="181">
        <v>63</v>
      </c>
      <c r="AA314" s="181">
        <v>70</v>
      </c>
      <c r="AB314" s="181">
        <v>56</v>
      </c>
      <c r="AC314" s="181">
        <v>54</v>
      </c>
      <c r="AD314" s="181">
        <v>53</v>
      </c>
      <c r="AE314" s="181">
        <v>26</v>
      </c>
      <c r="AF314" s="146">
        <f>SUM(D314:AE314)</f>
        <v>1221</v>
      </c>
    </row>
    <row r="315" spans="1:37" customHeight="1" ht="15.75">
      <c r="A315" s="277"/>
      <c r="B315" s="281"/>
      <c r="C315" s="99" t="s">
        <v>134</v>
      </c>
      <c r="D315" s="181"/>
      <c r="E315" s="181">
        <v>1</v>
      </c>
      <c r="F315" s="181">
        <v>5</v>
      </c>
      <c r="G315" s="181">
        <v>5</v>
      </c>
      <c r="H315" s="181">
        <v>6</v>
      </c>
      <c r="I315" s="181">
        <v>5</v>
      </c>
      <c r="J315" s="181">
        <v>2</v>
      </c>
      <c r="K315" s="181"/>
      <c r="L315" s="181">
        <v>6</v>
      </c>
      <c r="M315" s="181">
        <v>4</v>
      </c>
      <c r="N315" s="181">
        <v>7</v>
      </c>
      <c r="O315" s="181">
        <v>7</v>
      </c>
      <c r="P315" s="181">
        <v>6</v>
      </c>
      <c r="Q315" s="181">
        <v>2</v>
      </c>
      <c r="R315" s="181"/>
      <c r="S315" s="181">
        <v>3</v>
      </c>
      <c r="T315" s="181"/>
      <c r="U315" s="181"/>
      <c r="V315" s="181">
        <v>4</v>
      </c>
      <c r="W315" s="181">
        <v>6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4</v>
      </c>
      <c r="AD315" s="181">
        <v>6</v>
      </c>
      <c r="AE315" s="181">
        <v>2</v>
      </c>
      <c r="AF315" s="146">
        <f>SUM(D315:AE315)</f>
        <v>100</v>
      </c>
    </row>
    <row r="316" spans="1:37" customHeight="1" ht="15.75">
      <c r="A316" s="277"/>
      <c r="B316" s="281"/>
      <c r="C316" s="99" t="s">
        <v>135</v>
      </c>
      <c r="D316" s="181"/>
      <c r="E316" s="181">
        <v>11</v>
      </c>
      <c r="F316" s="181">
        <v>7</v>
      </c>
      <c r="G316" s="181">
        <v>13</v>
      </c>
      <c r="H316" s="181">
        <v>23</v>
      </c>
      <c r="I316" s="181">
        <v>18</v>
      </c>
      <c r="J316" s="181">
        <v>2</v>
      </c>
      <c r="K316" s="181"/>
      <c r="L316" s="181">
        <v>13</v>
      </c>
      <c r="M316" s="181">
        <v>19</v>
      </c>
      <c r="N316" s="181">
        <v>19</v>
      </c>
      <c r="O316" s="181">
        <v>19</v>
      </c>
      <c r="P316" s="181">
        <v>10</v>
      </c>
      <c r="Q316" s="181">
        <v>6</v>
      </c>
      <c r="R316" s="181"/>
      <c r="S316" s="181">
        <v>15</v>
      </c>
      <c r="T316" s="181"/>
      <c r="U316" s="181"/>
      <c r="V316" s="181">
        <v>19</v>
      </c>
      <c r="W316" s="181">
        <v>20</v>
      </c>
      <c r="X316" s="181">
        <v>5</v>
      </c>
      <c r="Y316" s="181"/>
      <c r="Z316" s="181">
        <v>14</v>
      </c>
      <c r="AA316" s="181">
        <v>24</v>
      </c>
      <c r="AB316" s="181">
        <v>86</v>
      </c>
      <c r="AC316" s="181">
        <v>105</v>
      </c>
      <c r="AD316" s="181">
        <v>114</v>
      </c>
      <c r="AE316" s="181">
        <v>5</v>
      </c>
      <c r="AF316" s="147">
        <f>SUM(D316:AE316)</f>
        <v>567</v>
      </c>
    </row>
    <row r="317" spans="1:37" customHeight="1" ht="15.75">
      <c r="A317" s="277"/>
      <c r="B317" s="281"/>
      <c r="C317" s="99" t="s">
        <v>136</v>
      </c>
      <c r="D317" s="181"/>
      <c r="E317" s="181">
        <v>2</v>
      </c>
      <c r="F317" s="181">
        <v>0</v>
      </c>
      <c r="G317" s="181">
        <v>0</v>
      </c>
      <c r="H317" s="181">
        <v>2</v>
      </c>
      <c r="I317" s="181">
        <v>0</v>
      </c>
      <c r="J317" s="181">
        <v>0</v>
      </c>
      <c r="K317" s="181"/>
      <c r="L317" s="181">
        <v>0</v>
      </c>
      <c r="M317" s="181">
        <v>1</v>
      </c>
      <c r="N317" s="181">
        <v>3</v>
      </c>
      <c r="O317" s="181">
        <v>3</v>
      </c>
      <c r="P317" s="181">
        <v>0</v>
      </c>
      <c r="Q317" s="181">
        <v>1</v>
      </c>
      <c r="R317" s="181"/>
      <c r="S317" s="181">
        <v>2</v>
      </c>
      <c r="T317" s="181"/>
      <c r="U317" s="181"/>
      <c r="V317" s="181">
        <v>1</v>
      </c>
      <c r="W317" s="181">
        <v>2</v>
      </c>
      <c r="X317" s="181">
        <v>2</v>
      </c>
      <c r="Y317" s="181"/>
      <c r="Z317" s="181">
        <v>1</v>
      </c>
      <c r="AA317" s="181">
        <v>3</v>
      </c>
      <c r="AB317" s="181">
        <v>12</v>
      </c>
      <c r="AC317" s="181">
        <v>11</v>
      </c>
      <c r="AD317" s="181">
        <v>13</v>
      </c>
      <c r="AE317" s="181">
        <v>1</v>
      </c>
      <c r="AF317" s="147">
        <f>SUM(D317:AE317)</f>
        <v>60</v>
      </c>
    </row>
    <row r="318" spans="1:37" customHeight="1" ht="16.5">
      <c r="A318" s="277"/>
      <c r="B318" s="281"/>
      <c r="C318" s="100" t="s">
        <v>137</v>
      </c>
      <c r="D318" s="181"/>
      <c r="E318" s="181">
        <v>14</v>
      </c>
      <c r="F318" s="181">
        <v>35</v>
      </c>
      <c r="G318" s="181">
        <v>50</v>
      </c>
      <c r="H318" s="181">
        <v>26</v>
      </c>
      <c r="I318" s="181">
        <v>28</v>
      </c>
      <c r="J318" s="181">
        <v>21</v>
      </c>
      <c r="K318" s="181"/>
      <c r="L318" s="181">
        <v>28</v>
      </c>
      <c r="M318" s="181">
        <v>34</v>
      </c>
      <c r="N318" s="181">
        <v>35</v>
      </c>
      <c r="O318" s="181">
        <v>35</v>
      </c>
      <c r="P318" s="181">
        <v>41</v>
      </c>
      <c r="Q318" s="181">
        <v>25</v>
      </c>
      <c r="R318" s="181"/>
      <c r="S318" s="181">
        <v>50</v>
      </c>
      <c r="T318" s="181"/>
      <c r="U318" s="181"/>
      <c r="V318" s="181">
        <v>34</v>
      </c>
      <c r="W318" s="181">
        <v>26</v>
      </c>
      <c r="X318" s="181">
        <v>22</v>
      </c>
      <c r="Y318" s="181"/>
      <c r="Z318" s="181">
        <v>26</v>
      </c>
      <c r="AA318" s="181">
        <v>30</v>
      </c>
      <c r="AB318" s="181">
        <v>22</v>
      </c>
      <c r="AC318" s="181">
        <v>27</v>
      </c>
      <c r="AD318" s="181">
        <v>24</v>
      </c>
      <c r="AE318" s="181">
        <v>15</v>
      </c>
      <c r="AF318" s="151">
        <f>SUM(D318:AE318)</f>
        <v>648</v>
      </c>
    </row>
    <row r="319" spans="1:37" customHeight="1" ht="18.75">
      <c r="A319" s="277"/>
      <c r="B319" s="282" t="s">
        <v>138</v>
      </c>
      <c r="C319" s="283"/>
      <c r="D319" s="182"/>
      <c r="E319" s="182"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400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v>400</v>
      </c>
      <c r="R319" s="182"/>
      <c r="S319" s="182">
        <f>SUM(S304:S318)</f>
        <v>900</v>
      </c>
      <c r="T319" s="181"/>
      <c r="U319" s="181"/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50">
        <f>SUM(D319:AE319)</f>
        <v>17800</v>
      </c>
    </row>
    <row r="320" spans="1:37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81"/>
      <c r="U320" s="181"/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45">
        <f>SUM(D320:AE320)</f>
        <v>17800</v>
      </c>
    </row>
    <row r="321" spans="1:37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81"/>
      <c r="U321" s="181"/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46">
        <f>SUM(D321:AE321)</f>
        <v>17800</v>
      </c>
    </row>
    <row r="322" spans="1:37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0</v>
      </c>
      <c r="R322" s="104"/>
      <c r="S322" s="104">
        <f>S321-S320</f>
        <v>0</v>
      </c>
      <c r="T322" s="181"/>
      <c r="U322" s="181"/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53">
        <f>SUM(D322:AE322)</f>
        <v>0</v>
      </c>
    </row>
    <row r="323" spans="1:37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0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0</v>
      </c>
      <c r="R323" s="104"/>
      <c r="S323" s="104">
        <f>S321-S319</f>
        <v>0</v>
      </c>
      <c r="T323" s="181"/>
      <c r="U323" s="181"/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53">
        <f>SUM(D323:AE323)</f>
        <v>0</v>
      </c>
    </row>
    <row r="324" spans="1:37" customHeight="1" ht="16.5">
      <c r="A324" s="277"/>
      <c r="B324" s="288" t="s">
        <v>142</v>
      </c>
      <c r="C324" s="289"/>
      <c r="D324" s="104"/>
      <c r="E324" s="104">
        <f>E305+E307+E309+E311+E313+E315</f>
        <v>7</v>
      </c>
      <c r="F324" s="104">
        <f>F305+F307+F309+F311+F313+F315</f>
        <v>75</v>
      </c>
      <c r="G324" s="104">
        <f>G305+G307+G309+G311+G313+G315</f>
        <v>77</v>
      </c>
      <c r="H324" s="104">
        <f>H305+H307+H309+H311+H313+H315</f>
        <v>76</v>
      </c>
      <c r="I324" s="104">
        <f>I305+I307+I309+I311+I313+I315</f>
        <v>76</v>
      </c>
      <c r="J324" s="104">
        <f>J305+J307+J309+J311+J313+J315</f>
        <v>42</v>
      </c>
      <c r="K324" s="104"/>
      <c r="L324" s="104">
        <f>L305+L307+L309+L311+L313+L315</f>
        <v>82</v>
      </c>
      <c r="M324" s="104">
        <f>M305+M307+M309+M311+M313+M315</f>
        <v>73</v>
      </c>
      <c r="N324" s="104">
        <f>N305+N307+N309+N311+N313+N315</f>
        <v>80</v>
      </c>
      <c r="O324" s="104">
        <f>O305+O307+O309+O311+O313+O315</f>
        <v>80</v>
      </c>
      <c r="P324" s="104">
        <f>P305+P307+P309+P311+P313+P315</f>
        <v>76</v>
      </c>
      <c r="Q324" s="104">
        <f>Q305+Q307+Q309+Q311+Q313+Q315</f>
        <v>44</v>
      </c>
      <c r="R324" s="104"/>
      <c r="S324" s="104">
        <f>S305+S307+S309+S311+S313+S315</f>
        <v>76</v>
      </c>
      <c r="T324" s="181"/>
      <c r="U324" s="181"/>
      <c r="V324" s="104">
        <f>V305+V307+V309+V311+V313+V315</f>
        <v>73</v>
      </c>
      <c r="W324" s="104">
        <f>W305+W307+W309+W311+W313+W315</f>
        <v>73</v>
      </c>
      <c r="X324" s="104">
        <f>X305+X307+X309+X311+X313+X315</f>
        <v>41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76</v>
      </c>
      <c r="AC324" s="104">
        <f>AC305+AC307+AC309+AC311+AC313+AC315</f>
        <v>73</v>
      </c>
      <c r="AD324" s="104">
        <f>AD305+AD307+AD309+AD311+AD313+AD315</f>
        <v>64</v>
      </c>
      <c r="AE324" s="104">
        <f>AE305+AE307+AE309+AE311+AE313+AE315</f>
        <v>40</v>
      </c>
      <c r="AF324" s="149">
        <f>SUM(D324:AE324)</f>
        <v>1452</v>
      </c>
    </row>
    <row r="325" spans="1:37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3"/>
      <c r="AG325" s="185" t="s">
        <v>120</v>
      </c>
    </row>
    <row r="326" spans="1:37" customHeight="1" ht="16.5">
      <c r="A326" s="290" t="s">
        <v>161</v>
      </c>
      <c r="B326" s="295" t="s">
        <v>122</v>
      </c>
      <c r="C326" s="296"/>
      <c r="D326" s="109"/>
      <c r="E326" s="109">
        <v>1</v>
      </c>
      <c r="F326" s="109">
        <v>0</v>
      </c>
      <c r="G326" s="109">
        <v>0</v>
      </c>
      <c r="H326" s="109">
        <v>0</v>
      </c>
      <c r="I326" s="109">
        <v>0</v>
      </c>
      <c r="J326" s="109">
        <v>0</v>
      </c>
      <c r="K326" s="109"/>
      <c r="L326" s="109">
        <v>0</v>
      </c>
      <c r="M326" s="109">
        <v>1</v>
      </c>
      <c r="N326" s="109">
        <v>0</v>
      </c>
      <c r="O326" s="109">
        <v>0</v>
      </c>
      <c r="P326" s="109">
        <v>0</v>
      </c>
      <c r="Q326" s="109">
        <v>0</v>
      </c>
      <c r="R326" s="109"/>
      <c r="S326" s="109">
        <v>0</v>
      </c>
      <c r="T326" s="109"/>
      <c r="U326" s="109"/>
      <c r="V326" s="109">
        <v>0</v>
      </c>
      <c r="W326" s="109">
        <v>0</v>
      </c>
      <c r="X326" s="109">
        <v>0</v>
      </c>
      <c r="Y326" s="109"/>
      <c r="Z326" s="109">
        <v>0</v>
      </c>
      <c r="AA326" s="109">
        <v>0</v>
      </c>
      <c r="AB326" s="109">
        <v>0</v>
      </c>
      <c r="AC326" s="109">
        <v>0</v>
      </c>
      <c r="AD326" s="109">
        <v>0</v>
      </c>
      <c r="AE326" s="109">
        <v>0</v>
      </c>
      <c r="AF326" s="110">
        <f>SUM(D326:AE326)</f>
        <v>2</v>
      </c>
    </row>
    <row r="327" spans="1:37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74</v>
      </c>
      <c r="G327" s="181">
        <v>74</v>
      </c>
      <c r="H327" s="181">
        <v>73</v>
      </c>
      <c r="I327" s="181">
        <v>75</v>
      </c>
      <c r="J327" s="181">
        <v>36</v>
      </c>
      <c r="K327" s="181"/>
      <c r="L327" s="181">
        <v>74</v>
      </c>
      <c r="M327" s="181">
        <v>75</v>
      </c>
      <c r="N327" s="181">
        <v>73</v>
      </c>
      <c r="O327" s="181">
        <v>75</v>
      </c>
      <c r="P327" s="181">
        <v>74</v>
      </c>
      <c r="Q327" s="181">
        <v>36</v>
      </c>
      <c r="R327" s="181"/>
      <c r="S327" s="181">
        <v>73</v>
      </c>
      <c r="T327" s="181"/>
      <c r="U327" s="181"/>
      <c r="V327" s="181">
        <v>75</v>
      </c>
      <c r="W327" s="181">
        <v>68</v>
      </c>
      <c r="X327" s="181">
        <v>32</v>
      </c>
      <c r="Y327" s="181"/>
      <c r="Z327" s="181">
        <v>74</v>
      </c>
      <c r="AA327" s="181">
        <v>70</v>
      </c>
      <c r="AB327" s="181">
        <v>73</v>
      </c>
      <c r="AC327" s="181">
        <v>66</v>
      </c>
      <c r="AD327" s="181">
        <v>72</v>
      </c>
      <c r="AE327" s="181">
        <v>36</v>
      </c>
      <c r="AF327" s="146">
        <f>SUM(D327:AE327)</f>
        <v>1451</v>
      </c>
    </row>
    <row r="328" spans="1:37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/>
      <c r="U328" s="181"/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>
        <v>0</v>
      </c>
      <c r="AF328" s="146">
        <f>SUM(D328:AE328)</f>
        <v>0</v>
      </c>
    </row>
    <row r="329" spans="1:37" customHeight="1" ht="15.75">
      <c r="A329" s="291"/>
      <c r="B329" s="281"/>
      <c r="C329" s="99" t="s">
        <v>125</v>
      </c>
      <c r="D329" s="181"/>
      <c r="E329" s="181">
        <v>56</v>
      </c>
      <c r="F329" s="181">
        <v>59</v>
      </c>
      <c r="G329" s="181">
        <v>60</v>
      </c>
      <c r="H329" s="181">
        <v>58</v>
      </c>
      <c r="I329" s="181">
        <v>58</v>
      </c>
      <c r="J329" s="181">
        <v>24</v>
      </c>
      <c r="K329" s="181"/>
      <c r="L329" s="181">
        <v>60</v>
      </c>
      <c r="M329" s="181">
        <v>59</v>
      </c>
      <c r="N329" s="181">
        <v>59</v>
      </c>
      <c r="O329" s="181">
        <v>60</v>
      </c>
      <c r="P329" s="181">
        <v>58</v>
      </c>
      <c r="Q329" s="181">
        <v>25</v>
      </c>
      <c r="R329" s="181"/>
      <c r="S329" s="181">
        <v>57</v>
      </c>
      <c r="T329" s="181"/>
      <c r="U329" s="181"/>
      <c r="V329" s="181">
        <v>58</v>
      </c>
      <c r="W329" s="181">
        <v>59</v>
      </c>
      <c r="X329" s="181">
        <v>27</v>
      </c>
      <c r="Y329" s="181"/>
      <c r="Z329" s="181">
        <v>59</v>
      </c>
      <c r="AA329" s="181">
        <v>59</v>
      </c>
      <c r="AB329" s="181">
        <v>59</v>
      </c>
      <c r="AC329" s="181">
        <v>57</v>
      </c>
      <c r="AD329" s="181">
        <v>59</v>
      </c>
      <c r="AE329" s="181">
        <v>24</v>
      </c>
      <c r="AF329" s="146">
        <f>SUM(D329:AE329)</f>
        <v>1154</v>
      </c>
    </row>
    <row r="330" spans="1:37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/>
      <c r="U330" s="181"/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>
        <v>0</v>
      </c>
      <c r="AF330" s="146">
        <f>SUM(D330:AE330)</f>
        <v>0</v>
      </c>
    </row>
    <row r="331" spans="1:37" customHeight="1" ht="15.75">
      <c r="A331" s="291"/>
      <c r="B331" s="281"/>
      <c r="C331" s="99" t="s">
        <v>127</v>
      </c>
      <c r="D331" s="181"/>
      <c r="E331" s="181">
        <v>227</v>
      </c>
      <c r="F331" s="181">
        <v>227</v>
      </c>
      <c r="G331" s="181">
        <v>228</v>
      </c>
      <c r="H331" s="181">
        <v>226</v>
      </c>
      <c r="I331" s="181">
        <v>227</v>
      </c>
      <c r="J331" s="181">
        <v>161</v>
      </c>
      <c r="K331" s="181"/>
      <c r="L331" s="181">
        <v>228</v>
      </c>
      <c r="M331" s="181">
        <v>225</v>
      </c>
      <c r="N331" s="181">
        <v>226</v>
      </c>
      <c r="O331" s="181">
        <v>226</v>
      </c>
      <c r="P331" s="181">
        <v>228</v>
      </c>
      <c r="Q331" s="181">
        <v>162</v>
      </c>
      <c r="R331" s="181"/>
      <c r="S331" s="181">
        <v>228</v>
      </c>
      <c r="T331" s="181"/>
      <c r="U331" s="181"/>
      <c r="V331" s="181">
        <v>228</v>
      </c>
      <c r="W331" s="181">
        <v>227</v>
      </c>
      <c r="X331" s="181">
        <v>161</v>
      </c>
      <c r="Y331" s="181"/>
      <c r="Z331" s="181">
        <v>227</v>
      </c>
      <c r="AA331" s="181">
        <v>227</v>
      </c>
      <c r="AB331" s="181">
        <v>221</v>
      </c>
      <c r="AC331" s="181">
        <v>223</v>
      </c>
      <c r="AD331" s="181">
        <v>227</v>
      </c>
      <c r="AE331" s="181">
        <v>162</v>
      </c>
      <c r="AF331" s="146">
        <f>SUM(D331:AE331)</f>
        <v>4722</v>
      </c>
    </row>
    <row r="332" spans="1:37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/>
      <c r="U332" s="181"/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1</v>
      </c>
      <c r="AB332" s="181">
        <v>2</v>
      </c>
      <c r="AC332" s="181">
        <v>2</v>
      </c>
      <c r="AD332" s="181">
        <v>2</v>
      </c>
      <c r="AE332" s="181">
        <v>2</v>
      </c>
      <c r="AF332" s="146">
        <f>SUM(D332:AE332)</f>
        <v>43</v>
      </c>
    </row>
    <row r="333" spans="1:37" customHeight="1" ht="15.75">
      <c r="A333" s="291"/>
      <c r="B333" s="281"/>
      <c r="C333" s="99" t="s">
        <v>129</v>
      </c>
      <c r="D333" s="181"/>
      <c r="E333" s="181">
        <v>297</v>
      </c>
      <c r="F333" s="181">
        <v>296</v>
      </c>
      <c r="G333" s="181">
        <v>296</v>
      </c>
      <c r="H333" s="181">
        <v>297</v>
      </c>
      <c r="I333" s="181">
        <v>297</v>
      </c>
      <c r="J333" s="181">
        <v>178</v>
      </c>
      <c r="K333" s="181"/>
      <c r="L333" s="181">
        <v>297</v>
      </c>
      <c r="M333" s="181">
        <v>290</v>
      </c>
      <c r="N333" s="181">
        <v>295</v>
      </c>
      <c r="O333" s="181">
        <v>295</v>
      </c>
      <c r="P333" s="181">
        <v>296</v>
      </c>
      <c r="Q333" s="181">
        <v>176</v>
      </c>
      <c r="R333" s="181"/>
      <c r="S333" s="181">
        <v>294</v>
      </c>
      <c r="T333" s="181"/>
      <c r="U333" s="181"/>
      <c r="V333" s="181">
        <v>295</v>
      </c>
      <c r="W333" s="181">
        <v>295</v>
      </c>
      <c r="X333" s="181">
        <v>178</v>
      </c>
      <c r="Y333" s="181"/>
      <c r="Z333" s="181">
        <v>293</v>
      </c>
      <c r="AA333" s="181">
        <v>294</v>
      </c>
      <c r="AB333" s="181">
        <v>289</v>
      </c>
      <c r="AC333" s="181">
        <v>292</v>
      </c>
      <c r="AD333" s="181">
        <v>295</v>
      </c>
      <c r="AE333" s="181">
        <v>177</v>
      </c>
      <c r="AF333" s="146">
        <f>SUM(D333:AE333)</f>
        <v>6012</v>
      </c>
    </row>
    <row r="334" spans="1:37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/>
      <c r="U334" s="181"/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>
        <v>1</v>
      </c>
      <c r="AF334" s="146">
        <f>SUM(D334:AE334)</f>
        <v>22</v>
      </c>
    </row>
    <row r="335" spans="1:37" customHeight="1" ht="15.75">
      <c r="A335" s="291"/>
      <c r="B335" s="281"/>
      <c r="C335" s="99" t="s">
        <v>131</v>
      </c>
      <c r="D335" s="181"/>
      <c r="E335" s="181">
        <v>74</v>
      </c>
      <c r="F335" s="181">
        <v>76</v>
      </c>
      <c r="G335" s="181">
        <v>76</v>
      </c>
      <c r="H335" s="181">
        <v>75</v>
      </c>
      <c r="I335" s="181">
        <v>75</v>
      </c>
      <c r="J335" s="181">
        <v>53</v>
      </c>
      <c r="K335" s="181"/>
      <c r="L335" s="181">
        <v>76</v>
      </c>
      <c r="M335" s="181">
        <v>77</v>
      </c>
      <c r="N335" s="181">
        <v>75</v>
      </c>
      <c r="O335" s="181">
        <v>76</v>
      </c>
      <c r="P335" s="181">
        <v>76</v>
      </c>
      <c r="Q335" s="181">
        <v>52</v>
      </c>
      <c r="R335" s="181"/>
      <c r="S335" s="181">
        <v>75</v>
      </c>
      <c r="T335" s="181"/>
      <c r="U335" s="181"/>
      <c r="V335" s="181">
        <v>75</v>
      </c>
      <c r="W335" s="181">
        <v>76</v>
      </c>
      <c r="X335" s="181">
        <v>53</v>
      </c>
      <c r="Y335" s="181"/>
      <c r="Z335" s="181">
        <v>75</v>
      </c>
      <c r="AA335" s="181">
        <v>73</v>
      </c>
      <c r="AB335" s="181">
        <v>76</v>
      </c>
      <c r="AC335" s="181">
        <v>75</v>
      </c>
      <c r="AD335" s="181">
        <v>76</v>
      </c>
      <c r="AE335" s="181">
        <v>53</v>
      </c>
      <c r="AF335" s="146">
        <f>SUM(D335:AE335)</f>
        <v>1568</v>
      </c>
    </row>
    <row r="336" spans="1:37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/>
      <c r="U336" s="181"/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>
        <v>0</v>
      </c>
      <c r="AF336" s="146">
        <f>SUM(D336:AE336)</f>
        <v>0</v>
      </c>
    </row>
    <row r="337" spans="1:37" customHeight="1" ht="15.75">
      <c r="A337" s="291"/>
      <c r="B337" s="281"/>
      <c r="C337" s="99" t="s">
        <v>133</v>
      </c>
      <c r="D337" s="181"/>
      <c r="E337" s="181">
        <v>57</v>
      </c>
      <c r="F337" s="181">
        <v>57</v>
      </c>
      <c r="G337" s="181">
        <v>57</v>
      </c>
      <c r="H337" s="181">
        <v>57</v>
      </c>
      <c r="I337" s="181">
        <v>56</v>
      </c>
      <c r="J337" s="181">
        <v>30</v>
      </c>
      <c r="K337" s="181"/>
      <c r="L337" s="181">
        <v>56</v>
      </c>
      <c r="M337" s="181">
        <v>57</v>
      </c>
      <c r="N337" s="181">
        <v>58</v>
      </c>
      <c r="O337" s="181">
        <v>58</v>
      </c>
      <c r="P337" s="181">
        <v>58</v>
      </c>
      <c r="Q337" s="181">
        <v>30</v>
      </c>
      <c r="R337" s="181"/>
      <c r="S337" s="181">
        <v>58</v>
      </c>
      <c r="T337" s="181"/>
      <c r="U337" s="181"/>
      <c r="V337" s="181">
        <v>58</v>
      </c>
      <c r="W337" s="181">
        <v>58</v>
      </c>
      <c r="X337" s="181">
        <v>30</v>
      </c>
      <c r="Y337" s="181"/>
      <c r="Z337" s="181">
        <v>58</v>
      </c>
      <c r="AA337" s="181">
        <v>56</v>
      </c>
      <c r="AB337" s="181">
        <v>57</v>
      </c>
      <c r="AC337" s="181">
        <v>55</v>
      </c>
      <c r="AD337" s="181">
        <v>58</v>
      </c>
      <c r="AE337" s="181">
        <v>30</v>
      </c>
      <c r="AF337" s="146">
        <f>SUM(D337:AE337)</f>
        <v>1149</v>
      </c>
    </row>
    <row r="338" spans="1:37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/>
      <c r="U338" s="181"/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>
        <v>0</v>
      </c>
      <c r="AF338" s="146">
        <f>SUM(D338:AE338)</f>
        <v>0</v>
      </c>
    </row>
    <row r="339" spans="1:37" customHeight="1" ht="15.75">
      <c r="A339" s="291"/>
      <c r="B339" s="281"/>
      <c r="C339" s="99" t="s">
        <v>135</v>
      </c>
      <c r="D339" s="181"/>
      <c r="E339" s="181">
        <v>0</v>
      </c>
      <c r="F339" s="181">
        <v>0</v>
      </c>
      <c r="G339" s="181">
        <v>0</v>
      </c>
      <c r="H339" s="181">
        <v>0</v>
      </c>
      <c r="I339" s="181">
        <v>0</v>
      </c>
      <c r="J339" s="181">
        <v>0</v>
      </c>
      <c r="K339" s="181"/>
      <c r="L339" s="181">
        <v>0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/>
      <c r="U339" s="181"/>
      <c r="V339" s="181">
        <v>1</v>
      </c>
      <c r="W339" s="181">
        <v>1</v>
      </c>
      <c r="X339" s="181">
        <v>1</v>
      </c>
      <c r="Y339" s="181"/>
      <c r="Z339" s="181">
        <v>1</v>
      </c>
      <c r="AA339" s="181">
        <v>1</v>
      </c>
      <c r="AB339" s="181">
        <v>1</v>
      </c>
      <c r="AC339" s="181">
        <v>1</v>
      </c>
      <c r="AD339" s="181">
        <v>1</v>
      </c>
      <c r="AE339" s="181">
        <v>1</v>
      </c>
      <c r="AF339" s="147">
        <f>SUM(D339:AE339)</f>
        <v>15</v>
      </c>
    </row>
    <row r="340" spans="1:37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/>
      <c r="U340" s="181"/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>
        <v>0</v>
      </c>
      <c r="AF340" s="147">
        <f>SUM(D340:AE340)</f>
        <v>0</v>
      </c>
    </row>
    <row r="341" spans="1:37" customHeight="1" ht="16.5">
      <c r="A341" s="291"/>
      <c r="B341" s="281"/>
      <c r="C341" s="100" t="s">
        <v>137</v>
      </c>
      <c r="D341" s="181"/>
      <c r="E341" s="181">
        <v>213</v>
      </c>
      <c r="F341" s="181">
        <v>208</v>
      </c>
      <c r="G341" s="181">
        <v>206</v>
      </c>
      <c r="H341" s="181">
        <v>211</v>
      </c>
      <c r="I341" s="181">
        <v>209</v>
      </c>
      <c r="J341" s="181">
        <v>15</v>
      </c>
      <c r="K341" s="181"/>
      <c r="L341" s="181">
        <v>206</v>
      </c>
      <c r="M341" s="181">
        <v>213</v>
      </c>
      <c r="N341" s="181">
        <v>210</v>
      </c>
      <c r="O341" s="181">
        <v>206</v>
      </c>
      <c r="P341" s="181">
        <v>206</v>
      </c>
      <c r="Q341" s="181">
        <v>15</v>
      </c>
      <c r="R341" s="181"/>
      <c r="S341" s="181">
        <v>211</v>
      </c>
      <c r="T341" s="181"/>
      <c r="U341" s="181"/>
      <c r="V341" s="181">
        <v>207</v>
      </c>
      <c r="W341" s="181">
        <v>213</v>
      </c>
      <c r="X341" s="181">
        <v>15</v>
      </c>
      <c r="Y341" s="181"/>
      <c r="Z341" s="181">
        <v>210</v>
      </c>
      <c r="AA341" s="181">
        <v>218</v>
      </c>
      <c r="AB341" s="181">
        <v>221</v>
      </c>
      <c r="AC341" s="181">
        <v>228</v>
      </c>
      <c r="AD341" s="181">
        <v>209</v>
      </c>
      <c r="AE341" s="181">
        <v>14</v>
      </c>
      <c r="AF341" s="151">
        <f>SUM(D341:AE341)</f>
        <v>3864</v>
      </c>
    </row>
    <row r="342" spans="1:37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500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500</v>
      </c>
      <c r="R342" s="182"/>
      <c r="S342" s="182">
        <f>SUM(S327:S341)</f>
        <v>1000</v>
      </c>
      <c r="T342" s="181"/>
      <c r="U342" s="181"/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500</v>
      </c>
      <c r="AF342" s="150">
        <f>SUM(D342:AE342)</f>
        <v>20000</v>
      </c>
    </row>
    <row r="343" spans="1:37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81"/>
      <c r="U343" s="181"/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>
        <v>500</v>
      </c>
      <c r="AF343" s="145">
        <f>SUM(D343:AE343)</f>
        <v>20000</v>
      </c>
    </row>
    <row r="344" spans="1:37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/>
      <c r="S344" s="104">
        <v>1000</v>
      </c>
      <c r="T344" s="181"/>
      <c r="U344" s="181"/>
      <c r="V344" s="104">
        <v>1000</v>
      </c>
      <c r="W344" s="104">
        <v>1000</v>
      </c>
      <c r="X344" s="104">
        <v>1000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46">
        <f>SUM(D344:AE344)</f>
        <v>22000</v>
      </c>
    </row>
    <row r="345" spans="1:37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500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81"/>
      <c r="U345" s="181"/>
      <c r="V345" s="104">
        <f>V344-V343</f>
        <v>0</v>
      </c>
      <c r="W345" s="104">
        <f>W344-W343</f>
        <v>0</v>
      </c>
      <c r="X345" s="104">
        <f>X344-X343</f>
        <v>500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53">
        <f>SUM(D345:AE345)</f>
        <v>2000</v>
      </c>
    </row>
    <row r="346" spans="1:37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500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81"/>
      <c r="U346" s="181"/>
      <c r="V346" s="104">
        <f>V344-V342</f>
        <v>0</v>
      </c>
      <c r="W346" s="104">
        <f>W344-W342</f>
        <v>0</v>
      </c>
      <c r="X346" s="104">
        <f>X344-X342</f>
        <v>500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53">
        <f>SUM(D346:AE346)</f>
        <v>2000</v>
      </c>
    </row>
    <row r="347" spans="1:37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/>
      <c r="S347" s="104">
        <f>S328+S330+S332+S334+S336+S338</f>
        <v>3</v>
      </c>
      <c r="T347" s="181"/>
      <c r="U347" s="181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2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3</v>
      </c>
      <c r="AF347" s="149">
        <f>SUM(D347:AE347)</f>
        <v>65</v>
      </c>
    </row>
    <row r="348" spans="1:37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3"/>
      <c r="AG348" s="185" t="s">
        <v>120</v>
      </c>
    </row>
    <row r="349" spans="1:37" customHeight="1" ht="16.5">
      <c r="A349" s="276" t="s">
        <v>162</v>
      </c>
      <c r="B349" s="295" t="s">
        <v>122</v>
      </c>
      <c r="C349" s="296"/>
      <c r="D349" s="109"/>
      <c r="E349" s="109">
        <v>2</v>
      </c>
      <c r="F349" s="109">
        <v>2</v>
      </c>
      <c r="G349" s="109">
        <v>3</v>
      </c>
      <c r="H349" s="109">
        <v>0</v>
      </c>
      <c r="I349" s="109">
        <v>1</v>
      </c>
      <c r="J349" s="109">
        <v>0</v>
      </c>
      <c r="K349" s="109"/>
      <c r="L349" s="109">
        <v>4</v>
      </c>
      <c r="M349" s="109">
        <v>0</v>
      </c>
      <c r="N349" s="109">
        <v>0</v>
      </c>
      <c r="O349" s="109">
        <v>2</v>
      </c>
      <c r="P349" s="109">
        <v>1</v>
      </c>
      <c r="Q349" s="109">
        <v>1</v>
      </c>
      <c r="R349" s="109"/>
      <c r="S349" s="109">
        <v>0</v>
      </c>
      <c r="T349" s="109"/>
      <c r="U349" s="109"/>
      <c r="V349" s="109">
        <v>0</v>
      </c>
      <c r="W349" s="109">
        <v>0</v>
      </c>
      <c r="X349" s="109">
        <v>0</v>
      </c>
      <c r="Y349" s="109"/>
      <c r="Z349" s="109">
        <v>2</v>
      </c>
      <c r="AA349" s="109">
        <v>1</v>
      </c>
      <c r="AB349" s="109">
        <v>1</v>
      </c>
      <c r="AC349" s="109">
        <v>1</v>
      </c>
      <c r="AD349" s="109">
        <v>3</v>
      </c>
      <c r="AE349" s="109">
        <v>0</v>
      </c>
      <c r="AF349" s="110">
        <f>SUM(D349:AE349)</f>
        <v>24</v>
      </c>
    </row>
    <row r="350" spans="1:37" customHeight="1" ht="15.75">
      <c r="A350" s="277"/>
      <c r="B350" s="281" t="s">
        <v>16</v>
      </c>
      <c r="C350" s="99" t="s">
        <v>123</v>
      </c>
      <c r="D350" s="181"/>
      <c r="E350" s="181">
        <v>67</v>
      </c>
      <c r="F350" s="181">
        <v>31</v>
      </c>
      <c r="G350" s="181">
        <v>36</v>
      </c>
      <c r="H350" s="181">
        <v>69</v>
      </c>
      <c r="I350" s="181">
        <v>59</v>
      </c>
      <c r="J350" s="181">
        <v>23</v>
      </c>
      <c r="K350" s="181"/>
      <c r="L350" s="181">
        <v>37</v>
      </c>
      <c r="M350" s="181">
        <v>45</v>
      </c>
      <c r="N350" s="181">
        <v>35</v>
      </c>
      <c r="O350" s="181">
        <v>71</v>
      </c>
      <c r="P350" s="181">
        <v>71</v>
      </c>
      <c r="Q350" s="181">
        <v>39</v>
      </c>
      <c r="R350" s="181"/>
      <c r="S350" s="181">
        <v>34</v>
      </c>
      <c r="T350" s="181"/>
      <c r="U350" s="181"/>
      <c r="V350" s="181">
        <v>68</v>
      </c>
      <c r="W350" s="181">
        <v>70</v>
      </c>
      <c r="X350" s="181">
        <v>23</v>
      </c>
      <c r="Y350" s="181"/>
      <c r="Z350" s="181">
        <v>56</v>
      </c>
      <c r="AA350" s="181">
        <v>58</v>
      </c>
      <c r="AB350" s="181">
        <v>34</v>
      </c>
      <c r="AC350" s="181">
        <v>57</v>
      </c>
      <c r="AD350" s="181">
        <v>57</v>
      </c>
      <c r="AE350" s="181">
        <v>0</v>
      </c>
      <c r="AF350" s="146">
        <f>SUM(D350:AE350)</f>
        <v>1040</v>
      </c>
    </row>
    <row r="351" spans="1:37" customHeight="1" ht="15.75">
      <c r="A351" s="277"/>
      <c r="B351" s="281"/>
      <c r="C351" s="99" t="s">
        <v>124</v>
      </c>
      <c r="D351" s="181"/>
      <c r="E351" s="181">
        <v>6</v>
      </c>
      <c r="F351" s="181">
        <v>4</v>
      </c>
      <c r="G351" s="181">
        <v>5</v>
      </c>
      <c r="H351" s="181">
        <v>5</v>
      </c>
      <c r="I351" s="181">
        <v>6</v>
      </c>
      <c r="J351" s="181">
        <v>2</v>
      </c>
      <c r="K351" s="181"/>
      <c r="L351" s="181">
        <v>5</v>
      </c>
      <c r="M351" s="181">
        <v>6</v>
      </c>
      <c r="N351" s="181">
        <v>4</v>
      </c>
      <c r="O351" s="181">
        <v>6</v>
      </c>
      <c r="P351" s="181">
        <v>6</v>
      </c>
      <c r="Q351" s="181">
        <v>1</v>
      </c>
      <c r="R351" s="181"/>
      <c r="S351" s="181">
        <v>5</v>
      </c>
      <c r="T351" s="181"/>
      <c r="U351" s="181"/>
      <c r="V351" s="181">
        <v>6</v>
      </c>
      <c r="W351" s="181">
        <v>6</v>
      </c>
      <c r="X351" s="181">
        <v>2</v>
      </c>
      <c r="Y351" s="181"/>
      <c r="Z351" s="181">
        <v>5</v>
      </c>
      <c r="AA351" s="181">
        <v>6</v>
      </c>
      <c r="AB351" s="181">
        <v>5</v>
      </c>
      <c r="AC351" s="181">
        <v>6</v>
      </c>
      <c r="AD351" s="181">
        <v>6</v>
      </c>
      <c r="AE351" s="181">
        <v>0</v>
      </c>
      <c r="AF351" s="146">
        <f>SUM(D351:AE351)</f>
        <v>103</v>
      </c>
    </row>
    <row r="352" spans="1:37" customHeight="1" ht="15.75">
      <c r="A352" s="277"/>
      <c r="B352" s="281"/>
      <c r="C352" s="99" t="s">
        <v>125</v>
      </c>
      <c r="D352" s="181"/>
      <c r="E352" s="181">
        <v>44</v>
      </c>
      <c r="F352" s="181">
        <v>56</v>
      </c>
      <c r="G352" s="181">
        <v>47</v>
      </c>
      <c r="H352" s="181">
        <v>46</v>
      </c>
      <c r="I352" s="181">
        <v>58</v>
      </c>
      <c r="J352" s="181">
        <v>42</v>
      </c>
      <c r="K352" s="181"/>
      <c r="L352" s="181">
        <v>49</v>
      </c>
      <c r="M352" s="181">
        <v>56</v>
      </c>
      <c r="N352" s="181">
        <v>50</v>
      </c>
      <c r="O352" s="181">
        <v>46</v>
      </c>
      <c r="P352" s="181">
        <v>46</v>
      </c>
      <c r="Q352" s="181">
        <v>40</v>
      </c>
      <c r="R352" s="181"/>
      <c r="S352" s="181">
        <v>48</v>
      </c>
      <c r="T352" s="181"/>
      <c r="U352" s="181"/>
      <c r="V352" s="181">
        <v>43</v>
      </c>
      <c r="W352" s="181">
        <v>46</v>
      </c>
      <c r="X352" s="181">
        <v>42</v>
      </c>
      <c r="Y352" s="181"/>
      <c r="Z352" s="181">
        <v>60</v>
      </c>
      <c r="AA352" s="181">
        <v>55</v>
      </c>
      <c r="AB352" s="181">
        <v>50</v>
      </c>
      <c r="AC352" s="181">
        <v>55</v>
      </c>
      <c r="AD352" s="181">
        <v>54</v>
      </c>
      <c r="AE352" s="181">
        <v>0</v>
      </c>
      <c r="AF352" s="146">
        <f>SUM(D352:AE352)</f>
        <v>1033</v>
      </c>
    </row>
    <row r="353" spans="1:37" customHeight="1" ht="15.75">
      <c r="A353" s="277"/>
      <c r="B353" s="281"/>
      <c r="C353" s="99" t="s">
        <v>126</v>
      </c>
      <c r="D353" s="181"/>
      <c r="E353" s="181">
        <v>3</v>
      </c>
      <c r="F353" s="181">
        <v>1</v>
      </c>
      <c r="G353" s="181">
        <v>1</v>
      </c>
      <c r="H353" s="181">
        <v>3</v>
      </c>
      <c r="I353" s="181">
        <v>3</v>
      </c>
      <c r="J353" s="181">
        <v>1</v>
      </c>
      <c r="K353" s="181"/>
      <c r="L353" s="181">
        <v>1</v>
      </c>
      <c r="M353" s="181">
        <v>2</v>
      </c>
      <c r="N353" s="181">
        <v>2</v>
      </c>
      <c r="O353" s="181">
        <v>3</v>
      </c>
      <c r="P353" s="181">
        <v>3</v>
      </c>
      <c r="Q353" s="181">
        <v>1</v>
      </c>
      <c r="R353" s="181"/>
      <c r="S353" s="181">
        <v>2</v>
      </c>
      <c r="T353" s="181"/>
      <c r="U353" s="181"/>
      <c r="V353" s="181">
        <v>3</v>
      </c>
      <c r="W353" s="181">
        <v>3</v>
      </c>
      <c r="X353" s="181">
        <v>1</v>
      </c>
      <c r="Y353" s="181"/>
      <c r="Z353" s="181">
        <v>2</v>
      </c>
      <c r="AA353" s="181">
        <v>2</v>
      </c>
      <c r="AB353" s="181">
        <v>2</v>
      </c>
      <c r="AC353" s="181">
        <v>3</v>
      </c>
      <c r="AD353" s="181">
        <v>3</v>
      </c>
      <c r="AE353" s="181">
        <v>0</v>
      </c>
      <c r="AF353" s="146">
        <f>SUM(D353:AE353)</f>
        <v>45</v>
      </c>
    </row>
    <row r="354" spans="1:37" customHeight="1" ht="15.75">
      <c r="A354" s="277"/>
      <c r="B354" s="281"/>
      <c r="C354" s="99" t="s">
        <v>127</v>
      </c>
      <c r="D354" s="181"/>
      <c r="E354" s="181">
        <v>153</v>
      </c>
      <c r="F354" s="181">
        <v>153</v>
      </c>
      <c r="G354" s="181">
        <v>148</v>
      </c>
      <c r="H354" s="181">
        <v>154</v>
      </c>
      <c r="I354" s="181">
        <v>145</v>
      </c>
      <c r="J354" s="181">
        <v>136</v>
      </c>
      <c r="K354" s="181"/>
      <c r="L354" s="181">
        <v>145</v>
      </c>
      <c r="M354" s="181">
        <v>139</v>
      </c>
      <c r="N354" s="181">
        <v>148</v>
      </c>
      <c r="O354" s="181">
        <v>150</v>
      </c>
      <c r="P354" s="181">
        <v>149</v>
      </c>
      <c r="Q354" s="181">
        <v>136</v>
      </c>
      <c r="R354" s="181"/>
      <c r="S354" s="181">
        <v>146</v>
      </c>
      <c r="T354" s="181"/>
      <c r="U354" s="181"/>
      <c r="V354" s="181">
        <v>156</v>
      </c>
      <c r="W354" s="181">
        <v>149</v>
      </c>
      <c r="X354" s="181">
        <v>136</v>
      </c>
      <c r="Y354" s="181"/>
      <c r="Z354" s="181">
        <v>148</v>
      </c>
      <c r="AA354" s="181">
        <v>149</v>
      </c>
      <c r="AB354" s="181">
        <v>148</v>
      </c>
      <c r="AC354" s="181">
        <v>147</v>
      </c>
      <c r="AD354" s="181">
        <v>148</v>
      </c>
      <c r="AE354" s="181">
        <v>168</v>
      </c>
      <c r="AF354" s="146">
        <f>SUM(D354:AE354)</f>
        <v>3251</v>
      </c>
    </row>
    <row r="355" spans="1:37" customHeight="1" ht="15.75">
      <c r="A355" s="277"/>
      <c r="B355" s="281"/>
      <c r="C355" s="99" t="s">
        <v>128</v>
      </c>
      <c r="D355" s="181"/>
      <c r="E355" s="181">
        <v>15</v>
      </c>
      <c r="F355" s="181">
        <v>13</v>
      </c>
      <c r="G355" s="181">
        <v>19</v>
      </c>
      <c r="H355" s="181">
        <v>13</v>
      </c>
      <c r="I355" s="181">
        <v>17</v>
      </c>
      <c r="J355" s="181">
        <v>15</v>
      </c>
      <c r="K355" s="181"/>
      <c r="L355" s="181">
        <v>19</v>
      </c>
      <c r="M355" s="181">
        <v>11</v>
      </c>
      <c r="N355" s="181">
        <v>17</v>
      </c>
      <c r="O355" s="181">
        <v>13</v>
      </c>
      <c r="P355" s="181">
        <v>15</v>
      </c>
      <c r="Q355" s="181">
        <v>11</v>
      </c>
      <c r="R355" s="181"/>
      <c r="S355" s="181">
        <v>17</v>
      </c>
      <c r="T355" s="181"/>
      <c r="U355" s="181"/>
      <c r="V355" s="181">
        <v>15</v>
      </c>
      <c r="W355" s="181">
        <v>15</v>
      </c>
      <c r="X355" s="181">
        <v>15</v>
      </c>
      <c r="Y355" s="181"/>
      <c r="Z355" s="181">
        <v>19</v>
      </c>
      <c r="AA355" s="181">
        <v>16</v>
      </c>
      <c r="AB355" s="181">
        <v>18</v>
      </c>
      <c r="AC355" s="181">
        <v>17</v>
      </c>
      <c r="AD355" s="181">
        <v>17</v>
      </c>
      <c r="AE355" s="181">
        <v>17</v>
      </c>
      <c r="AF355" s="146">
        <f>SUM(D355:AE355)</f>
        <v>344</v>
      </c>
    </row>
    <row r="356" spans="1:37" customHeight="1" ht="15.75">
      <c r="A356" s="277"/>
      <c r="B356" s="281"/>
      <c r="C356" s="99" t="s">
        <v>129</v>
      </c>
      <c r="D356" s="181"/>
      <c r="E356" s="181">
        <v>116</v>
      </c>
      <c r="F356" s="181">
        <v>133</v>
      </c>
      <c r="G356" s="181">
        <v>144</v>
      </c>
      <c r="H356" s="181">
        <v>116</v>
      </c>
      <c r="I356" s="181">
        <v>143</v>
      </c>
      <c r="J356" s="181">
        <v>120</v>
      </c>
      <c r="K356" s="181"/>
      <c r="L356" s="181">
        <v>145</v>
      </c>
      <c r="M356" s="181">
        <v>147</v>
      </c>
      <c r="N356" s="181">
        <v>149</v>
      </c>
      <c r="O356" s="181">
        <v>117</v>
      </c>
      <c r="P356" s="181">
        <v>115</v>
      </c>
      <c r="Q356" s="181">
        <v>116</v>
      </c>
      <c r="R356" s="181"/>
      <c r="S356" s="181">
        <v>151</v>
      </c>
      <c r="T356" s="181"/>
      <c r="U356" s="181"/>
      <c r="V356" s="181">
        <v>115</v>
      </c>
      <c r="W356" s="181">
        <v>116</v>
      </c>
      <c r="X356" s="181">
        <v>123</v>
      </c>
      <c r="Y356" s="181"/>
      <c r="Z356" s="181">
        <v>139</v>
      </c>
      <c r="AA356" s="181">
        <v>146</v>
      </c>
      <c r="AB356" s="181">
        <v>148</v>
      </c>
      <c r="AC356" s="181">
        <v>145</v>
      </c>
      <c r="AD356" s="181">
        <v>145</v>
      </c>
      <c r="AE356" s="181">
        <v>129</v>
      </c>
      <c r="AF356" s="146">
        <f>SUM(D356:AE356)</f>
        <v>2918</v>
      </c>
    </row>
    <row r="357" spans="1:37" customHeight="1" ht="15.75">
      <c r="A357" s="277"/>
      <c r="B357" s="281"/>
      <c r="C357" s="99" t="s">
        <v>130</v>
      </c>
      <c r="D357" s="181"/>
      <c r="E357" s="181">
        <v>9</v>
      </c>
      <c r="F357" s="181">
        <v>7</v>
      </c>
      <c r="G357" s="181">
        <v>10</v>
      </c>
      <c r="H357" s="181">
        <v>9</v>
      </c>
      <c r="I357" s="181">
        <v>9</v>
      </c>
      <c r="J357" s="181">
        <v>5</v>
      </c>
      <c r="K357" s="181"/>
      <c r="L357" s="181">
        <v>11</v>
      </c>
      <c r="M357" s="181">
        <v>10</v>
      </c>
      <c r="N357" s="181">
        <v>10</v>
      </c>
      <c r="O357" s="181">
        <v>9</v>
      </c>
      <c r="P357" s="181">
        <v>9</v>
      </c>
      <c r="Q357" s="181">
        <v>4</v>
      </c>
      <c r="R357" s="181"/>
      <c r="S357" s="181">
        <v>12</v>
      </c>
      <c r="T357" s="181"/>
      <c r="U357" s="181"/>
      <c r="V357" s="181">
        <v>9</v>
      </c>
      <c r="W357" s="181">
        <v>9</v>
      </c>
      <c r="X357" s="181">
        <v>5</v>
      </c>
      <c r="Y357" s="181"/>
      <c r="Z357" s="181">
        <v>8</v>
      </c>
      <c r="AA357" s="181">
        <v>9</v>
      </c>
      <c r="AB357" s="181">
        <v>10</v>
      </c>
      <c r="AC357" s="181">
        <v>9</v>
      </c>
      <c r="AD357" s="181">
        <v>9</v>
      </c>
      <c r="AE357" s="181">
        <v>9</v>
      </c>
      <c r="AF357" s="146">
        <f>SUM(D357:AE357)</f>
        <v>191</v>
      </c>
    </row>
    <row r="358" spans="1:37" customHeight="1" ht="15.75">
      <c r="A358" s="277"/>
      <c r="B358" s="281"/>
      <c r="C358" s="99" t="s">
        <v>131</v>
      </c>
      <c r="D358" s="181"/>
      <c r="E358" s="181">
        <v>82</v>
      </c>
      <c r="F358" s="181">
        <v>67</v>
      </c>
      <c r="G358" s="181">
        <v>57</v>
      </c>
      <c r="H358" s="181">
        <v>80</v>
      </c>
      <c r="I358" s="181">
        <v>62</v>
      </c>
      <c r="J358" s="181">
        <v>48</v>
      </c>
      <c r="K358" s="181"/>
      <c r="L358" s="181">
        <v>56</v>
      </c>
      <c r="M358" s="181">
        <v>48</v>
      </c>
      <c r="N358" s="181">
        <v>53</v>
      </c>
      <c r="O358" s="181">
        <v>78</v>
      </c>
      <c r="P358" s="181">
        <v>79</v>
      </c>
      <c r="Q358" s="181">
        <v>60</v>
      </c>
      <c r="R358" s="181"/>
      <c r="S358" s="181">
        <v>58</v>
      </c>
      <c r="T358" s="181"/>
      <c r="U358" s="181"/>
      <c r="V358" s="181">
        <v>78</v>
      </c>
      <c r="W358" s="181">
        <v>79</v>
      </c>
      <c r="X358" s="181">
        <v>47</v>
      </c>
      <c r="Y358" s="181"/>
      <c r="Z358" s="181">
        <v>62</v>
      </c>
      <c r="AA358" s="181">
        <v>62</v>
      </c>
      <c r="AB358" s="181">
        <v>57</v>
      </c>
      <c r="AC358" s="181">
        <v>62</v>
      </c>
      <c r="AD358" s="181">
        <v>62</v>
      </c>
      <c r="AE358" s="181">
        <v>80</v>
      </c>
      <c r="AF358" s="146">
        <f>SUM(D358:AE358)</f>
        <v>1417</v>
      </c>
    </row>
    <row r="359" spans="1:37" customHeight="1" ht="15.75">
      <c r="A359" s="277"/>
      <c r="B359" s="281"/>
      <c r="C359" s="99" t="s">
        <v>132</v>
      </c>
      <c r="D359" s="181"/>
      <c r="E359" s="181">
        <v>9</v>
      </c>
      <c r="F359" s="181">
        <v>4</v>
      </c>
      <c r="G359" s="181">
        <v>5</v>
      </c>
      <c r="H359" s="181">
        <v>9</v>
      </c>
      <c r="I359" s="181">
        <v>7</v>
      </c>
      <c r="J359" s="181">
        <v>2</v>
      </c>
      <c r="K359" s="181"/>
      <c r="L359" s="181">
        <v>7</v>
      </c>
      <c r="M359" s="181">
        <v>7</v>
      </c>
      <c r="N359" s="181">
        <v>6</v>
      </c>
      <c r="O359" s="181">
        <v>9</v>
      </c>
      <c r="P359" s="181">
        <v>9</v>
      </c>
      <c r="Q359" s="181">
        <v>4</v>
      </c>
      <c r="R359" s="181"/>
      <c r="S359" s="181">
        <v>6</v>
      </c>
      <c r="T359" s="181"/>
      <c r="U359" s="181"/>
      <c r="V359" s="181">
        <v>9</v>
      </c>
      <c r="W359" s="181">
        <v>9</v>
      </c>
      <c r="X359" s="181">
        <v>2</v>
      </c>
      <c r="Y359" s="181"/>
      <c r="Z359" s="181">
        <v>7</v>
      </c>
      <c r="AA359" s="181">
        <v>6</v>
      </c>
      <c r="AB359" s="181">
        <v>5</v>
      </c>
      <c r="AC359" s="181">
        <v>7</v>
      </c>
      <c r="AD359" s="181">
        <v>7</v>
      </c>
      <c r="AE359" s="181">
        <v>10</v>
      </c>
      <c r="AF359" s="146">
        <f>SUM(D359:AE359)</f>
        <v>146</v>
      </c>
    </row>
    <row r="360" spans="1:37" customHeight="1" ht="15.75">
      <c r="A360" s="277"/>
      <c r="B360" s="281"/>
      <c r="C360" s="99" t="s">
        <v>133</v>
      </c>
      <c r="D360" s="181"/>
      <c r="E360" s="181">
        <v>23</v>
      </c>
      <c r="F360" s="181">
        <v>30</v>
      </c>
      <c r="G360" s="181">
        <v>30</v>
      </c>
      <c r="H360" s="181">
        <v>22</v>
      </c>
      <c r="I360" s="181">
        <v>22</v>
      </c>
      <c r="J360" s="181">
        <v>28</v>
      </c>
      <c r="K360" s="181"/>
      <c r="L360" s="181">
        <v>29</v>
      </c>
      <c r="M360" s="181">
        <v>28</v>
      </c>
      <c r="N360" s="181">
        <v>30</v>
      </c>
      <c r="O360" s="181">
        <v>23</v>
      </c>
      <c r="P360" s="181">
        <v>23</v>
      </c>
      <c r="Q360" s="181">
        <v>20</v>
      </c>
      <c r="R360" s="181"/>
      <c r="S360" s="181">
        <v>30</v>
      </c>
      <c r="T360" s="181"/>
      <c r="U360" s="181"/>
      <c r="V360" s="181">
        <v>23</v>
      </c>
      <c r="W360" s="181">
        <v>23</v>
      </c>
      <c r="X360" s="181">
        <v>27</v>
      </c>
      <c r="Y360" s="181"/>
      <c r="Z360" s="181">
        <v>28</v>
      </c>
      <c r="AA360" s="181">
        <v>23</v>
      </c>
      <c r="AB360" s="181">
        <v>31</v>
      </c>
      <c r="AC360" s="181">
        <v>22</v>
      </c>
      <c r="AD360" s="181">
        <v>23</v>
      </c>
      <c r="AE360" s="181">
        <v>36</v>
      </c>
      <c r="AF360" s="146">
        <f>SUM(D360:AE360)</f>
        <v>574</v>
      </c>
    </row>
    <row r="361" spans="1:37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0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/>
      <c r="U361" s="181"/>
      <c r="V361" s="181">
        <v>1</v>
      </c>
      <c r="W361" s="181">
        <v>1</v>
      </c>
      <c r="X361" s="181">
        <v>1</v>
      </c>
      <c r="Y361" s="181"/>
      <c r="Z361" s="181">
        <v>0</v>
      </c>
      <c r="AA361" s="181">
        <v>1</v>
      </c>
      <c r="AB361" s="181">
        <v>1</v>
      </c>
      <c r="AC361" s="181">
        <v>1</v>
      </c>
      <c r="AD361" s="181">
        <v>1</v>
      </c>
      <c r="AE361" s="181">
        <v>1</v>
      </c>
      <c r="AF361" s="146">
        <f>SUM(D361:AE361)</f>
        <v>20</v>
      </c>
    </row>
    <row r="362" spans="1:37" customHeight="1" ht="15.75">
      <c r="A362" s="277"/>
      <c r="B362" s="281"/>
      <c r="C362" s="99" t="s">
        <v>135</v>
      </c>
      <c r="D362" s="181"/>
      <c r="E362" s="181">
        <v>35</v>
      </c>
      <c r="F362" s="181">
        <v>70</v>
      </c>
      <c r="G362" s="181">
        <v>67</v>
      </c>
      <c r="H362" s="181">
        <v>35</v>
      </c>
      <c r="I362" s="181">
        <v>34</v>
      </c>
      <c r="J362" s="181">
        <v>55</v>
      </c>
      <c r="K362" s="181"/>
      <c r="L362" s="181">
        <v>64</v>
      </c>
      <c r="M362" s="181">
        <v>66</v>
      </c>
      <c r="N362" s="181">
        <v>62</v>
      </c>
      <c r="O362" s="181">
        <v>34</v>
      </c>
      <c r="P362" s="181">
        <v>35</v>
      </c>
      <c r="Q362" s="181">
        <v>34</v>
      </c>
      <c r="R362" s="181"/>
      <c r="S362" s="181">
        <v>58</v>
      </c>
      <c r="T362" s="181"/>
      <c r="U362" s="181"/>
      <c r="V362" s="181">
        <v>35</v>
      </c>
      <c r="W362" s="181">
        <v>35</v>
      </c>
      <c r="X362" s="181">
        <v>55</v>
      </c>
      <c r="Y362" s="181"/>
      <c r="Z362" s="181">
        <v>33</v>
      </c>
      <c r="AA362" s="181">
        <v>34</v>
      </c>
      <c r="AB362" s="181">
        <v>59</v>
      </c>
      <c r="AC362" s="181">
        <v>35</v>
      </c>
      <c r="AD362" s="181">
        <v>35</v>
      </c>
      <c r="AE362" s="181">
        <v>35</v>
      </c>
      <c r="AF362" s="147">
        <f>SUM(D362:AE362)</f>
        <v>1005</v>
      </c>
    </row>
    <row r="363" spans="1:37" customHeight="1" ht="15.75">
      <c r="A363" s="277"/>
      <c r="B363" s="281"/>
      <c r="C363" s="99" t="s">
        <v>136</v>
      </c>
      <c r="D363" s="181"/>
      <c r="E363" s="181">
        <v>2</v>
      </c>
      <c r="F363" s="181">
        <v>7</v>
      </c>
      <c r="G363" s="181">
        <v>6</v>
      </c>
      <c r="H363" s="181">
        <v>2</v>
      </c>
      <c r="I363" s="181">
        <v>2</v>
      </c>
      <c r="J363" s="181">
        <v>6</v>
      </c>
      <c r="K363" s="181"/>
      <c r="L363" s="181">
        <v>5</v>
      </c>
      <c r="M363" s="181">
        <v>6</v>
      </c>
      <c r="N363" s="181">
        <v>5</v>
      </c>
      <c r="O363" s="181">
        <v>2</v>
      </c>
      <c r="P363" s="181">
        <v>2</v>
      </c>
      <c r="Q363" s="181">
        <v>3</v>
      </c>
      <c r="R363" s="181"/>
      <c r="S363" s="181">
        <v>5</v>
      </c>
      <c r="T363" s="181"/>
      <c r="U363" s="181"/>
      <c r="V363" s="181">
        <v>2</v>
      </c>
      <c r="W363" s="181">
        <v>2</v>
      </c>
      <c r="X363" s="181">
        <v>5</v>
      </c>
      <c r="Y363" s="181"/>
      <c r="Z363" s="181">
        <v>2</v>
      </c>
      <c r="AA363" s="181">
        <v>2</v>
      </c>
      <c r="AB363" s="181">
        <v>5</v>
      </c>
      <c r="AC363" s="181">
        <v>2</v>
      </c>
      <c r="AD363" s="181">
        <v>2</v>
      </c>
      <c r="AE363" s="181">
        <v>2</v>
      </c>
      <c r="AF363" s="147">
        <f>SUM(D363:AE363)</f>
        <v>77</v>
      </c>
    </row>
    <row r="364" spans="1:37" customHeight="1" ht="16.5">
      <c r="A364" s="277"/>
      <c r="B364" s="281"/>
      <c r="C364" s="100" t="s">
        <v>137</v>
      </c>
      <c r="D364" s="181"/>
      <c r="E364" s="181">
        <v>35</v>
      </c>
      <c r="F364" s="181">
        <v>23</v>
      </c>
      <c r="G364" s="181">
        <v>24</v>
      </c>
      <c r="H364" s="181">
        <v>36</v>
      </c>
      <c r="I364" s="181">
        <v>32</v>
      </c>
      <c r="J364" s="181">
        <v>16</v>
      </c>
      <c r="K364" s="181"/>
      <c r="L364" s="181">
        <v>26</v>
      </c>
      <c r="M364" s="181">
        <v>29</v>
      </c>
      <c r="N364" s="181">
        <v>28</v>
      </c>
      <c r="O364" s="181">
        <v>38</v>
      </c>
      <c r="P364" s="181">
        <v>37</v>
      </c>
      <c r="Q364" s="181">
        <v>30</v>
      </c>
      <c r="R364" s="181"/>
      <c r="S364" s="181">
        <v>27</v>
      </c>
      <c r="T364" s="181"/>
      <c r="U364" s="181"/>
      <c r="V364" s="181">
        <v>37</v>
      </c>
      <c r="W364" s="181">
        <v>37</v>
      </c>
      <c r="X364" s="181">
        <v>16</v>
      </c>
      <c r="Y364" s="181"/>
      <c r="Z364" s="181">
        <v>31</v>
      </c>
      <c r="AA364" s="181">
        <v>31</v>
      </c>
      <c r="AB364" s="181">
        <v>27</v>
      </c>
      <c r="AC364" s="181">
        <v>32</v>
      </c>
      <c r="AD364" s="181">
        <v>31</v>
      </c>
      <c r="AE364" s="181">
        <v>13</v>
      </c>
      <c r="AF364" s="151">
        <f>SUM(D364:AE364)</f>
        <v>636</v>
      </c>
    </row>
    <row r="365" spans="1:37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600</v>
      </c>
      <c r="H365" s="182">
        <f>SUM(H350:H364)</f>
        <v>600</v>
      </c>
      <c r="I365" s="182">
        <f>SUM(I350:I364)</f>
        <v>600</v>
      </c>
      <c r="J365" s="182">
        <f>SUM(J350:J364)</f>
        <v>500</v>
      </c>
      <c r="K365" s="182"/>
      <c r="L365" s="182">
        <f>SUM(L350:L364)</f>
        <v>600</v>
      </c>
      <c r="M365" s="182">
        <f>SUM(M350:M364)</f>
        <v>600</v>
      </c>
      <c r="N365" s="182">
        <f>SUM(N350:N364)</f>
        <v>600</v>
      </c>
      <c r="O365" s="182">
        <f>SUM(O350:O364)</f>
        <v>600</v>
      </c>
      <c r="P365" s="182">
        <f>SUM(P350:P364)</f>
        <v>600</v>
      </c>
      <c r="Q365" s="182">
        <f>SUM(Q350:Q364)</f>
        <v>500</v>
      </c>
      <c r="R365" s="182"/>
      <c r="S365" s="182">
        <f>SUM(S350:S364)</f>
        <v>600</v>
      </c>
      <c r="T365" s="181"/>
      <c r="U365" s="181"/>
      <c r="V365" s="182">
        <f>SUM(V350:V364)</f>
        <v>600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50">
        <f>SUM(D365:AE365)</f>
        <v>12800</v>
      </c>
    </row>
    <row r="366" spans="1:37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600</v>
      </c>
      <c r="H366" s="104">
        <v>600</v>
      </c>
      <c r="I366" s="104">
        <v>600</v>
      </c>
      <c r="J366" s="104">
        <v>500</v>
      </c>
      <c r="K366" s="104"/>
      <c r="L366" s="104">
        <v>600</v>
      </c>
      <c r="M366" s="104">
        <v>600</v>
      </c>
      <c r="N366" s="104">
        <v>600</v>
      </c>
      <c r="O366" s="104">
        <v>600</v>
      </c>
      <c r="P366" s="104">
        <v>600</v>
      </c>
      <c r="Q366" s="104">
        <v>500</v>
      </c>
      <c r="R366" s="104"/>
      <c r="S366" s="104">
        <v>600</v>
      </c>
      <c r="T366" s="181"/>
      <c r="U366" s="181"/>
      <c r="V366" s="104">
        <v>600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45">
        <f>SUM(D366:AE366)</f>
        <v>12800</v>
      </c>
    </row>
    <row r="367" spans="1:37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/>
      <c r="S367" s="104">
        <v>600</v>
      </c>
      <c r="T367" s="181"/>
      <c r="U367" s="181"/>
      <c r="V367" s="104">
        <v>600</v>
      </c>
      <c r="W367" s="104">
        <v>600</v>
      </c>
      <c r="X367" s="104">
        <v>600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46">
        <f>SUM(D367:AE367)</f>
        <v>13200</v>
      </c>
    </row>
    <row r="368" spans="1:37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0</v>
      </c>
      <c r="H368" s="104">
        <f>H367-H366</f>
        <v>0</v>
      </c>
      <c r="I368" s="104">
        <f>I367-I366</f>
        <v>0</v>
      </c>
      <c r="J368" s="104">
        <f>J367-J366</f>
        <v>100</v>
      </c>
      <c r="K368" s="104"/>
      <c r="L368" s="104">
        <f>L367-L366</f>
        <v>0</v>
      </c>
      <c r="M368" s="104">
        <f>M367-M366</f>
        <v>0</v>
      </c>
      <c r="N368" s="104">
        <f>N367-N366</f>
        <v>0</v>
      </c>
      <c r="O368" s="104">
        <f>O367-O366</f>
        <v>0</v>
      </c>
      <c r="P368" s="104">
        <f>P367-P366</f>
        <v>0</v>
      </c>
      <c r="Q368" s="104">
        <f>Q367-Q366</f>
        <v>100</v>
      </c>
      <c r="R368" s="104"/>
      <c r="S368" s="104">
        <f>S367-S366</f>
        <v>0</v>
      </c>
      <c r="T368" s="181"/>
      <c r="U368" s="181"/>
      <c r="V368" s="104">
        <f>V367-V366</f>
        <v>0</v>
      </c>
      <c r="W368" s="104">
        <f>W367-W366</f>
        <v>0</v>
      </c>
      <c r="X368" s="104">
        <f>X367-X366</f>
        <v>100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100</v>
      </c>
      <c r="AF368" s="153">
        <f>SUM(D368:AE368)</f>
        <v>400</v>
      </c>
    </row>
    <row r="369" spans="1:37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0</v>
      </c>
      <c r="H369" s="104">
        <f>H367-H365</f>
        <v>0</v>
      </c>
      <c r="I369" s="104">
        <f>I367-I365</f>
        <v>0</v>
      </c>
      <c r="J369" s="104">
        <f>J367-J365</f>
        <v>100</v>
      </c>
      <c r="K369" s="104"/>
      <c r="L369" s="104">
        <f>L367-L365</f>
        <v>0</v>
      </c>
      <c r="M369" s="104">
        <f>M367-M365</f>
        <v>0</v>
      </c>
      <c r="N369" s="104">
        <f>N367-N365</f>
        <v>0</v>
      </c>
      <c r="O369" s="104">
        <f>O367-O365</f>
        <v>0</v>
      </c>
      <c r="P369" s="104">
        <f>P367-P365</f>
        <v>0</v>
      </c>
      <c r="Q369" s="104">
        <f>Q367-Q365</f>
        <v>100</v>
      </c>
      <c r="R369" s="104"/>
      <c r="S369" s="104">
        <f>S367-S365</f>
        <v>0</v>
      </c>
      <c r="T369" s="181"/>
      <c r="U369" s="181"/>
      <c r="V369" s="104">
        <f>V367-V365</f>
        <v>0</v>
      </c>
      <c r="W369" s="104">
        <f>W367-W365</f>
        <v>0</v>
      </c>
      <c r="X369" s="104">
        <f>X367-X365</f>
        <v>100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100</v>
      </c>
      <c r="AF369" s="153">
        <f>SUM(D369:AE369)</f>
        <v>400</v>
      </c>
    </row>
    <row r="370" spans="1:37" customHeight="1" ht="16.5">
      <c r="A370" s="277"/>
      <c r="B370" s="288" t="s">
        <v>142</v>
      </c>
      <c r="C370" s="289"/>
      <c r="D370" s="104"/>
      <c r="E370" s="104">
        <f>E351+E353+E355+E357+E359+E361</f>
        <v>43</v>
      </c>
      <c r="F370" s="104">
        <f>F351+F353+F355+F357+F359+F361</f>
        <v>30</v>
      </c>
      <c r="G370" s="104">
        <f>G351+G353+G355+G357+G359+G361</f>
        <v>41</v>
      </c>
      <c r="H370" s="104">
        <f>H351+H353+H355+H357+H359+H361</f>
        <v>40</v>
      </c>
      <c r="I370" s="104">
        <f>I351+I353+I355+I357+I359+I361</f>
        <v>43</v>
      </c>
      <c r="J370" s="104">
        <f>J351+J353+J355+J357+J359+J361</f>
        <v>26</v>
      </c>
      <c r="K370" s="104"/>
      <c r="L370" s="104">
        <f>L351+L353+L355+L357+L359+L361</f>
        <v>44</v>
      </c>
      <c r="M370" s="104">
        <f>M351+M353+M355+M357+M359+M361</f>
        <v>36</v>
      </c>
      <c r="N370" s="104">
        <f>N351+N353+N355+N357+N359+N361</f>
        <v>40</v>
      </c>
      <c r="O370" s="104">
        <f>O351+O353+O355+O357+O359+O361</f>
        <v>41</v>
      </c>
      <c r="P370" s="104">
        <f>P351+P353+P355+P357+P359+P361</f>
        <v>43</v>
      </c>
      <c r="Q370" s="104">
        <f>Q351+Q353+Q355+Q357+Q359+Q361</f>
        <v>22</v>
      </c>
      <c r="R370" s="104"/>
      <c r="S370" s="104">
        <f>S351+S353+S355+S357+S359+S361</f>
        <v>43</v>
      </c>
      <c r="T370" s="181"/>
      <c r="U370" s="181"/>
      <c r="V370" s="104">
        <f>V351+V353+V355+V357+V359+V361</f>
        <v>43</v>
      </c>
      <c r="W370" s="104">
        <f>W351+W353+W355+W357+W359+W361</f>
        <v>43</v>
      </c>
      <c r="X370" s="104">
        <f>X351+X353+X355+X357+X359+X361</f>
        <v>26</v>
      </c>
      <c r="Y370" s="104"/>
      <c r="Z370" s="104">
        <f>Z351+Z353+Z355+Z357+Z359+Z361</f>
        <v>41</v>
      </c>
      <c r="AA370" s="104">
        <f>AA351+AA353+AA355+AA357+AA359+AA361</f>
        <v>40</v>
      </c>
      <c r="AB370" s="104">
        <f>AB351+AB353+AB355+AB357+AB359+AB361</f>
        <v>41</v>
      </c>
      <c r="AC370" s="104">
        <f>AC351+AC353+AC355+AC357+AC359+AC361</f>
        <v>43</v>
      </c>
      <c r="AD370" s="104">
        <f>AD351+AD353+AD355+AD357+AD359+AD361</f>
        <v>43</v>
      </c>
      <c r="AE370" s="104">
        <f>AE351+AE353+AE355+AE357+AE359+AE361</f>
        <v>37</v>
      </c>
      <c r="AF370" s="149">
        <f>SUM(D370:AE370)</f>
        <v>849</v>
      </c>
    </row>
    <row r="371" spans="1:37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3"/>
      <c r="AG371" s="185" t="s">
        <v>120</v>
      </c>
    </row>
    <row r="372" spans="1:37" customHeight="1" ht="16.5">
      <c r="A372" s="290" t="s">
        <v>163</v>
      </c>
      <c r="B372" s="295" t="s">
        <v>122</v>
      </c>
      <c r="C372" s="296"/>
      <c r="D372" s="109"/>
      <c r="E372" s="109">
        <v>3</v>
      </c>
      <c r="F372" s="109">
        <v>2</v>
      </c>
      <c r="G372" s="109">
        <v>0</v>
      </c>
      <c r="H372" s="109">
        <v>0</v>
      </c>
      <c r="I372" s="109">
        <v>5</v>
      </c>
      <c r="J372" s="109">
        <v>0</v>
      </c>
      <c r="K372" s="109"/>
      <c r="L372" s="109">
        <v>3</v>
      </c>
      <c r="M372" s="109">
        <v>3</v>
      </c>
      <c r="N372" s="109">
        <v>4</v>
      </c>
      <c r="O372" s="109">
        <v>6</v>
      </c>
      <c r="P372" s="109">
        <v>0</v>
      </c>
      <c r="Q372" s="109">
        <v>2</v>
      </c>
      <c r="R372" s="109"/>
      <c r="S372" s="109">
        <v>0</v>
      </c>
      <c r="T372" s="109"/>
      <c r="U372" s="109"/>
      <c r="V372" s="109">
        <v>0</v>
      </c>
      <c r="W372" s="109">
        <v>5</v>
      </c>
      <c r="X372" s="109">
        <v>1</v>
      </c>
      <c r="Y372" s="109"/>
      <c r="Z372" s="109">
        <v>1</v>
      </c>
      <c r="AA372" s="109">
        <v>2</v>
      </c>
      <c r="AB372" s="109">
        <v>2</v>
      </c>
      <c r="AC372" s="109">
        <v>0</v>
      </c>
      <c r="AD372" s="109">
        <v>3</v>
      </c>
      <c r="AE372" s="109">
        <v>4</v>
      </c>
      <c r="AF372" s="110">
        <f>SUM(D372:AE372)</f>
        <v>46</v>
      </c>
    </row>
    <row r="373" spans="1:37" customHeight="1" ht="15.75">
      <c r="A373" s="291"/>
      <c r="B373" s="281" t="s">
        <v>16</v>
      </c>
      <c r="C373" s="99" t="s">
        <v>123</v>
      </c>
      <c r="D373" s="181"/>
      <c r="E373" s="181">
        <v>38</v>
      </c>
      <c r="F373" s="181">
        <v>24</v>
      </c>
      <c r="G373" s="181">
        <v>33</v>
      </c>
      <c r="H373" s="181">
        <v>21</v>
      </c>
      <c r="I373" s="181">
        <v>21</v>
      </c>
      <c r="J373" s="181">
        <v>35</v>
      </c>
      <c r="K373" s="181"/>
      <c r="L373" s="181">
        <v>32</v>
      </c>
      <c r="M373" s="181">
        <v>34</v>
      </c>
      <c r="N373" s="181">
        <v>41</v>
      </c>
      <c r="O373" s="181">
        <v>43</v>
      </c>
      <c r="P373" s="181">
        <v>32</v>
      </c>
      <c r="Q373" s="181">
        <v>49</v>
      </c>
      <c r="R373" s="181"/>
      <c r="S373" s="181">
        <v>37</v>
      </c>
      <c r="T373" s="181"/>
      <c r="U373" s="181"/>
      <c r="V373" s="181">
        <v>32</v>
      </c>
      <c r="W373" s="181">
        <v>42</v>
      </c>
      <c r="X373" s="181">
        <v>24</v>
      </c>
      <c r="Y373" s="181"/>
      <c r="Z373" s="181">
        <v>49</v>
      </c>
      <c r="AA373" s="181">
        <v>31</v>
      </c>
      <c r="AB373" s="181">
        <v>35</v>
      </c>
      <c r="AC373" s="181">
        <v>37</v>
      </c>
      <c r="AD373" s="181">
        <v>29</v>
      </c>
      <c r="AE373" s="181">
        <v>37</v>
      </c>
      <c r="AF373" s="146">
        <f>SUM(D373:AE373)</f>
        <v>756</v>
      </c>
    </row>
    <row r="374" spans="1:37" customHeight="1" ht="15.75">
      <c r="A374" s="291"/>
      <c r="B374" s="281"/>
      <c r="C374" s="99" t="s">
        <v>124</v>
      </c>
      <c r="D374" s="181"/>
      <c r="E374" s="181">
        <v>4</v>
      </c>
      <c r="F374" s="181">
        <v>4</v>
      </c>
      <c r="G374" s="181">
        <v>4</v>
      </c>
      <c r="H374" s="181">
        <v>3</v>
      </c>
      <c r="I374" s="181">
        <v>1</v>
      </c>
      <c r="J374" s="181">
        <v>0</v>
      </c>
      <c r="K374" s="181"/>
      <c r="L374" s="181">
        <v>2</v>
      </c>
      <c r="M374" s="181">
        <v>1</v>
      </c>
      <c r="N374" s="181">
        <v>3</v>
      </c>
      <c r="O374" s="181">
        <v>2</v>
      </c>
      <c r="P374" s="181">
        <v>4</v>
      </c>
      <c r="Q374" s="181">
        <v>0</v>
      </c>
      <c r="R374" s="181"/>
      <c r="S374" s="181">
        <v>1</v>
      </c>
      <c r="T374" s="181"/>
      <c r="U374" s="181"/>
      <c r="V374" s="181">
        <v>4</v>
      </c>
      <c r="W374" s="181">
        <v>1</v>
      </c>
      <c r="X374" s="181">
        <v>0</v>
      </c>
      <c r="Y374" s="181"/>
      <c r="Z374" s="181">
        <v>2</v>
      </c>
      <c r="AA374" s="181">
        <v>1</v>
      </c>
      <c r="AB374" s="181">
        <v>1</v>
      </c>
      <c r="AC374" s="181">
        <v>1</v>
      </c>
      <c r="AD374" s="181">
        <v>1</v>
      </c>
      <c r="AE374" s="181">
        <v>4</v>
      </c>
      <c r="AF374" s="146">
        <f>SUM(D374:AE374)</f>
        <v>44</v>
      </c>
    </row>
    <row r="375" spans="1:37" customHeight="1" ht="15.75">
      <c r="A375" s="291"/>
      <c r="B375" s="281"/>
      <c r="C375" s="99" t="s">
        <v>125</v>
      </c>
      <c r="D375" s="181"/>
      <c r="E375" s="181">
        <v>33</v>
      </c>
      <c r="F375" s="181">
        <v>30</v>
      </c>
      <c r="G375" s="181">
        <v>32</v>
      </c>
      <c r="H375" s="181">
        <v>27</v>
      </c>
      <c r="I375" s="181">
        <v>26</v>
      </c>
      <c r="J375" s="181">
        <v>34</v>
      </c>
      <c r="K375" s="181"/>
      <c r="L375" s="181">
        <v>38</v>
      </c>
      <c r="M375" s="181">
        <v>44</v>
      </c>
      <c r="N375" s="181">
        <v>29</v>
      </c>
      <c r="O375" s="181">
        <v>38</v>
      </c>
      <c r="P375" s="181">
        <v>39</v>
      </c>
      <c r="Q375" s="181">
        <v>39</v>
      </c>
      <c r="R375" s="181"/>
      <c r="S375" s="181">
        <v>35</v>
      </c>
      <c r="T375" s="181"/>
      <c r="U375" s="181"/>
      <c r="V375" s="181">
        <v>41</v>
      </c>
      <c r="W375" s="181">
        <v>43</v>
      </c>
      <c r="X375" s="181">
        <v>30</v>
      </c>
      <c r="Y375" s="181"/>
      <c r="Z375" s="181">
        <v>50</v>
      </c>
      <c r="AA375" s="181">
        <v>39</v>
      </c>
      <c r="AB375" s="181">
        <v>47</v>
      </c>
      <c r="AC375" s="181">
        <v>42</v>
      </c>
      <c r="AD375" s="181">
        <v>34</v>
      </c>
      <c r="AE375" s="181">
        <v>34</v>
      </c>
      <c r="AF375" s="146">
        <f>SUM(D375:AE375)</f>
        <v>804</v>
      </c>
    </row>
    <row r="376" spans="1:37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>
        <v>1</v>
      </c>
      <c r="H376" s="181">
        <v>1</v>
      </c>
      <c r="I376" s="181">
        <v>1</v>
      </c>
      <c r="J376" s="181">
        <v>1</v>
      </c>
      <c r="K376" s="181"/>
      <c r="L376" s="181">
        <v>1</v>
      </c>
      <c r="M376" s="181">
        <v>2</v>
      </c>
      <c r="N376" s="181">
        <v>2</v>
      </c>
      <c r="O376" s="181">
        <v>2</v>
      </c>
      <c r="P376" s="181">
        <v>1</v>
      </c>
      <c r="Q376" s="181">
        <v>2</v>
      </c>
      <c r="R376" s="181"/>
      <c r="S376" s="181">
        <v>0</v>
      </c>
      <c r="T376" s="181"/>
      <c r="U376" s="181"/>
      <c r="V376" s="181">
        <v>1</v>
      </c>
      <c r="W376" s="181">
        <v>0</v>
      </c>
      <c r="X376" s="181">
        <v>0</v>
      </c>
      <c r="Y376" s="181"/>
      <c r="Z376" s="181">
        <v>1</v>
      </c>
      <c r="AA376" s="181">
        <v>1</v>
      </c>
      <c r="AB376" s="181">
        <v>0</v>
      </c>
      <c r="AC376" s="181">
        <v>0</v>
      </c>
      <c r="AD376" s="181">
        <v>0</v>
      </c>
      <c r="AE376" s="181">
        <v>3</v>
      </c>
      <c r="AF376" s="146">
        <f>SUM(D376:AE376)</f>
        <v>23</v>
      </c>
    </row>
    <row r="377" spans="1:37" customHeight="1" ht="15.75">
      <c r="A377" s="291"/>
      <c r="B377" s="281"/>
      <c r="C377" s="99" t="s">
        <v>127</v>
      </c>
      <c r="D377" s="181"/>
      <c r="E377" s="181">
        <v>96</v>
      </c>
      <c r="F377" s="181">
        <v>104</v>
      </c>
      <c r="G377" s="181">
        <v>108</v>
      </c>
      <c r="H377" s="181">
        <v>129</v>
      </c>
      <c r="I377" s="181">
        <v>101</v>
      </c>
      <c r="J377" s="181">
        <v>113</v>
      </c>
      <c r="K377" s="181"/>
      <c r="L377" s="181">
        <v>91</v>
      </c>
      <c r="M377" s="181">
        <v>98</v>
      </c>
      <c r="N377" s="181">
        <v>92</v>
      </c>
      <c r="O377" s="181">
        <v>97</v>
      </c>
      <c r="P377" s="181">
        <v>97</v>
      </c>
      <c r="Q377" s="181">
        <v>97</v>
      </c>
      <c r="R377" s="181"/>
      <c r="S377" s="181">
        <v>98</v>
      </c>
      <c r="T377" s="181"/>
      <c r="U377" s="181"/>
      <c r="V377" s="181">
        <v>109</v>
      </c>
      <c r="W377" s="181">
        <v>84</v>
      </c>
      <c r="X377" s="181">
        <v>100</v>
      </c>
      <c r="Y377" s="181"/>
      <c r="Z377" s="181">
        <v>81</v>
      </c>
      <c r="AA377" s="181">
        <v>104</v>
      </c>
      <c r="AB377" s="181">
        <v>68</v>
      </c>
      <c r="AC377" s="181">
        <v>107</v>
      </c>
      <c r="AD377" s="181">
        <v>101</v>
      </c>
      <c r="AE377" s="181">
        <v>100</v>
      </c>
      <c r="AF377" s="146">
        <f>SUM(D377:AE377)</f>
        <v>2175</v>
      </c>
    </row>
    <row r="378" spans="1:37" customHeight="1" ht="15.75">
      <c r="A378" s="291"/>
      <c r="B378" s="281"/>
      <c r="C378" s="99" t="s">
        <v>128</v>
      </c>
      <c r="D378" s="181"/>
      <c r="E378" s="181">
        <v>9</v>
      </c>
      <c r="F378" s="181">
        <v>7</v>
      </c>
      <c r="G378" s="181">
        <v>10</v>
      </c>
      <c r="H378" s="181">
        <v>13</v>
      </c>
      <c r="I378" s="181">
        <v>9</v>
      </c>
      <c r="J378" s="181">
        <v>4</v>
      </c>
      <c r="K378" s="181"/>
      <c r="L378" s="181">
        <v>4</v>
      </c>
      <c r="M378" s="181">
        <v>6</v>
      </c>
      <c r="N378" s="181">
        <v>5</v>
      </c>
      <c r="O378" s="181">
        <v>6</v>
      </c>
      <c r="P378" s="181">
        <v>9</v>
      </c>
      <c r="Q378" s="181">
        <v>11</v>
      </c>
      <c r="R378" s="181"/>
      <c r="S378" s="181">
        <v>4</v>
      </c>
      <c r="T378" s="181"/>
      <c r="U378" s="181"/>
      <c r="V378" s="181">
        <v>4</v>
      </c>
      <c r="W378" s="181">
        <v>13</v>
      </c>
      <c r="X378" s="181">
        <v>13</v>
      </c>
      <c r="Y378" s="181"/>
      <c r="Z378" s="181">
        <v>3</v>
      </c>
      <c r="AA378" s="181">
        <v>3</v>
      </c>
      <c r="AB378" s="181">
        <v>8</v>
      </c>
      <c r="AC378" s="181">
        <v>3</v>
      </c>
      <c r="AD378" s="181">
        <v>6</v>
      </c>
      <c r="AE378" s="181">
        <v>3</v>
      </c>
      <c r="AF378" s="146">
        <f>SUM(D378:AE378)</f>
        <v>153</v>
      </c>
    </row>
    <row r="379" spans="1:37" customHeight="1" ht="15.75">
      <c r="A379" s="291"/>
      <c r="B379" s="281"/>
      <c r="C379" s="99" t="s">
        <v>129</v>
      </c>
      <c r="D379" s="181"/>
      <c r="E379" s="181">
        <v>75</v>
      </c>
      <c r="F379" s="181">
        <v>48</v>
      </c>
      <c r="G379" s="181">
        <v>69</v>
      </c>
      <c r="H379" s="181">
        <v>54</v>
      </c>
      <c r="I379" s="181">
        <v>49</v>
      </c>
      <c r="J379" s="181">
        <v>59</v>
      </c>
      <c r="K379" s="181"/>
      <c r="L379" s="181">
        <v>68</v>
      </c>
      <c r="M379" s="181">
        <v>54</v>
      </c>
      <c r="N379" s="181">
        <v>76</v>
      </c>
      <c r="O379" s="181">
        <v>58</v>
      </c>
      <c r="P379" s="181">
        <v>52</v>
      </c>
      <c r="Q379" s="181">
        <v>59</v>
      </c>
      <c r="R379" s="181"/>
      <c r="S379" s="181">
        <v>62</v>
      </c>
      <c r="T379" s="181"/>
      <c r="U379" s="181"/>
      <c r="V379" s="181">
        <v>56</v>
      </c>
      <c r="W379" s="181">
        <v>64</v>
      </c>
      <c r="X379" s="181">
        <v>48</v>
      </c>
      <c r="Y379" s="181"/>
      <c r="Z379" s="181">
        <v>62</v>
      </c>
      <c r="AA379" s="181">
        <v>60</v>
      </c>
      <c r="AB379" s="181">
        <v>58</v>
      </c>
      <c r="AC379" s="181">
        <v>71</v>
      </c>
      <c r="AD379" s="181">
        <v>48</v>
      </c>
      <c r="AE379" s="181">
        <v>72</v>
      </c>
      <c r="AF379" s="146">
        <f>SUM(D379:AE379)</f>
        <v>1322</v>
      </c>
    </row>
    <row r="380" spans="1:37" customHeight="1" ht="15.75">
      <c r="A380" s="291"/>
      <c r="B380" s="281"/>
      <c r="C380" s="99" t="s">
        <v>130</v>
      </c>
      <c r="D380" s="181"/>
      <c r="E380" s="181">
        <v>6</v>
      </c>
      <c r="F380" s="181">
        <v>5</v>
      </c>
      <c r="G380" s="181">
        <v>5</v>
      </c>
      <c r="H380" s="181">
        <v>4</v>
      </c>
      <c r="I380" s="181">
        <v>4</v>
      </c>
      <c r="J380" s="181">
        <v>2</v>
      </c>
      <c r="K380" s="181"/>
      <c r="L380" s="181">
        <v>5</v>
      </c>
      <c r="M380" s="181">
        <v>7</v>
      </c>
      <c r="N380" s="181">
        <v>4</v>
      </c>
      <c r="O380" s="181">
        <v>4</v>
      </c>
      <c r="P380" s="181">
        <v>5</v>
      </c>
      <c r="Q380" s="181">
        <v>4</v>
      </c>
      <c r="R380" s="181"/>
      <c r="S380" s="181">
        <v>3</v>
      </c>
      <c r="T380" s="181"/>
      <c r="U380" s="181"/>
      <c r="V380" s="181">
        <v>4</v>
      </c>
      <c r="W380" s="181">
        <v>3</v>
      </c>
      <c r="X380" s="181">
        <v>2</v>
      </c>
      <c r="Y380" s="181"/>
      <c r="Z380" s="181">
        <v>3</v>
      </c>
      <c r="AA380" s="181">
        <v>4</v>
      </c>
      <c r="AB380" s="181">
        <v>2</v>
      </c>
      <c r="AC380" s="181">
        <v>5</v>
      </c>
      <c r="AD380" s="181">
        <v>4</v>
      </c>
      <c r="AE380" s="181">
        <v>7</v>
      </c>
      <c r="AF380" s="146">
        <f>SUM(D380:AE380)</f>
        <v>92</v>
      </c>
    </row>
    <row r="381" spans="1:37" customHeight="1" ht="15.75">
      <c r="A381" s="291"/>
      <c r="B381" s="281"/>
      <c r="C381" s="99" t="s">
        <v>131</v>
      </c>
      <c r="D381" s="181"/>
      <c r="E381" s="181">
        <v>39</v>
      </c>
      <c r="F381" s="181">
        <v>40</v>
      </c>
      <c r="G381" s="181">
        <v>40</v>
      </c>
      <c r="H381" s="181">
        <v>33</v>
      </c>
      <c r="I381" s="181">
        <v>31</v>
      </c>
      <c r="J381" s="181">
        <v>40</v>
      </c>
      <c r="K381" s="181"/>
      <c r="L381" s="181">
        <v>38</v>
      </c>
      <c r="M381" s="181">
        <v>42</v>
      </c>
      <c r="N381" s="181">
        <v>33</v>
      </c>
      <c r="O381" s="181">
        <v>37</v>
      </c>
      <c r="P381" s="181">
        <v>38</v>
      </c>
      <c r="Q381" s="181">
        <v>40</v>
      </c>
      <c r="R381" s="181"/>
      <c r="S381" s="181">
        <v>37</v>
      </c>
      <c r="T381" s="181"/>
      <c r="U381" s="181"/>
      <c r="V381" s="181">
        <v>43</v>
      </c>
      <c r="W381" s="181">
        <v>43</v>
      </c>
      <c r="X381" s="181">
        <v>31</v>
      </c>
      <c r="Y381" s="181"/>
      <c r="Z381" s="181">
        <v>30</v>
      </c>
      <c r="AA381" s="181">
        <v>24</v>
      </c>
      <c r="AB381" s="181">
        <v>33</v>
      </c>
      <c r="AC381" s="181">
        <v>31</v>
      </c>
      <c r="AD381" s="181">
        <v>46</v>
      </c>
      <c r="AE381" s="181">
        <v>36</v>
      </c>
      <c r="AF381" s="146">
        <f>SUM(D381:AE381)</f>
        <v>805</v>
      </c>
    </row>
    <row r="382" spans="1:37" customHeight="1" ht="15.75">
      <c r="A382" s="291"/>
      <c r="B382" s="281"/>
      <c r="C382" s="99" t="s">
        <v>132</v>
      </c>
      <c r="D382" s="181"/>
      <c r="E382" s="181">
        <v>4</v>
      </c>
      <c r="F382" s="181">
        <v>3</v>
      </c>
      <c r="G382" s="181">
        <v>5</v>
      </c>
      <c r="H382" s="181">
        <v>1</v>
      </c>
      <c r="I382" s="181">
        <v>4</v>
      </c>
      <c r="J382" s="181">
        <v>3</v>
      </c>
      <c r="K382" s="181"/>
      <c r="L382" s="181">
        <v>4</v>
      </c>
      <c r="M382" s="181">
        <v>4</v>
      </c>
      <c r="N382" s="181">
        <v>5</v>
      </c>
      <c r="O382" s="181">
        <v>6</v>
      </c>
      <c r="P382" s="181">
        <v>5</v>
      </c>
      <c r="Q382" s="181">
        <v>4</v>
      </c>
      <c r="R382" s="181"/>
      <c r="S382" s="181">
        <v>3</v>
      </c>
      <c r="T382" s="181"/>
      <c r="U382" s="181"/>
      <c r="V382" s="181">
        <v>1</v>
      </c>
      <c r="W382" s="181">
        <v>1</v>
      </c>
      <c r="X382" s="181">
        <v>4</v>
      </c>
      <c r="Y382" s="181"/>
      <c r="Z382" s="181">
        <v>2</v>
      </c>
      <c r="AA382" s="181">
        <v>4</v>
      </c>
      <c r="AB382" s="181">
        <v>2</v>
      </c>
      <c r="AC382" s="181">
        <v>4</v>
      </c>
      <c r="AD382" s="181">
        <v>2</v>
      </c>
      <c r="AE382" s="181">
        <v>7</v>
      </c>
      <c r="AF382" s="146">
        <f>SUM(D382:AE382)</f>
        <v>78</v>
      </c>
    </row>
    <row r="383" spans="1:37" customHeight="1" ht="15.75">
      <c r="A383" s="291"/>
      <c r="B383" s="281"/>
      <c r="C383" s="99" t="s">
        <v>133</v>
      </c>
      <c r="D383" s="181"/>
      <c r="E383" s="181">
        <v>19</v>
      </c>
      <c r="F383" s="181">
        <v>25</v>
      </c>
      <c r="G383" s="181">
        <v>15</v>
      </c>
      <c r="H383" s="181">
        <v>30</v>
      </c>
      <c r="I383" s="181">
        <v>16</v>
      </c>
      <c r="J383" s="181">
        <v>25</v>
      </c>
      <c r="K383" s="181"/>
      <c r="L383" s="181">
        <v>28</v>
      </c>
      <c r="M383" s="181">
        <v>22</v>
      </c>
      <c r="N383" s="181">
        <v>13</v>
      </c>
      <c r="O383" s="181">
        <v>19</v>
      </c>
      <c r="P383" s="181">
        <v>16</v>
      </c>
      <c r="Q383" s="181">
        <v>20</v>
      </c>
      <c r="R383" s="181"/>
      <c r="S383" s="181">
        <v>29</v>
      </c>
      <c r="T383" s="181"/>
      <c r="U383" s="181"/>
      <c r="V383" s="181">
        <v>19</v>
      </c>
      <c r="W383" s="181">
        <v>23</v>
      </c>
      <c r="X383" s="181">
        <v>13</v>
      </c>
      <c r="Y383" s="181"/>
      <c r="Z383" s="181">
        <v>20</v>
      </c>
      <c r="AA383" s="181">
        <v>13</v>
      </c>
      <c r="AB383" s="181">
        <v>24</v>
      </c>
      <c r="AC383" s="181">
        <v>10</v>
      </c>
      <c r="AD383" s="181">
        <v>27</v>
      </c>
      <c r="AE383" s="181">
        <v>24</v>
      </c>
      <c r="AF383" s="146">
        <f>SUM(D383:AE383)</f>
        <v>450</v>
      </c>
    </row>
    <row r="384" spans="1:37" customHeight="1" ht="15.75">
      <c r="A384" s="291"/>
      <c r="B384" s="281"/>
      <c r="C384" s="99" t="s">
        <v>134</v>
      </c>
      <c r="D384" s="181"/>
      <c r="E384" s="181">
        <v>1</v>
      </c>
      <c r="F384" s="181">
        <v>2</v>
      </c>
      <c r="G384" s="181">
        <v>2</v>
      </c>
      <c r="H384" s="181">
        <v>2</v>
      </c>
      <c r="I384" s="181">
        <v>1</v>
      </c>
      <c r="J384" s="181">
        <v>3</v>
      </c>
      <c r="K384" s="181"/>
      <c r="L384" s="181">
        <v>4</v>
      </c>
      <c r="M384" s="181">
        <v>3</v>
      </c>
      <c r="N384" s="181">
        <v>4</v>
      </c>
      <c r="O384" s="181">
        <v>1</v>
      </c>
      <c r="P384" s="181">
        <v>1</v>
      </c>
      <c r="Q384" s="181">
        <v>1</v>
      </c>
      <c r="R384" s="181"/>
      <c r="S384" s="181">
        <v>3</v>
      </c>
      <c r="T384" s="181"/>
      <c r="U384" s="181"/>
      <c r="V384" s="181">
        <v>2</v>
      </c>
      <c r="W384" s="181">
        <v>4</v>
      </c>
      <c r="X384" s="181">
        <v>1</v>
      </c>
      <c r="Y384" s="181"/>
      <c r="Z384" s="181">
        <v>0</v>
      </c>
      <c r="AA384" s="181">
        <v>2</v>
      </c>
      <c r="AB384" s="181">
        <v>3</v>
      </c>
      <c r="AC384" s="181">
        <v>2</v>
      </c>
      <c r="AD384" s="181">
        <v>0</v>
      </c>
      <c r="AE384" s="181">
        <v>4</v>
      </c>
      <c r="AF384" s="146">
        <f>SUM(D384:AE384)</f>
        <v>46</v>
      </c>
    </row>
    <row r="385" spans="1:37" customHeight="1" ht="15.75">
      <c r="A385" s="291"/>
      <c r="B385" s="281"/>
      <c r="C385" s="99" t="s">
        <v>135</v>
      </c>
      <c r="D385" s="181"/>
      <c r="E385" s="181">
        <v>14</v>
      </c>
      <c r="F385" s="181">
        <v>11</v>
      </c>
      <c r="G385" s="181">
        <v>33</v>
      </c>
      <c r="H385" s="181">
        <v>37</v>
      </c>
      <c r="I385" s="181">
        <v>34</v>
      </c>
      <c r="J385" s="181">
        <v>30</v>
      </c>
      <c r="K385" s="181"/>
      <c r="L385" s="181">
        <v>9</v>
      </c>
      <c r="M385" s="181">
        <v>25</v>
      </c>
      <c r="N385" s="181">
        <v>10</v>
      </c>
      <c r="O385" s="181">
        <v>29</v>
      </c>
      <c r="P385" s="181">
        <v>27</v>
      </c>
      <c r="Q385" s="181">
        <v>18</v>
      </c>
      <c r="R385" s="181"/>
      <c r="S385" s="181">
        <v>42</v>
      </c>
      <c r="T385" s="181"/>
      <c r="U385" s="181"/>
      <c r="V385" s="181">
        <v>31</v>
      </c>
      <c r="W385" s="181">
        <v>13</v>
      </c>
      <c r="X385" s="181">
        <v>35</v>
      </c>
      <c r="Y385" s="181"/>
      <c r="Z385" s="181">
        <v>24</v>
      </c>
      <c r="AA385" s="181">
        <v>23</v>
      </c>
      <c r="AB385" s="181">
        <v>14</v>
      </c>
      <c r="AC385" s="181">
        <v>29</v>
      </c>
      <c r="AD385" s="181">
        <v>11</v>
      </c>
      <c r="AE385" s="181">
        <v>13</v>
      </c>
      <c r="AF385" s="147">
        <f>SUM(D385:AE385)</f>
        <v>512</v>
      </c>
    </row>
    <row r="386" spans="1:37" customHeight="1" ht="15.75">
      <c r="A386" s="291"/>
      <c r="B386" s="281"/>
      <c r="C386" s="99" t="s">
        <v>136</v>
      </c>
      <c r="D386" s="181"/>
      <c r="E386" s="181">
        <v>5</v>
      </c>
      <c r="F386" s="181">
        <v>0</v>
      </c>
      <c r="G386" s="181">
        <v>1</v>
      </c>
      <c r="H386" s="181">
        <v>4</v>
      </c>
      <c r="I386" s="181">
        <v>5</v>
      </c>
      <c r="J386" s="181">
        <v>1</v>
      </c>
      <c r="K386" s="181"/>
      <c r="L386" s="181">
        <v>0</v>
      </c>
      <c r="M386" s="181">
        <v>5</v>
      </c>
      <c r="N386" s="181">
        <v>0</v>
      </c>
      <c r="O386" s="181">
        <v>4</v>
      </c>
      <c r="P386" s="181">
        <v>6</v>
      </c>
      <c r="Q386" s="181">
        <v>3</v>
      </c>
      <c r="R386" s="181"/>
      <c r="S386" s="181">
        <v>3</v>
      </c>
      <c r="T386" s="181"/>
      <c r="U386" s="181"/>
      <c r="V386" s="181">
        <v>4</v>
      </c>
      <c r="W386" s="181">
        <v>2</v>
      </c>
      <c r="X386" s="181">
        <v>4</v>
      </c>
      <c r="Y386" s="181"/>
      <c r="Z386" s="181">
        <v>3</v>
      </c>
      <c r="AA386" s="181">
        <v>2</v>
      </c>
      <c r="AB386" s="181">
        <v>1</v>
      </c>
      <c r="AC386" s="181">
        <v>4</v>
      </c>
      <c r="AD386" s="181">
        <v>1</v>
      </c>
      <c r="AE386" s="181">
        <v>3</v>
      </c>
      <c r="AF386" s="147">
        <f>SUM(D386:AE386)</f>
        <v>61</v>
      </c>
    </row>
    <row r="387" spans="1:37" customHeight="1" ht="16.5">
      <c r="A387" s="291"/>
      <c r="B387" s="281"/>
      <c r="C387" s="100" t="s">
        <v>137</v>
      </c>
      <c r="D387" s="181"/>
      <c r="E387" s="181">
        <v>57</v>
      </c>
      <c r="F387" s="181">
        <v>94</v>
      </c>
      <c r="G387" s="181">
        <v>42</v>
      </c>
      <c r="H387" s="181">
        <v>41</v>
      </c>
      <c r="I387" s="181">
        <v>97</v>
      </c>
      <c r="J387" s="181">
        <v>50</v>
      </c>
      <c r="K387" s="181"/>
      <c r="L387" s="181">
        <v>76</v>
      </c>
      <c r="M387" s="181">
        <v>53</v>
      </c>
      <c r="N387" s="181">
        <v>83</v>
      </c>
      <c r="O387" s="181">
        <v>54</v>
      </c>
      <c r="P387" s="181">
        <v>68</v>
      </c>
      <c r="Q387" s="181">
        <v>53</v>
      </c>
      <c r="R387" s="181"/>
      <c r="S387" s="181">
        <v>43</v>
      </c>
      <c r="T387" s="181"/>
      <c r="U387" s="181"/>
      <c r="V387" s="181">
        <v>49</v>
      </c>
      <c r="W387" s="181">
        <v>64</v>
      </c>
      <c r="X387" s="181">
        <v>95</v>
      </c>
      <c r="Y387" s="181"/>
      <c r="Z387" s="181">
        <v>70</v>
      </c>
      <c r="AA387" s="181">
        <v>89</v>
      </c>
      <c r="AB387" s="181">
        <v>104</v>
      </c>
      <c r="AC387" s="181">
        <v>54</v>
      </c>
      <c r="AD387" s="181">
        <v>90</v>
      </c>
      <c r="AE387" s="181">
        <v>53</v>
      </c>
      <c r="AF387" s="151">
        <f>SUM(D387:AE387)</f>
        <v>1479</v>
      </c>
    </row>
    <row r="388" spans="1:37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/>
      <c r="S388" s="182">
        <f>SUM(S373:S387)</f>
        <v>400</v>
      </c>
      <c r="T388" s="181"/>
      <c r="U388" s="181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50">
        <f>SUM(D388:AE388)</f>
        <v>8800</v>
      </c>
    </row>
    <row r="389" spans="1:37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81"/>
      <c r="U389" s="181"/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400</v>
      </c>
      <c r="AC389" s="104">
        <v>400</v>
      </c>
      <c r="AD389" s="104">
        <v>400</v>
      </c>
      <c r="AE389" s="104">
        <v>400</v>
      </c>
      <c r="AF389" s="145">
        <f>SUM(D389:AE389)</f>
        <v>8800</v>
      </c>
    </row>
    <row r="390" spans="1:37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81"/>
      <c r="U390" s="181"/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46">
        <f>SUM(D390:AE390)</f>
        <v>8800</v>
      </c>
    </row>
    <row r="391" spans="1:37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0</v>
      </c>
      <c r="R391" s="104"/>
      <c r="S391" s="104">
        <f>S390-S389</f>
        <v>0</v>
      </c>
      <c r="T391" s="181"/>
      <c r="U391" s="181"/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0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53">
        <f>SUM(D391:AE391)</f>
        <v>0</v>
      </c>
    </row>
    <row r="392" spans="1:37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0</v>
      </c>
      <c r="R392" s="104"/>
      <c r="S392" s="104">
        <f>S390-S388</f>
        <v>0</v>
      </c>
      <c r="T392" s="181"/>
      <c r="U392" s="181"/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53">
        <f>SUM(D392:AE392)</f>
        <v>0</v>
      </c>
    </row>
    <row r="393" spans="1:37" customHeight="1" ht="16.5">
      <c r="A393" s="291"/>
      <c r="B393" s="288" t="s">
        <v>142</v>
      </c>
      <c r="C393" s="289"/>
      <c r="D393" s="104"/>
      <c r="E393" s="104">
        <f>E374+E376+E378+E380+E382+E384</f>
        <v>24</v>
      </c>
      <c r="F393" s="104">
        <f>F374+F376+F378+F380+F382+F384</f>
        <v>24</v>
      </c>
      <c r="G393" s="104">
        <f>G374+G376+G378+G380+G382+G384</f>
        <v>27</v>
      </c>
      <c r="H393" s="104">
        <f>H374+H376+H378+H380+H382+H384</f>
        <v>24</v>
      </c>
      <c r="I393" s="104">
        <f>I374+I376+I378+I380+I382+I384</f>
        <v>20</v>
      </c>
      <c r="J393" s="104">
        <f>J374+J376+J378+J380+J382+J384</f>
        <v>13</v>
      </c>
      <c r="K393" s="104"/>
      <c r="L393" s="104">
        <f>L374+L376+L378+L380+L382+L384</f>
        <v>20</v>
      </c>
      <c r="M393" s="104">
        <f>M374+M376+M378+M380+M382+M384</f>
        <v>23</v>
      </c>
      <c r="N393" s="104">
        <f>N374+N376+N378+N380+N382+N384</f>
        <v>23</v>
      </c>
      <c r="O393" s="104">
        <f>O374+O376+O378+O380+O382+O384</f>
        <v>21</v>
      </c>
      <c r="P393" s="104">
        <f>P374+P376+P378+P380+P382+P384</f>
        <v>25</v>
      </c>
      <c r="Q393" s="104">
        <f>Q374+Q376+Q378+Q380+Q382+Q384</f>
        <v>22</v>
      </c>
      <c r="R393" s="104"/>
      <c r="S393" s="104">
        <f>S374+S376+S378+S380+S382+S384</f>
        <v>14</v>
      </c>
      <c r="T393" s="181"/>
      <c r="U393" s="181"/>
      <c r="V393" s="104">
        <f>V374+V376+V378+V380+V382+V384</f>
        <v>16</v>
      </c>
      <c r="W393" s="104">
        <f>W374+W376+W378+W380+W382+W384</f>
        <v>22</v>
      </c>
      <c r="X393" s="104">
        <f>X374+X376+X378+X380+X382+X384</f>
        <v>20</v>
      </c>
      <c r="Y393" s="104"/>
      <c r="Z393" s="104">
        <f>Z374+Z376+Z378+Z380+Z382+Z384</f>
        <v>11</v>
      </c>
      <c r="AA393" s="104">
        <f>AA374+AA376+AA378+AA380+AA382+AA384</f>
        <v>15</v>
      </c>
      <c r="AB393" s="104">
        <f>AB374+AB376+AB378+AB380+AB382+AB384</f>
        <v>16</v>
      </c>
      <c r="AC393" s="104">
        <f>AC374+AC376+AC378+AC380+AC382+AC384</f>
        <v>15</v>
      </c>
      <c r="AD393" s="104">
        <f>AD374+AD376+AD378+AD380+AD382+AD384</f>
        <v>13</v>
      </c>
      <c r="AE393" s="104">
        <f>AE374+AE376+AE378+AE380+AE382+AE384</f>
        <v>28</v>
      </c>
      <c r="AF393" s="149">
        <f>SUM(D393:AE393)</f>
        <v>436</v>
      </c>
    </row>
    <row r="394" spans="1:37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3"/>
      <c r="AG394" s="185" t="s">
        <v>120</v>
      </c>
    </row>
    <row r="395" spans="1:37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0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/>
      <c r="U395" s="109"/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10">
        <f>SUM(D395:AE395)</f>
        <v>0</v>
      </c>
    </row>
    <row r="396" spans="1:37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9</v>
      </c>
      <c r="G396" s="181">
        <v>10</v>
      </c>
      <c r="H396" s="181">
        <v>8</v>
      </c>
      <c r="I396" s="181">
        <v>11</v>
      </c>
      <c r="J396" s="181">
        <v>7</v>
      </c>
      <c r="K396" s="181"/>
      <c r="L396" s="181">
        <v>7</v>
      </c>
      <c r="M396" s="181">
        <v>2</v>
      </c>
      <c r="N396" s="181">
        <v>7</v>
      </c>
      <c r="O396" s="181">
        <v>4</v>
      </c>
      <c r="P396" s="181">
        <v>2</v>
      </c>
      <c r="Q396" s="181">
        <v>10</v>
      </c>
      <c r="R396" s="181"/>
      <c r="S396" s="181">
        <v>6</v>
      </c>
      <c r="T396" s="181"/>
      <c r="U396" s="181"/>
      <c r="V396" s="181">
        <v>7</v>
      </c>
      <c r="W396" s="181">
        <v>2</v>
      </c>
      <c r="X396" s="181">
        <v>13</v>
      </c>
      <c r="Y396" s="181"/>
      <c r="Z396" s="181">
        <v>8</v>
      </c>
      <c r="AA396" s="181">
        <v>6</v>
      </c>
      <c r="AB396" s="181">
        <v>16</v>
      </c>
      <c r="AC396" s="181">
        <v>11</v>
      </c>
      <c r="AD396" s="181">
        <v>16</v>
      </c>
      <c r="AE396" s="181">
        <v>10</v>
      </c>
      <c r="AF396" s="146">
        <f>SUM(D396:AE396)</f>
        <v>185</v>
      </c>
    </row>
    <row r="397" spans="1:37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/>
      <c r="U397" s="181"/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46">
        <f>SUM(D397:AE397)</f>
        <v>0</v>
      </c>
    </row>
    <row r="398" spans="1:37" customHeight="1" ht="15.75">
      <c r="A398" s="277"/>
      <c r="B398" s="281"/>
      <c r="C398" s="99" t="s">
        <v>125</v>
      </c>
      <c r="D398" s="181"/>
      <c r="E398" s="181">
        <v>13</v>
      </c>
      <c r="F398" s="181">
        <v>12</v>
      </c>
      <c r="G398" s="181">
        <v>18</v>
      </c>
      <c r="H398" s="181">
        <v>10</v>
      </c>
      <c r="I398" s="181">
        <v>8</v>
      </c>
      <c r="J398" s="181">
        <v>15</v>
      </c>
      <c r="K398" s="181"/>
      <c r="L398" s="181">
        <v>5</v>
      </c>
      <c r="M398" s="181">
        <v>2</v>
      </c>
      <c r="N398" s="181">
        <v>5</v>
      </c>
      <c r="O398" s="181">
        <v>5</v>
      </c>
      <c r="P398" s="181">
        <v>6</v>
      </c>
      <c r="Q398" s="181">
        <v>12</v>
      </c>
      <c r="R398" s="181"/>
      <c r="S398" s="181">
        <v>13</v>
      </c>
      <c r="T398" s="181"/>
      <c r="U398" s="181"/>
      <c r="V398" s="181">
        <v>6</v>
      </c>
      <c r="W398" s="181">
        <v>10</v>
      </c>
      <c r="X398" s="181">
        <v>19</v>
      </c>
      <c r="Y398" s="181"/>
      <c r="Z398" s="181">
        <v>7</v>
      </c>
      <c r="AA398" s="181">
        <v>15</v>
      </c>
      <c r="AB398" s="181">
        <v>18</v>
      </c>
      <c r="AC398" s="181">
        <v>17</v>
      </c>
      <c r="AD398" s="181">
        <v>17</v>
      </c>
      <c r="AE398" s="181">
        <v>7</v>
      </c>
      <c r="AF398" s="146">
        <f>SUM(D398:AE398)</f>
        <v>240</v>
      </c>
    </row>
    <row r="399" spans="1:37" customHeight="1" ht="15.75">
      <c r="A399" s="277"/>
      <c r="B399" s="281"/>
      <c r="C399" s="99" t="s">
        <v>126</v>
      </c>
      <c r="D399" s="181"/>
      <c r="E399" s="181">
        <v>0</v>
      </c>
      <c r="F399" s="181">
        <v>1</v>
      </c>
      <c r="G399" s="181">
        <v>1</v>
      </c>
      <c r="H399" s="181">
        <v>2</v>
      </c>
      <c r="I399" s="181">
        <v>1</v>
      </c>
      <c r="J399" s="181">
        <v>0</v>
      </c>
      <c r="K399" s="181"/>
      <c r="L399" s="181">
        <v>1</v>
      </c>
      <c r="M399" s="181">
        <v>1</v>
      </c>
      <c r="N399" s="181">
        <v>1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/>
      <c r="U399" s="181"/>
      <c r="V399" s="181">
        <v>0</v>
      </c>
      <c r="W399" s="181">
        <v>0</v>
      </c>
      <c r="X399" s="181">
        <v>0</v>
      </c>
      <c r="Y399" s="181"/>
      <c r="Z399" s="181">
        <v>1</v>
      </c>
      <c r="AA399" s="181">
        <v>0</v>
      </c>
      <c r="AB399" s="181">
        <v>2</v>
      </c>
      <c r="AC399" s="181">
        <v>1</v>
      </c>
      <c r="AD399" s="181">
        <v>2</v>
      </c>
      <c r="AE399" s="181">
        <v>1</v>
      </c>
      <c r="AF399" s="146">
        <f>SUM(D399:AE399)</f>
        <v>18</v>
      </c>
    </row>
    <row r="400" spans="1:37" customHeight="1" ht="15.75">
      <c r="A400" s="277"/>
      <c r="B400" s="281"/>
      <c r="C400" s="99" t="s">
        <v>127</v>
      </c>
      <c r="D400" s="181"/>
      <c r="E400" s="181">
        <v>104</v>
      </c>
      <c r="F400" s="181">
        <v>134</v>
      </c>
      <c r="G400" s="181">
        <v>139</v>
      </c>
      <c r="H400" s="181">
        <v>121</v>
      </c>
      <c r="I400" s="181">
        <v>118</v>
      </c>
      <c r="J400" s="181">
        <v>139</v>
      </c>
      <c r="K400" s="181"/>
      <c r="L400" s="181">
        <v>138</v>
      </c>
      <c r="M400" s="181">
        <v>145</v>
      </c>
      <c r="N400" s="181">
        <v>143</v>
      </c>
      <c r="O400" s="181">
        <v>128</v>
      </c>
      <c r="P400" s="181">
        <v>140</v>
      </c>
      <c r="Q400" s="181">
        <v>122</v>
      </c>
      <c r="R400" s="181"/>
      <c r="S400" s="181">
        <v>133</v>
      </c>
      <c r="T400" s="181"/>
      <c r="U400" s="181"/>
      <c r="V400" s="181">
        <v>130</v>
      </c>
      <c r="W400" s="181">
        <v>129</v>
      </c>
      <c r="X400" s="181">
        <v>134</v>
      </c>
      <c r="Y400" s="181"/>
      <c r="Z400" s="181">
        <v>134</v>
      </c>
      <c r="AA400" s="181">
        <v>135</v>
      </c>
      <c r="AB400" s="181">
        <v>133</v>
      </c>
      <c r="AC400" s="181">
        <v>129</v>
      </c>
      <c r="AD400" s="181">
        <v>100</v>
      </c>
      <c r="AE400" s="181">
        <v>144</v>
      </c>
      <c r="AF400" s="146">
        <f>SUM(D400:AE400)</f>
        <v>2872</v>
      </c>
    </row>
    <row r="401" spans="1:37" customHeight="1" ht="15.75">
      <c r="A401" s="277"/>
      <c r="B401" s="281"/>
      <c r="C401" s="99" t="s">
        <v>128</v>
      </c>
      <c r="D401" s="181"/>
      <c r="E401" s="181">
        <v>3</v>
      </c>
      <c r="F401" s="181">
        <v>4</v>
      </c>
      <c r="G401" s="181">
        <v>4</v>
      </c>
      <c r="H401" s="181">
        <v>5</v>
      </c>
      <c r="I401" s="181">
        <v>3</v>
      </c>
      <c r="J401" s="181">
        <v>4</v>
      </c>
      <c r="K401" s="181"/>
      <c r="L401" s="181">
        <v>3</v>
      </c>
      <c r="M401" s="181">
        <v>5</v>
      </c>
      <c r="N401" s="181">
        <v>2</v>
      </c>
      <c r="O401" s="181">
        <v>3</v>
      </c>
      <c r="P401" s="181">
        <v>4</v>
      </c>
      <c r="Q401" s="181">
        <v>4</v>
      </c>
      <c r="R401" s="181"/>
      <c r="S401" s="181">
        <v>4</v>
      </c>
      <c r="T401" s="181"/>
      <c r="U401" s="181"/>
      <c r="V401" s="181">
        <v>4</v>
      </c>
      <c r="W401" s="181">
        <v>4</v>
      </c>
      <c r="X401" s="181">
        <v>2</v>
      </c>
      <c r="Y401" s="181"/>
      <c r="Z401" s="181">
        <v>4</v>
      </c>
      <c r="AA401" s="181">
        <v>2</v>
      </c>
      <c r="AB401" s="181">
        <v>2</v>
      </c>
      <c r="AC401" s="181">
        <v>3</v>
      </c>
      <c r="AD401" s="181">
        <v>4</v>
      </c>
      <c r="AE401" s="181">
        <v>2</v>
      </c>
      <c r="AF401" s="146">
        <f>SUM(D401:AE401)</f>
        <v>75</v>
      </c>
    </row>
    <row r="402" spans="1:37" customHeight="1" ht="15.75">
      <c r="A402" s="277"/>
      <c r="B402" s="281"/>
      <c r="C402" s="99" t="s">
        <v>129</v>
      </c>
      <c r="D402" s="181"/>
      <c r="E402" s="181">
        <v>73</v>
      </c>
      <c r="F402" s="181">
        <v>75</v>
      </c>
      <c r="G402" s="181">
        <v>69</v>
      </c>
      <c r="H402" s="181">
        <v>69</v>
      </c>
      <c r="I402" s="181">
        <v>73</v>
      </c>
      <c r="J402" s="181">
        <v>79</v>
      </c>
      <c r="K402" s="181"/>
      <c r="L402" s="181">
        <v>69</v>
      </c>
      <c r="M402" s="181">
        <v>74</v>
      </c>
      <c r="N402" s="181">
        <v>75</v>
      </c>
      <c r="O402" s="181">
        <v>78</v>
      </c>
      <c r="P402" s="181">
        <v>76</v>
      </c>
      <c r="Q402" s="181">
        <v>70</v>
      </c>
      <c r="R402" s="181"/>
      <c r="S402" s="181">
        <v>73</v>
      </c>
      <c r="T402" s="181"/>
      <c r="U402" s="181"/>
      <c r="V402" s="181">
        <v>74</v>
      </c>
      <c r="W402" s="181">
        <v>77</v>
      </c>
      <c r="X402" s="181">
        <v>74</v>
      </c>
      <c r="Y402" s="181"/>
      <c r="Z402" s="181">
        <v>78</v>
      </c>
      <c r="AA402" s="181">
        <v>84</v>
      </c>
      <c r="AB402" s="181">
        <v>68</v>
      </c>
      <c r="AC402" s="181">
        <v>65</v>
      </c>
      <c r="AD402" s="181">
        <v>79</v>
      </c>
      <c r="AE402" s="181">
        <v>73</v>
      </c>
      <c r="AF402" s="146">
        <f>SUM(D402:AE402)</f>
        <v>1625</v>
      </c>
    </row>
    <row r="403" spans="1:37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>
        <v>4</v>
      </c>
      <c r="H403" s="181">
        <v>5</v>
      </c>
      <c r="I403" s="181">
        <v>6</v>
      </c>
      <c r="J403" s="181">
        <v>6</v>
      </c>
      <c r="K403" s="181"/>
      <c r="L403" s="181">
        <v>5</v>
      </c>
      <c r="M403" s="181">
        <v>7</v>
      </c>
      <c r="N403" s="181">
        <v>5</v>
      </c>
      <c r="O403" s="181">
        <v>4</v>
      </c>
      <c r="P403" s="181">
        <v>6</v>
      </c>
      <c r="Q403" s="181">
        <v>6</v>
      </c>
      <c r="R403" s="181"/>
      <c r="S403" s="181">
        <v>5</v>
      </c>
      <c r="T403" s="181"/>
      <c r="U403" s="181"/>
      <c r="V403" s="181">
        <v>4</v>
      </c>
      <c r="W403" s="181">
        <v>7</v>
      </c>
      <c r="X403" s="181">
        <v>3</v>
      </c>
      <c r="Y403" s="181"/>
      <c r="Z403" s="181">
        <v>4</v>
      </c>
      <c r="AA403" s="181">
        <v>2</v>
      </c>
      <c r="AB403" s="181">
        <v>6</v>
      </c>
      <c r="AC403" s="181">
        <v>6</v>
      </c>
      <c r="AD403" s="181">
        <v>7</v>
      </c>
      <c r="AE403" s="181">
        <v>5</v>
      </c>
      <c r="AF403" s="146">
        <f>SUM(D403:AE403)</f>
        <v>115</v>
      </c>
    </row>
    <row r="404" spans="1:37" customHeight="1" ht="15.75">
      <c r="A404" s="277"/>
      <c r="B404" s="281"/>
      <c r="C404" s="99" t="s">
        <v>131</v>
      </c>
      <c r="D404" s="181"/>
      <c r="E404" s="181">
        <v>63</v>
      </c>
      <c r="F404" s="181">
        <v>44</v>
      </c>
      <c r="G404" s="181">
        <v>45</v>
      </c>
      <c r="H404" s="181">
        <v>69</v>
      </c>
      <c r="I404" s="181">
        <v>51</v>
      </c>
      <c r="J404" s="181">
        <v>37</v>
      </c>
      <c r="K404" s="181"/>
      <c r="L404" s="181">
        <v>58</v>
      </c>
      <c r="M404" s="181">
        <v>45</v>
      </c>
      <c r="N404" s="181">
        <v>57</v>
      </c>
      <c r="O404" s="181">
        <v>63</v>
      </c>
      <c r="P404" s="181">
        <v>50</v>
      </c>
      <c r="Q404" s="181">
        <v>58</v>
      </c>
      <c r="R404" s="181"/>
      <c r="S404" s="181">
        <v>51</v>
      </c>
      <c r="T404" s="181"/>
      <c r="U404" s="181"/>
      <c r="V404" s="181">
        <v>66</v>
      </c>
      <c r="W404" s="181">
        <v>50</v>
      </c>
      <c r="X404" s="181">
        <v>42</v>
      </c>
      <c r="Y404" s="181"/>
      <c r="Z404" s="181">
        <v>59</v>
      </c>
      <c r="AA404" s="181">
        <v>46</v>
      </c>
      <c r="AB404" s="181">
        <v>45</v>
      </c>
      <c r="AC404" s="181">
        <v>49</v>
      </c>
      <c r="AD404" s="181">
        <v>49</v>
      </c>
      <c r="AE404" s="181">
        <v>49</v>
      </c>
      <c r="AF404" s="146">
        <f>SUM(D404:AE404)</f>
        <v>1146</v>
      </c>
    </row>
    <row r="405" spans="1:37" customHeight="1" ht="15.75">
      <c r="A405" s="277"/>
      <c r="B405" s="281"/>
      <c r="C405" s="99" t="s">
        <v>132</v>
      </c>
      <c r="D405" s="181"/>
      <c r="E405" s="181">
        <v>4</v>
      </c>
      <c r="F405" s="181">
        <v>1</v>
      </c>
      <c r="G405" s="181">
        <v>0</v>
      </c>
      <c r="H405" s="181">
        <v>3</v>
      </c>
      <c r="I405" s="181">
        <v>3</v>
      </c>
      <c r="J405" s="181">
        <v>0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0</v>
      </c>
      <c r="Q405" s="181">
        <v>1</v>
      </c>
      <c r="R405" s="181"/>
      <c r="S405" s="181">
        <v>1</v>
      </c>
      <c r="T405" s="181"/>
      <c r="U405" s="181"/>
      <c r="V405" s="181">
        <v>1</v>
      </c>
      <c r="W405" s="181">
        <v>1</v>
      </c>
      <c r="X405" s="181">
        <v>3</v>
      </c>
      <c r="Y405" s="181"/>
      <c r="Z405" s="181">
        <v>1</v>
      </c>
      <c r="AA405" s="181">
        <v>3</v>
      </c>
      <c r="AB405" s="181">
        <v>2</v>
      </c>
      <c r="AC405" s="181">
        <v>3</v>
      </c>
      <c r="AD405" s="181">
        <v>3</v>
      </c>
      <c r="AE405" s="181">
        <v>2</v>
      </c>
      <c r="AF405" s="146">
        <f>SUM(D405:AE405)</f>
        <v>37</v>
      </c>
    </row>
    <row r="406" spans="1:37" customHeight="1" ht="15.75">
      <c r="A406" s="277"/>
      <c r="B406" s="281"/>
      <c r="C406" s="99" t="s">
        <v>133</v>
      </c>
      <c r="D406" s="181"/>
      <c r="E406" s="181">
        <v>48</v>
      </c>
      <c r="F406" s="181">
        <v>22</v>
      </c>
      <c r="G406" s="181">
        <v>22</v>
      </c>
      <c r="H406" s="181">
        <v>18</v>
      </c>
      <c r="I406" s="181">
        <v>47</v>
      </c>
      <c r="J406" s="181">
        <v>19</v>
      </c>
      <c r="K406" s="181"/>
      <c r="L406" s="181">
        <v>30</v>
      </c>
      <c r="M406" s="181">
        <v>25</v>
      </c>
      <c r="N406" s="181">
        <v>27</v>
      </c>
      <c r="O406" s="181">
        <v>28</v>
      </c>
      <c r="P406" s="181">
        <v>25</v>
      </c>
      <c r="Q406" s="181">
        <v>27</v>
      </c>
      <c r="R406" s="181"/>
      <c r="S406" s="181">
        <v>26</v>
      </c>
      <c r="T406" s="181"/>
      <c r="U406" s="181"/>
      <c r="V406" s="181">
        <v>25</v>
      </c>
      <c r="W406" s="181">
        <v>28</v>
      </c>
      <c r="X406" s="181">
        <v>23</v>
      </c>
      <c r="Y406" s="181"/>
      <c r="Z406" s="181">
        <v>22</v>
      </c>
      <c r="AA406" s="181">
        <v>27</v>
      </c>
      <c r="AB406" s="181">
        <v>26</v>
      </c>
      <c r="AC406" s="181">
        <v>36</v>
      </c>
      <c r="AD406" s="181">
        <v>52</v>
      </c>
      <c r="AE406" s="181">
        <v>30</v>
      </c>
      <c r="AF406" s="146">
        <f>SUM(D406:AE406)</f>
        <v>633</v>
      </c>
    </row>
    <row r="407" spans="1:37" customHeight="1" ht="15.75">
      <c r="A407" s="277"/>
      <c r="B407" s="281"/>
      <c r="C407" s="99" t="s">
        <v>134</v>
      </c>
      <c r="D407" s="181"/>
      <c r="E407" s="181">
        <v>0</v>
      </c>
      <c r="F407" s="181">
        <v>0</v>
      </c>
      <c r="G407" s="181">
        <v>1</v>
      </c>
      <c r="H407" s="181">
        <v>0</v>
      </c>
      <c r="I407" s="181">
        <v>1</v>
      </c>
      <c r="J407" s="181">
        <v>1</v>
      </c>
      <c r="K407" s="181"/>
      <c r="L407" s="181">
        <v>1</v>
      </c>
      <c r="M407" s="181">
        <v>1</v>
      </c>
      <c r="N407" s="181">
        <v>1</v>
      </c>
      <c r="O407" s="181">
        <v>0</v>
      </c>
      <c r="P407" s="181">
        <v>1</v>
      </c>
      <c r="Q407" s="181">
        <v>1</v>
      </c>
      <c r="R407" s="181"/>
      <c r="S407" s="181">
        <v>1</v>
      </c>
      <c r="T407" s="181"/>
      <c r="U407" s="181"/>
      <c r="V407" s="181">
        <v>1</v>
      </c>
      <c r="W407" s="181">
        <v>1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1</v>
      </c>
      <c r="AD407" s="181">
        <v>1</v>
      </c>
      <c r="AE407" s="181">
        <v>0</v>
      </c>
      <c r="AF407" s="146">
        <f>SUM(D407:AE407)</f>
        <v>17</v>
      </c>
    </row>
    <row r="408" spans="1:37" customHeight="1" ht="15.75">
      <c r="A408" s="277"/>
      <c r="B408" s="281"/>
      <c r="C408" s="99" t="s">
        <v>135</v>
      </c>
      <c r="D408" s="181"/>
      <c r="E408" s="181">
        <v>64</v>
      </c>
      <c r="F408" s="181">
        <v>86</v>
      </c>
      <c r="G408" s="181">
        <v>80</v>
      </c>
      <c r="H408" s="181">
        <v>83</v>
      </c>
      <c r="I408" s="181">
        <v>69</v>
      </c>
      <c r="J408" s="181">
        <v>87</v>
      </c>
      <c r="K408" s="181"/>
      <c r="L408" s="181">
        <v>77</v>
      </c>
      <c r="M408" s="181">
        <v>88</v>
      </c>
      <c r="N408" s="181">
        <v>72</v>
      </c>
      <c r="O408" s="181">
        <v>80</v>
      </c>
      <c r="P408" s="181">
        <v>84</v>
      </c>
      <c r="Q408" s="181">
        <v>80</v>
      </c>
      <c r="R408" s="181"/>
      <c r="S408" s="181">
        <v>79</v>
      </c>
      <c r="T408" s="181"/>
      <c r="U408" s="181"/>
      <c r="V408" s="181">
        <v>76</v>
      </c>
      <c r="W408" s="181">
        <v>86</v>
      </c>
      <c r="X408" s="181">
        <v>78</v>
      </c>
      <c r="Y408" s="181"/>
      <c r="Z408" s="181">
        <v>75</v>
      </c>
      <c r="AA408" s="181">
        <v>71</v>
      </c>
      <c r="AB408" s="181">
        <v>71</v>
      </c>
      <c r="AC408" s="181">
        <v>72</v>
      </c>
      <c r="AD408" s="181">
        <v>63</v>
      </c>
      <c r="AE408" s="181">
        <v>71</v>
      </c>
      <c r="AF408" s="147">
        <f>SUM(D408:AE408)</f>
        <v>1692</v>
      </c>
    </row>
    <row r="409" spans="1:37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/>
      <c r="U409" s="181"/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47">
        <f>SUM(D409:AE409)</f>
        <v>0</v>
      </c>
    </row>
    <row r="410" spans="1:37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>
        <v>7</v>
      </c>
      <c r="H410" s="181">
        <v>7</v>
      </c>
      <c r="I410" s="181">
        <v>9</v>
      </c>
      <c r="J410" s="181">
        <v>6</v>
      </c>
      <c r="K410" s="181"/>
      <c r="L410" s="181">
        <v>5</v>
      </c>
      <c r="M410" s="181">
        <v>3</v>
      </c>
      <c r="N410" s="181">
        <v>4</v>
      </c>
      <c r="O410" s="181">
        <v>6</v>
      </c>
      <c r="P410" s="181">
        <v>5</v>
      </c>
      <c r="Q410" s="181">
        <v>8</v>
      </c>
      <c r="R410" s="181"/>
      <c r="S410" s="181">
        <v>7</v>
      </c>
      <c r="T410" s="181"/>
      <c r="U410" s="181"/>
      <c r="V410" s="181">
        <v>6</v>
      </c>
      <c r="W410" s="181">
        <v>5</v>
      </c>
      <c r="X410" s="181">
        <v>8</v>
      </c>
      <c r="Y410" s="181"/>
      <c r="Z410" s="181">
        <v>5</v>
      </c>
      <c r="AA410" s="181">
        <v>8</v>
      </c>
      <c r="AB410" s="181">
        <v>11</v>
      </c>
      <c r="AC410" s="181">
        <v>7</v>
      </c>
      <c r="AD410" s="181">
        <v>7</v>
      </c>
      <c r="AE410" s="181">
        <v>6</v>
      </c>
      <c r="AF410" s="151">
        <f>SUM(D410:AE410)</f>
        <v>145</v>
      </c>
    </row>
    <row r="411" spans="1:37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/>
      <c r="S411" s="182">
        <f>SUM(S396:S410)</f>
        <v>400</v>
      </c>
      <c r="T411" s="181"/>
      <c r="U411" s="181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50">
        <f>SUM(D411:AE411)</f>
        <v>8800</v>
      </c>
    </row>
    <row r="412" spans="1:37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81"/>
      <c r="U412" s="181"/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45">
        <f>SUM(D412:AE412)</f>
        <v>8800</v>
      </c>
    </row>
    <row r="413" spans="1:37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81"/>
      <c r="U413" s="181"/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46">
        <f>SUM(D413:AE413)</f>
        <v>8800</v>
      </c>
    </row>
    <row r="414" spans="1:37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0</v>
      </c>
      <c r="R414" s="104"/>
      <c r="S414" s="104">
        <f>S413-S412</f>
        <v>0</v>
      </c>
      <c r="T414" s="181"/>
      <c r="U414" s="181"/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53">
        <f>SUM(D414:AE414)</f>
        <v>0</v>
      </c>
    </row>
    <row r="415" spans="1:37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0</v>
      </c>
      <c r="R415" s="104"/>
      <c r="S415" s="104">
        <f>S413-S411</f>
        <v>0</v>
      </c>
      <c r="T415" s="181"/>
      <c r="U415" s="181"/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53">
        <f>SUM(D415:AE415)</f>
        <v>0</v>
      </c>
    </row>
    <row r="416" spans="1:37" customHeight="1" ht="16.5">
      <c r="A416" s="277"/>
      <c r="B416" s="288" t="s">
        <v>142</v>
      </c>
      <c r="C416" s="289"/>
      <c r="D416" s="104"/>
      <c r="E416" s="104">
        <f>E397+E399+E401+E403+E405+E407</f>
        <v>13</v>
      </c>
      <c r="F416" s="104">
        <f>F397+F399+F401+F403+F405+F407</f>
        <v>12</v>
      </c>
      <c r="G416" s="104">
        <f>G397+G399+G401+G403+G405+G407</f>
        <v>10</v>
      </c>
      <c r="H416" s="104">
        <f>H397+H399+H401+H403+H405+H407</f>
        <v>15</v>
      </c>
      <c r="I416" s="104">
        <f>I397+I399+I401+I403+I405+I407</f>
        <v>14</v>
      </c>
      <c r="J416" s="104">
        <f>J397+J399+J401+J403+J405+J407</f>
        <v>11</v>
      </c>
      <c r="K416" s="104"/>
      <c r="L416" s="104">
        <f>L397+L399+L401+L403+L405+L407</f>
        <v>11</v>
      </c>
      <c r="M416" s="104">
        <f>M397+M399+M401+M403+M405+M407</f>
        <v>16</v>
      </c>
      <c r="N416" s="104">
        <f>N397+N399+N401+N403+N405+N407</f>
        <v>10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13</v>
      </c>
      <c r="R416" s="104"/>
      <c r="S416" s="104">
        <f>S397+S399+S401+S403+S405+S407</f>
        <v>12</v>
      </c>
      <c r="T416" s="181"/>
      <c r="U416" s="181"/>
      <c r="V416" s="104">
        <f>V397+V399+V401+V403+V405+V407</f>
        <v>10</v>
      </c>
      <c r="W416" s="104">
        <f>W397+W399+W401+W403+W405+W407</f>
        <v>13</v>
      </c>
      <c r="X416" s="104">
        <f>X397+X399+X401+X403+X405+X407</f>
        <v>9</v>
      </c>
      <c r="Y416" s="104"/>
      <c r="Z416" s="104">
        <f>Z397+Z399+Z401+Z403+Z405+Z407</f>
        <v>12</v>
      </c>
      <c r="AA416" s="104">
        <f>AA397+AA399+AA401+AA403+AA405+AA407</f>
        <v>8</v>
      </c>
      <c r="AB416" s="104">
        <f>AB397+AB399+AB401+AB403+AB405+AB407</f>
        <v>12</v>
      </c>
      <c r="AC416" s="104">
        <f>AC397+AC399+AC401+AC403+AC405+AC407</f>
        <v>14</v>
      </c>
      <c r="AD416" s="104">
        <f>AD397+AD399+AD401+AD403+AD405+AD407</f>
        <v>17</v>
      </c>
      <c r="AE416" s="104">
        <f>AE397+AE399+AE401+AE403+AE405+AE407</f>
        <v>10</v>
      </c>
      <c r="AF416" s="149">
        <f>SUM(D416:AE416)</f>
        <v>262</v>
      </c>
    </row>
    <row r="417" spans="1:37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3"/>
    </row>
    <row r="418" spans="1:37">
      <c r="D418" t="s">
        <v>165</v>
      </c>
    </row>
    <row r="421" spans="1:37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</row>
    <row r="422" spans="1:37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FEVEREIRO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2" t="s">
        <v>167</v>
      </c>
      <c r="AG422" s="191"/>
      <c r="AH422" s="195" t="str">
        <f>B2</f>
        <v>FEVEREIRO</v>
      </c>
      <c r="AI422" s="194">
        <f>A2</f>
        <v>2026</v>
      </c>
      <c r="AJ422" s="193"/>
    </row>
    <row r="423" spans="1:37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509</v>
      </c>
      <c r="F423" s="181">
        <f>F5+F28+F51+F74+F97+F120+F143+F166+F189+F212+F235+F258+F281+F304+F327+F350+F373+F396</f>
        <v>651</v>
      </c>
      <c r="G423" s="181">
        <f>G5+G28+G51+G74+G97+G120+G143+G166+G189+G212+G235+G258+G281+G304+G327+G350+G373+G396</f>
        <v>575</v>
      </c>
      <c r="H423" s="181">
        <f>H5+H28+H51+H74+H97+H120+H143+H166+H189+H212+H235+H258+H281+H304+H327+H350+H373+H396</f>
        <v>678</v>
      </c>
      <c r="I423" s="181">
        <f>I5+I28+I51+I74+I97+I120+I143+I166+I189+I212+I235+I258+I281+I304+I327+I350+I373+I396</f>
        <v>629</v>
      </c>
      <c r="J423" s="181">
        <f>J5+J28+J51+J74+J97+J120+J143+J166+J189+J212+J235+J258+J281+J304+J327+J350+J373+J396</f>
        <v>159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631</v>
      </c>
      <c r="M423" s="181">
        <f>M5+M28+M51+M74+M97+M120+M143+M166+M189+M212+M235+M258+M281+M304+M327+M350+M373+M396</f>
        <v>672</v>
      </c>
      <c r="N423" s="181">
        <f>N5+N28+N51+N74+N97+N120+N143+N166+N189+N212+N235+N258+N281+N304+N327+N350+N373+N396</f>
        <v>648</v>
      </c>
      <c r="O423" s="181">
        <f>O5+O28+O51+O74+N97+O120+O143+O166+O189+O212+O235+O258+O281+O304+O327+O350+O373+O396</f>
        <v>662</v>
      </c>
      <c r="P423" s="181">
        <f>P5+P28+P51+P74+P97+P120+P143+P166+P189+P212+P235+P258+P281+P304+P327+P350+P373+P396</f>
        <v>713</v>
      </c>
      <c r="Q423" s="181">
        <f>Q5+Q28+Q51+Q74+Q97+Q120+Q143+Q166+Q189+Q212+Q235+Q258+Q281+Q304+Q327+Q350+Q373+Q396</f>
        <v>192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616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727</v>
      </c>
      <c r="W423" s="181">
        <f>W5+W28+W51+W74+W97+W120+W143+W166+W189+W212+W235+W258+W281+W304+W327+W350+W373+W396</f>
        <v>720</v>
      </c>
      <c r="X423" s="181">
        <f>X5+X28+X51+X74+X97+X120+X143+X166+X189+X212+X235+X258+X281+X304+X327+X350+X373+X396</f>
        <v>150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659</v>
      </c>
      <c r="AA423" s="181">
        <f>AA5+AA28+AA51+AA74+AA97+AA120+AA143+AA166+AA189+AA212+AA235+AA258+AA281+AA304+AA327+AA350+AA373+AA396</f>
        <v>675</v>
      </c>
      <c r="AB423" s="181">
        <f>AB5+AB28+AB51+AB74+AB97+AB120+AB143+AB166+AB189+AB212+AB235+AB258+AB281+AB304+AB327+AB350+AB373+AB396</f>
        <v>641</v>
      </c>
      <c r="AC423" s="181">
        <f>AC5+AC28+AC51+AC74+AC97+AC120+AC143+AC166+AC189+AC212+AC235+AC258+AC281+AC304+AC327+AC350+AC373+AC396</f>
        <v>553</v>
      </c>
      <c r="AD423" s="181">
        <f>AD5+AD28+AD51+AD74+AD97+AD120+AD143+AD166+AD189+AD212+AD235+AD258+AD281+AD304+AD327+AD350+AD373+AD396</f>
        <v>664</v>
      </c>
      <c r="AE423" s="181"/>
      <c r="AF423" s="156">
        <f>SUM(D423:AE423)</f>
        <v>12124</v>
      </c>
      <c r="AG423" s="304">
        <f>SUM(AF423:AF424)</f>
        <v>12710</v>
      </c>
      <c r="AH423" s="306" t="s">
        <v>169</v>
      </c>
      <c r="AI423" s="304">
        <f>SUM(AG423:AG426)</f>
        <v>22808</v>
      </c>
      <c r="AJ423" s="306" t="s">
        <v>170</v>
      </c>
    </row>
    <row r="424" spans="1:37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18</v>
      </c>
      <c r="F424" s="181">
        <f>F6+F29+F52+F75+F98+F121+F144+F167+F190+F213+F236+F259+F282+F305+F328+F351+F374+F397</f>
        <v>39</v>
      </c>
      <c r="G424" s="181">
        <f>G6+G29+G52+G75+G98+G121+G144+G167+G190+G213+G236+G259+G282+G305+G328+G351+G374+G397</f>
        <v>31</v>
      </c>
      <c r="H424" s="181">
        <f>H6+H29+H52+H75+H98+H121+H144+H167+H190+H213+H236+H259+H282+H305+H328+H351+H374+H397</f>
        <v>29</v>
      </c>
      <c r="I424" s="181">
        <f>I6+I29+I52+I75+I98+I121+I144+I167+I190+I213+I236+I259+I282+I305+I328+I351+I374+I397</f>
        <v>36</v>
      </c>
      <c r="J424" s="181">
        <f>J6+J29+J52+J75+J98+J121+J144+J167+J190+J213+J236+J259+J282+J305+J328+J351+J374+J397</f>
        <v>10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33</v>
      </c>
      <c r="M424" s="181">
        <f>M6+M29+M52+M75+M98+M121+M144+M167+M190+M213+M236+M259+M282+M305+M328+M351+M374+M397</f>
        <v>29</v>
      </c>
      <c r="N424" s="181">
        <f>N6+N29+N52+N75+N98+N121+N144+N167+N190+N213+N236+N259+N282+N305+N328+N351+N374+N397</f>
        <v>28</v>
      </c>
      <c r="O424" s="181">
        <f>O6+O29+O52+O75+N98+O121+O144+O167+O190+O213+O236+O259+O282+O305+O328+O351+O374+O397</f>
        <v>32</v>
      </c>
      <c r="P424" s="181">
        <f>P6+P29+P52+P75+P98+P121+P144+P167+P190+P213+P236+P259+P282+P305+P328+P351+P374+P397</f>
        <v>39</v>
      </c>
      <c r="Q424" s="181">
        <f>Q6+Q29+Q52+Q75+Q98+Q121+Q144+Q167+Q190+Q213+Q236+Q259+Q282+Q305+Q328+Q351+Q374+Q397</f>
        <v>9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24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38</v>
      </c>
      <c r="W424" s="181">
        <f>W6+W29+W52+W75+W98+W121+W144+W167+W190+W213+W236+W259+W282+W305+W328+W351+W374+W397</f>
        <v>37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25</v>
      </c>
      <c r="AB424" s="181">
        <f>AB6+AB29+AB52+AB75+AB98+AB121+AB144+AB167+AB190+AB213+AB236+AB259+AB282+AB305+AB328+AB351+AB374+AB397</f>
        <v>32</v>
      </c>
      <c r="AC424" s="181">
        <f>AC6+AC29+AC52+AC75+AC98+AC121+AC144+AC167+AC190+AC213+AC236+AC259+AC282+AC305+AC328+AC351+AC374+AC397</f>
        <v>22</v>
      </c>
      <c r="AD424" s="181">
        <f>AD6+AD29+AD52+AD75+AD98+AD121+AD144+AD167+AD190+AD213+AD236+AD259+AD282+AD305+AD328+AD351+AD374+AD397</f>
        <v>29</v>
      </c>
      <c r="AE424" s="181"/>
      <c r="AF424" s="156">
        <f>SUM(D424:AE424)</f>
        <v>586</v>
      </c>
      <c r="AG424" s="305"/>
      <c r="AH424" s="306"/>
      <c r="AI424" s="305"/>
      <c r="AJ424" s="306"/>
    </row>
    <row r="425" spans="1:37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393</v>
      </c>
      <c r="F425" s="181">
        <f>F7+F30+F53+F76+F99+F122+F145+F168+F191+F214+F237+F260+F283+F306+F329+F352+F375+F398</f>
        <v>516</v>
      </c>
      <c r="G425" s="181">
        <f>G7+G30+G53+G76+G99+G122+G145+G168+G191+G214+G237+G260+G283+G306+G329+G352+G375+G398</f>
        <v>437</v>
      </c>
      <c r="H425" s="181">
        <f>H7+H30+H53+H76+H99+H122+H145+H168+H191+H214+H237+H260+H283+H306+H329+H352+H375+H398</f>
        <v>496</v>
      </c>
      <c r="I425" s="181">
        <f>I7+I30+I53+I76+I99+I122+I145+I168+I191+I214+I237+I260+I283+I306+I329+I352+I375+I398</f>
        <v>482</v>
      </c>
      <c r="J425" s="181">
        <f>J7+J30+J53+J76+J99+J122+J145+J168+J191+J214+J237+J260+J283+J306+J329+J352+J375+J398</f>
        <v>150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523</v>
      </c>
      <c r="M425" s="181">
        <f>M7+M30+M53+M76+M99+M122+M145+M168+M191+M214+M237+M260+M283+M306+M329+M352+M375+M398</f>
        <v>543</v>
      </c>
      <c r="N425" s="181">
        <f>N7+N30+N53+N76+N99+N122+N145+N168+N191+N214+N237+N260+N283+N306+N329+N352+N375+N398</f>
        <v>522</v>
      </c>
      <c r="O425" s="181">
        <f>O7+O30+O53+O76+N99+O122+O145+O168+O191+O214+O237+O260+O283+O306+O329+O352+O375+O398</f>
        <v>501</v>
      </c>
      <c r="P425" s="181">
        <f>P7+P30+P53+P76+P99+P122+P145+P168+P191+P214+P237+P260+P283+P306+P329+P352+P375+P398</f>
        <v>531</v>
      </c>
      <c r="Q425" s="181">
        <f>Q7+Q30+Q53+Q76+Q99+Q122+Q145+Q168+Q191+Q214+Q237+Q260+Q283+Q306+Q329+Q352+Q375+Q398</f>
        <v>146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489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549</v>
      </c>
      <c r="W425" s="181">
        <f>W7+W30+W53+W76+W99+W122+W145+W168+W191+W214+W237+W260+W283+W306+W329+W352+W375+W398</f>
        <v>560</v>
      </c>
      <c r="X425" s="181">
        <f>X7+X30+X53+X76+X99+X122+X145+X168+X191+X214+X237+X260+X283+X306+X329+X352+X375+X398</f>
        <v>156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536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526</v>
      </c>
      <c r="AC425" s="181">
        <f>AC7+AC30+AC53+AC76+AC99+AC122+AC145+AC168+AC191+AC214+AC237+AC260+AC283+AC306+AC329+AC352+AC375+AC398</f>
        <v>472</v>
      </c>
      <c r="AD425" s="181">
        <f>AD7+AD30+AD53+AD76+AD99+AD122+AD145+AD168+AD191+AD214+AD237+AD260+AD283+AD306+AD329+AD352+AD375+AD398</f>
        <v>531</v>
      </c>
      <c r="AE425" s="181"/>
      <c r="AF425" s="156">
        <f>SUM(D425:AE425)</f>
        <v>9635</v>
      </c>
      <c r="AG425" s="304">
        <f>SUM(AF425:AF426)</f>
        <v>10098</v>
      </c>
      <c r="AH425" s="306" t="s">
        <v>172</v>
      </c>
      <c r="AI425" s="305"/>
      <c r="AJ425" s="306"/>
    </row>
    <row r="426" spans="1:37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12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30</v>
      </c>
      <c r="H426" s="181">
        <f>H8+H31+H54+H77+H100+H123+H146+H169+H192+H215+H238+H261+H284+H307+H330+H353+H376+H399</f>
        <v>26</v>
      </c>
      <c r="I426" s="181">
        <f>I8+I31+I54+I77+I100+I123+I146+I169+I192+I215+I238+I261+I284+I307+I330+I353+I376+I399</f>
        <v>23</v>
      </c>
      <c r="J426" s="181">
        <f>J8+J31+J54+J77+J100+J123+J146+J169+J192+J215+J238+J261+J284+J307+J330+J353+J376+J399</f>
        <v>8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23</v>
      </c>
      <c r="M426" s="181">
        <f>M8+M31+M54+M77+M100+M123+M146+M169+M192+M215+M238+M261+M284+M307+M330+M353+M376+M399</f>
        <v>23</v>
      </c>
      <c r="N426" s="181">
        <f>N8+N31+N54+N77+N100+N123+N146+N169+N192+N215+N238+N261+N284+N307+N330+N353+N376+N399</f>
        <v>24</v>
      </c>
      <c r="O426" s="181">
        <f>O8+O31+O54+O77+N100+O123+O146+O169+O192+O215+O238+O261+O284+O307+O330+O353+O376+O399</f>
        <v>27</v>
      </c>
      <c r="P426" s="181">
        <f>P8+P31+P54+P77+P100+P123+P146+P169+P192+P215+P238+P261+P284+P307+P330+P353+P376+P399</f>
        <v>23</v>
      </c>
      <c r="Q426" s="181">
        <f>Q8+Q31+Q54+Q77+Q100+Q123+Q146+Q169+Q192+Q215+Q238+Q261+Q284+Q307+Q330+Q353+Q376+Q399</f>
        <v>10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17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27</v>
      </c>
      <c r="W426" s="181">
        <f>W8+W31+W54+W77+W100+W123+W146+W169+W192+W215+W238+W261+W284+W307+W330+W353+W376+W399</f>
        <v>26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32</v>
      </c>
      <c r="AA426" s="181">
        <f>AA8+AA31+AA54+AA77+AA100+AA123+AA146+AA169+AA192+AA215+AA238+AA261+AA284+AA307+AA330+AA353+AA376+AA399</f>
        <v>23</v>
      </c>
      <c r="AB426" s="181">
        <f>AB8+AB31+AB54+AB77+AB100+AB123+AB146+AB169+AB192+AB215+AB238+AB261+AB284+AB307+AB330+AB353+AB376+AB399</f>
        <v>30</v>
      </c>
      <c r="AC426" s="181">
        <f>AC8+AC31+AC54+AC77+AC100+AC123+AC146+AC169+AC192+AC215+AC238+AC261+AC284+AC307+AC330+AC353+AC376+AC399</f>
        <v>21</v>
      </c>
      <c r="AD426" s="181">
        <f>AD8+AD31+AD54+AD77+AD100+AD123+AD146+AD169+AD192+AD215+AD238+AD261+AD284+AD307+AD330+AD353+AD376+AD399</f>
        <v>28</v>
      </c>
      <c r="AE426" s="181"/>
      <c r="AF426" s="156">
        <f>SUM(D426:AE426)</f>
        <v>463</v>
      </c>
      <c r="AG426" s="305"/>
      <c r="AH426" s="306"/>
      <c r="AI426" s="305"/>
      <c r="AJ426" s="306"/>
    </row>
    <row r="427" spans="1:37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1738</v>
      </c>
      <c r="F427" s="181">
        <f>F9+F32+F55+F78+F101+F124+F147+F170+F193+F216+F239+F262+F285+F308+F331+F354+F377+F400</f>
        <v>2054</v>
      </c>
      <c r="G427" s="181">
        <f>G9+G32+G55+G78+G101+G124+G147+G170+G193+G216+G239+G262+G285+G308+G331+G354+G377+G400</f>
        <v>1884</v>
      </c>
      <c r="H427" s="181">
        <f>H9+H32+H55+H78+H101+H124+H147+H170+H193+H216+H239+H262+H285+H308+H331+H354+H377+H400</f>
        <v>1966</v>
      </c>
      <c r="I427" s="181">
        <f>I9+I32+I55+I78+I101+I124+I147+I170+I193+I216+I239+I262+I285+I308+I331+I354+I377+I400</f>
        <v>1870</v>
      </c>
      <c r="J427" s="181">
        <f>J9+J32+J55+J78+J101+J124+J147+J170+J193+J216+J239+J262+J285+J308+J331+J354+J377+J400</f>
        <v>635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1955</v>
      </c>
      <c r="M427" s="181">
        <f>M9+M32+M55+M78+M101+M124+M147+M170+M193+M216+M239+M262+M285+M308+M331+M354+M377+M400</f>
        <v>1977</v>
      </c>
      <c r="N427" s="181">
        <f>N9+N32+N55+N78+N101+N124+N147+N170+N193+N216+N239+N262+N285+N308+N331+N354+N377+N400</f>
        <v>1904</v>
      </c>
      <c r="O427" s="181">
        <f>O9+O32+O55+O78+N101+O124+O147+O170+O193+O216+O239+O262+O285+O308+O331+O354+O377+O400</f>
        <v>2010</v>
      </c>
      <c r="P427" s="181">
        <f>P9+P32+P55+P78+P101+P124+P147+P170+P193+P216+P239+P262+P285+P308+P331+P354+P377+P400</f>
        <v>2134</v>
      </c>
      <c r="Q427" s="181">
        <f>Q9+Q32+Q55+Q78+Q101+Q124+Q147+Q170+Q193+Q216+Q239+Q262+Q285+Q308+Q331+Q354+Q377+Q400</f>
        <v>604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1636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2078</v>
      </c>
      <c r="W427" s="181">
        <f>W9+W32+W55+W78+W101+W124+W147+W170+W193+W216+W239+W262+W285+W308+W331+W354+W377+W400</f>
        <v>2085</v>
      </c>
      <c r="X427" s="181">
        <f>X9+X32+X55+X78+X101+X124+X147+X170+X193+X216+X239+X262+X285+X308+X331+X354+X377+X400</f>
        <v>613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1881</v>
      </c>
      <c r="AA427" s="181">
        <f>AA9+AA32+AA55+AA78+AA101+AA124+AA147+AA170+AA193+AA216+AA239+AA262+AA285+AA308+AA331+AA354+AA377+AA400</f>
        <v>2037</v>
      </c>
      <c r="AB427" s="181">
        <f>AB9+AB32+AB55+AB78+AB101+AB124+AB147+AB170+AB193+AB216+AB239+AB262+AB285+AB308+AB331+AB354+AB377+AB400</f>
        <v>1852</v>
      </c>
      <c r="AC427" s="181">
        <f>AC9+AC32+AC55+AC78+AC101+AC124+AC147+AC170+AC193+AC216+AC239+AC262+AC285+AC308+AC331+AC354+AC377+AC400</f>
        <v>1681</v>
      </c>
      <c r="AD427" s="181">
        <f>AD9+AD32+AD55+AD78+AD101+AD124+AD147+AD170+AD193+AD216+AD239+AD262+AD285+AD308+AD331+AD354+AD377+AD400</f>
        <v>1905</v>
      </c>
      <c r="AE427" s="181"/>
      <c r="AF427" s="156">
        <f>SUM(D427:AE427)</f>
        <v>36499</v>
      </c>
      <c r="AG427" s="304">
        <f>SUM(AF427:AF428)</f>
        <v>38503</v>
      </c>
      <c r="AH427" s="307" t="s">
        <v>174</v>
      </c>
      <c r="AI427" s="304">
        <f>SUM(AG427:AG430)</f>
        <v>67152</v>
      </c>
      <c r="AJ427" s="307" t="s">
        <v>175</v>
      </c>
    </row>
    <row r="428" spans="1:37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77</v>
      </c>
      <c r="F428" s="181">
        <f>F10+F33+F56+F79+F102+F125+F148+F171+F194+F217+F240+F263+F286+F309+F332+F355+F378+F401</f>
        <v>90</v>
      </c>
      <c r="G428" s="181">
        <f>G10+G33+G56+G79+G102+G125+G148+G171+G194+G217+G240+G263+G286+G309+G332+G355+G378+G401</f>
        <v>104</v>
      </c>
      <c r="H428" s="181">
        <f>H10+H33+H56+H79+H102+H125+H148+H171+H194+H217+H240+H263+H286+H309+H332+H355+H378+H401</f>
        <v>106</v>
      </c>
      <c r="I428" s="181">
        <f>I10+I33+I56+I79+I102+I125+I148+I171+I194+I217+I240+I263+I286+I309+I332+I355+I378+I401</f>
        <v>119</v>
      </c>
      <c r="J428" s="181">
        <f>J10+J33+J56+J79+J102+J125+J148+J171+J194+J217+J240+J263+J286+J309+J332+J355+J378+J401</f>
        <v>38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115</v>
      </c>
      <c r="M428" s="181">
        <f>M10+M33+M56+M79+M102+M125+M148+M171+M194+M217+M240+M263+M286+M309+M332+M355+M378+M401</f>
        <v>88</v>
      </c>
      <c r="N428" s="181">
        <f>N10+N33+N56+N79+N102+N125+N148+N171+N194+N217+N240+N263+N286+N309+N332+N355+N378+N401</f>
        <v>88</v>
      </c>
      <c r="O428" s="181">
        <f>O10+O33+O56+O79+N102+O125+O148+O171+O194+O217+O240+O263+O286+O309+O332+O355+O378+O401</f>
        <v>100</v>
      </c>
      <c r="P428" s="181">
        <f>P10+P33+P56+P79+P102+P125+P148+P171+P194+P217+P240+P263+P286+P309+P332+P355+P378+P401</f>
        <v>104</v>
      </c>
      <c r="Q428" s="181">
        <f>Q10+Q33+Q56+Q79+Q102+Q125+Q148+Q171+Q194+Q217+Q240+Q263+Q286+Q309+Q332+Q355+Q378+Q401</f>
        <v>42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85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105</v>
      </c>
      <c r="W428" s="181">
        <f>W10+W33+W56+W79+W102+W125+W148+W171+W194+W217+W240+W263+W286+W309+W332+W355+W378+W401</f>
        <v>125</v>
      </c>
      <c r="X428" s="181">
        <f>X10+X33+X56+X79+X102+X125+X148+X171+X194+X217+X240+X263+X286+X309+X332+X355+X378+X401</f>
        <v>44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100</v>
      </c>
      <c r="AA428" s="181">
        <f>AA10+AA33+AA56+AA79+AA102+AA125+AA148+AA171+AA194+AA217+AA240+AA263+AA286+AA309+AA332+AA355+AA378+AA401</f>
        <v>87</v>
      </c>
      <c r="AB428" s="181">
        <f>AB10+AB33+AB56+AB79+AB102+AB125+AB148+AB171+AB194+AB217+AB240+AB263+AB286+AB309+AB332+AB355+AB378+AB401</f>
        <v>190</v>
      </c>
      <c r="AC428" s="181">
        <f>AC10+AC33+AC56+AC79+AC102+AC125+AC148+AC171+AC194+AC217+AC240+AC263+AC286+AC309+AC332+AC355+AC378+AC401</f>
        <v>97</v>
      </c>
      <c r="AD428" s="181">
        <f>AD10+AD33+AD56+AD79+AD102+AD125+AD148+AD171+AD194+AD217+AD240+AD263+AD286+AD309+AD332+AD355+AD378+AD401</f>
        <v>100</v>
      </c>
      <c r="AE428" s="181"/>
      <c r="AF428" s="156">
        <f>SUM(D428:AE428)</f>
        <v>2004</v>
      </c>
      <c r="AG428" s="305"/>
      <c r="AH428" s="307"/>
      <c r="AI428" s="305"/>
      <c r="AJ428" s="307"/>
    </row>
    <row r="429" spans="1:37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1227</v>
      </c>
      <c r="F429" s="181">
        <f>F11+F34+F57+F80+F103+F126+F149+F172+F195+F218+F241+F264+F287+F310+F333+F356+F379+F402</f>
        <v>1490</v>
      </c>
      <c r="G429" s="181">
        <f>G11+G34+G57+G80+G103+G126+G149+G172+G195+G218+G241+G264+G287+G310+G333+G356+G379+G402</f>
        <v>1366</v>
      </c>
      <c r="H429" s="181">
        <f>H11+H34+H57+H80+H103+H126+H149+H172+H195+H218+H241+H264+H287+H310+H333+H356+H379+H402</f>
        <v>1426</v>
      </c>
      <c r="I429" s="181">
        <f>I11+I34+I57+I80+I103+I126+I149+I172+I195+I218+I241+I264+I287+I310+I333+I356+I379+I402</f>
        <v>1422</v>
      </c>
      <c r="J429" s="181">
        <f>J11+J34+J57+J80+J103+J126+J149+J172+J195+J218+J241+J264+J287+J310+J333+J356+J379+J402</f>
        <v>516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1500</v>
      </c>
      <c r="M429" s="181">
        <f>M11+M34+M57+M80+M103+M126+M149+M172+M195+M218+M241+M264+M287+M310+M333+M356+M379+M402</f>
        <v>1572</v>
      </c>
      <c r="N429" s="181">
        <f>N11+N34+N57+N80+N103+N126+N149+N172+N195+N218+N241+N264+N287+N310+N333+N356+N379+N402</f>
        <v>1557</v>
      </c>
      <c r="O429" s="181">
        <f>O11+O34+O57+O80+N103+O126+O149+O172+O195+O218+O241+O264+O287+O310+O333+O356+O379+O402</f>
        <v>1462</v>
      </c>
      <c r="P429" s="181">
        <f>P11+P34+P57+P80+P103+P126+P149+P172+P195+P218+P241+P264+P287+P310+P333+P356+P379+P402</f>
        <v>1620</v>
      </c>
      <c r="Q429" s="181">
        <f>Q11+Q34+Q57+Q80+Q103+Q126+Q149+Q172+Q195+Q218+Q241+Q264+Q287+Q310+Q333+Q356+Q379+Q402</f>
        <v>495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1329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1535</v>
      </c>
      <c r="W429" s="181">
        <f>W11+W34+W57+W80+W103+W126+W149+W172+W195+W218+W241+W264+W287+W310+W333+W356+W379+W402</f>
        <v>1538</v>
      </c>
      <c r="X429" s="181">
        <f>X11+X34+X57+X80+X103+X126+X149+X172+X195+X218+X241+X264+X287+X310+X333+X356+X379+X402</f>
        <v>500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1408</v>
      </c>
      <c r="AA429" s="181">
        <f>AA11+AA34+AA57+AA80+AA103+AA126+AA149+AA172+AA195+AA218+AA241+AA264+AA287+AA310+AA333+AA356+AA379+AA402</f>
        <v>1513</v>
      </c>
      <c r="AB429" s="181">
        <f>AB11+AB34+AB57+AB80+AB103+AB126+AB149+AB172+AB195+AB218+AB241+AB264+AB287+AB310+AB333+AB356+AB379+AB402</f>
        <v>1444</v>
      </c>
      <c r="AC429" s="181">
        <f>AC11+AC34+AC57+AC80+AC103+AC126+AC149+AC172+AC195+AC218+AC241+AC264+AC287+AC310+AC333+AC356+AC379+AC402</f>
        <v>1270</v>
      </c>
      <c r="AD429" s="181">
        <f>AD11+AD34+AD57+AD80+AD103+AD126+AD149+AD172+AD195+AD218+AD241+AD264+AD287+AD310+AD333+AD356+AD379+AD402</f>
        <v>1438</v>
      </c>
      <c r="AE429" s="181"/>
      <c r="AF429" s="156">
        <f>SUM(D429:AE429)</f>
        <v>27628</v>
      </c>
      <c r="AG429" s="304">
        <f>SUM(AF429:AF430)</f>
        <v>28649</v>
      </c>
      <c r="AH429" s="307" t="s">
        <v>178</v>
      </c>
      <c r="AI429" s="305"/>
      <c r="AJ429" s="307"/>
    </row>
    <row r="430" spans="1:37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36</v>
      </c>
      <c r="F430" s="181">
        <f>F12+F35+F58+F81+F104+F127+F150+F173+F196+F219+F242+F265+F288+F311+F334+F357+F380+F403</f>
        <v>49</v>
      </c>
      <c r="G430" s="181">
        <f>G12+G35+G58+G81+G104+G127+G150+G173+G196+G219+G242+G265+G288+G311+G334+G357+G380+G403</f>
        <v>51</v>
      </c>
      <c r="H430" s="181">
        <f>H12+H35+H58+H81+H104+H127+H150+H173+H196+H219+H242+H265+H288+H311+H334+H357+H380+H403</f>
        <v>47</v>
      </c>
      <c r="I430" s="181">
        <f>I12+I35+I58+I81+I104+I127+I150+I173+I196+I219+I242+I265+I288+I311+I334+I357+I380+I403</f>
        <v>52</v>
      </c>
      <c r="J430" s="181">
        <f>J12+J35+J58+J81+J104+J127+J150+J173+J196+J219+J242+J265+J288+J311+J334+J357+J380+J403</f>
        <v>19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64</v>
      </c>
      <c r="N430" s="181">
        <f>N12+N35+N58+N81+N104+N127+N150+N173+N196+N219+N242+N265+N288+N311+N334+N357+N380+N403</f>
        <v>45</v>
      </c>
      <c r="O430" s="181">
        <f>O12+O35+O58+O81+N104+O127+O150+O173+O196+O219+O242+O265+O288+O311+O334+O357+O380+O403</f>
        <v>53</v>
      </c>
      <c r="P430" s="181">
        <f>P12+P35+P58+P81+P104+P127+P150+P173+P196+P219+P242+P265+P288+P311+P334+P357+P380+P403</f>
        <v>49</v>
      </c>
      <c r="Q430" s="181">
        <f>Q12+Q35+Q58+Q81+Q104+Q127+Q150+Q173+Q196+Q219+Q242+Q265+Q288+Q311+Q334+Q357+Q380+Q403</f>
        <v>20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45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60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51</v>
      </c>
      <c r="AA430" s="181">
        <f>AA12+AA35+AA58+AA81+AA104+AA127+AA150+AA173+AA196+AA219+AA242+AA265+AA288+AA311+AA334+AA357+AA380+AA403</f>
        <v>46</v>
      </c>
      <c r="AB430" s="181">
        <f>AB12+AB35+AB58+AB81+AB104+AB127+AB150+AB173+AB196+AB219+AB242+AB265+AB288+AB311+AB334+AB357+AB380+AB403</f>
        <v>119</v>
      </c>
      <c r="AC430" s="181">
        <f>AC12+AC35+AC58+AC81+AC104+AC127+AC150+AC173+AC196+AC219+AC242+AC265+AC288+AC311+AC334+AC357+AC380+AC403</f>
        <v>50</v>
      </c>
      <c r="AD430" s="181">
        <f>AD12+AD35+AD58+AD81+AD104+AD127+AD150+AD173+AD196+AD219+AD242+AD265+AD288+AD311+AD334+AD357+AD380+AD403</f>
        <v>46</v>
      </c>
      <c r="AE430" s="181"/>
      <c r="AF430" s="156">
        <f>SUM(D430:AE430)</f>
        <v>1021</v>
      </c>
      <c r="AG430" s="305"/>
      <c r="AH430" s="307"/>
      <c r="AI430" s="305"/>
      <c r="AJ430" s="307"/>
    </row>
    <row r="431" spans="1:37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900</v>
      </c>
      <c r="F431" s="181">
        <f>F13+F36+F59+F82+F105+F128+F151+F174+F197+F220+F243+F266+F289+F312+F335+F358+F381+F404</f>
        <v>985</v>
      </c>
      <c r="G431" s="181">
        <f>G13+G36+G59+G82+G105+G128+G151+G174+G197+G220+G243+G266+G289+G312+G335+G358+G381+G404</f>
        <v>913</v>
      </c>
      <c r="H431" s="181">
        <f>H13+H36+H59+H82+H105+H128+H151+H174+H197+H220+H243+H266+H289+H312+H335+H358+H381+H404</f>
        <v>1012</v>
      </c>
      <c r="I431" s="181">
        <f>I13+I36+I59+I82+I105+I128+I151+I174+I197+I220+I243+I266+I289+I312+I335+I358+I381+I404</f>
        <v>916</v>
      </c>
      <c r="J431" s="181">
        <f>J13+J36+J59+J82+J105+J128+J151+J174+J197+J220+J243+J266+J289+J312+J335+J358+J381+J404</f>
        <v>224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979</v>
      </c>
      <c r="M431" s="181">
        <f>M13+M36+M59+M82+M105+M128+M151+M174+M197+M220+M243+M266+M289+M312+M335+M358+M381+M404</f>
        <v>989</v>
      </c>
      <c r="N431" s="181">
        <f>N13+N36+N59+N82+N105+N128+N151+N174+N197+N220+N243+N266+N289+N312+N335+N358+N381+N404</f>
        <v>1015</v>
      </c>
      <c r="O431" s="181">
        <f>O13+O36+O59+O82+N105+O128+O151+O174+O197+O220+O243+O266+O289+O312+O335+O358+O381+O404</f>
        <v>1029</v>
      </c>
      <c r="P431" s="181">
        <f>P13+P36+P59+P82+P105+P128+P151+P174+P197+P220+P243+P266+P289+P312+P335+P358+P381+P404</f>
        <v>1082</v>
      </c>
      <c r="Q431" s="181">
        <f>Q13+Q36+Q59+Q82+Q105+Q128+Q151+Q174+Q197+Q220+Q243+Q266+Q289+Q312+Q335+Q358+Q381+Q404</f>
        <v>259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808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1065</v>
      </c>
      <c r="W431" s="181">
        <f>W13+W36+W59+W82+W105+W128+W151+W174+W197+W220+W243+W266+W289+W312+W335+W358+W381+W404</f>
        <v>1078</v>
      </c>
      <c r="X431" s="181">
        <f>X13+X36+X59+X82+X105+X128+X151+X174+X197+X220+X243+X266+X289+X312+X335+X358+X381+X404</f>
        <v>224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961</v>
      </c>
      <c r="AA431" s="181">
        <f>AA13+AA36+AA59+AA82+AA105+AA128+AA151+AA174+AA197+AA220+AA243+AA266+AA289+AA312+AA335+AA358+AA381+AA404</f>
        <v>1005</v>
      </c>
      <c r="AB431" s="181">
        <f>AB13+AB36+AB59+AB82+AB105+AB128+AB151+AB174+AB197+AB220+AB243+AB266+AB289+AB312+AB335+AB358+AB381+AB404</f>
        <v>885</v>
      </c>
      <c r="AC431" s="181">
        <f>AC13+AC36+AC59+AC82+AC105+AC128+AC151+AC174+AC197+AC220+AC243+AC266+AC289+AC312+AC335+AC358+AC381+AC404</f>
        <v>808</v>
      </c>
      <c r="AD431" s="181">
        <f>AD13+AD36+AD59+AD82+AD105+AD128+AD151+AD174+AD197+AD220+AD243+AD266+AD289+AD312+AD335+AD358+AD381+AD404</f>
        <v>936</v>
      </c>
      <c r="AE431" s="181"/>
      <c r="AF431" s="156">
        <f>SUM(D431:AE431)</f>
        <v>18073</v>
      </c>
      <c r="AG431" s="304">
        <f>SUM(AF431:AF432)</f>
        <v>19032</v>
      </c>
      <c r="AH431" s="307" t="s">
        <v>180</v>
      </c>
      <c r="AI431" s="304">
        <f>SUM(AG431:AG434)</f>
        <v>27640</v>
      </c>
      <c r="AJ431" s="307" t="s">
        <v>181</v>
      </c>
    </row>
    <row r="432" spans="1:37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42</v>
      </c>
      <c r="F432" s="181">
        <f>F14+F37+F60+F83+F106+F129+F152+F175+F198+F221+F244+F267+F290+F313+F336+F359+F382+F405</f>
        <v>39</v>
      </c>
      <c r="G432" s="181">
        <f>G14+G37+G60+G83+G106+G129+G152+G175+G198+G221+G244+G267+G290+G313+G336+G359+G382+G405</f>
        <v>37</v>
      </c>
      <c r="H432" s="181">
        <f>H14+H37+H60+H83+H106+H129+H152+H175+H198+H221+H244+H267+H290+H313+H336+H359+H382+H405</f>
        <v>46</v>
      </c>
      <c r="I432" s="181">
        <f>I14+I37+I60+I83+I106+I129+I152+I175+I198+I221+I244+I267+I290+I313+I336+I359+I382+I405</f>
        <v>48</v>
      </c>
      <c r="J432" s="181">
        <f>J14+J37+J60+J83+J106+J129+J152+J175+J198+J221+J244+J267+J290+J313+J336+J359+J382+J405</f>
        <v>13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50</v>
      </c>
      <c r="M432" s="181">
        <f>M14+M37+M60+M83+M106+M129+M152+M175+M198+M221+M244+M267+M290+M313+M336+M359+M382+M405</f>
        <v>45</v>
      </c>
      <c r="N432" s="181">
        <f>N14+N37+N60+N83+N106+N129+N152+N175+N198+N221+N244+N267+N290+N313+N336+N359+N382+N405</f>
        <v>44</v>
      </c>
      <c r="O432" s="181">
        <f>O14+O37+O60+O83+N106+O129+O152+O175+O198+O221+O244+O267+O290+O313+O336+O359+O382+O405</f>
        <v>56</v>
      </c>
      <c r="P432" s="181">
        <f>P14+P37+P60+P83+P106+P129+P152+P175+P198+P221+P244+P267+P290+P313+P336+P359+P382+P405</f>
        <v>48</v>
      </c>
      <c r="Q432" s="181">
        <f>Q14+Q37+Q60+Q83+Q106+Q129+Q152+Q175+Q198+Q221+Q244+Q267+Q290+Q313+Q336+Q359+Q382+Q405</f>
        <v>18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42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45</v>
      </c>
      <c r="W432" s="181">
        <f>W14+W37+W60+W83+W106+W129+W152+W175+W198+W221+W244+W267+W290+W313+W336+W359+W382+W405</f>
        <v>55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51</v>
      </c>
      <c r="AA432" s="181">
        <f>AA14+AA37+AA60+AA83+AA106+AA129+AA152+AA175+AA198+AA221+AA244+AA267+AA290+AA313+AA336+AA359+AA382+AA405</f>
        <v>50</v>
      </c>
      <c r="AB432" s="181">
        <f>AB14+AB37+AB60+AB83+AB106+AB129+AB152+AB175+AB198+AB221+AB244+AB267+AB290+AB313+AB336+AB359+AB382+AB405</f>
        <v>123</v>
      </c>
      <c r="AC432" s="181">
        <f>AC14+AC37+AC60+AC83+AC106+AC129+AC152+AC175+AC198+AC221+AC244+AC267+AC290+AC313+AC336+AC359+AC382+AC405</f>
        <v>45</v>
      </c>
      <c r="AD432" s="181">
        <f>AD14+AD37+AD60+AD83+AD106+AD129+AD152+AD175+AD198+AD221+AD244+AD267+AD290+AD313+AD336+AD359+AD382+AD405</f>
        <v>45</v>
      </c>
      <c r="AE432" s="181"/>
      <c r="AF432" s="156">
        <f>SUM(D432:AE432)</f>
        <v>959</v>
      </c>
      <c r="AG432" s="305"/>
      <c r="AH432" s="307"/>
      <c r="AI432" s="305"/>
      <c r="AJ432" s="307"/>
    </row>
    <row r="433" spans="1:37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340</v>
      </c>
      <c r="F433" s="181">
        <f>F15+F38+F61+F84+F107+F130+F153+F176+F199+F222+F245+F268+F291+F314+F337+F360+F383+F406</f>
        <v>457</v>
      </c>
      <c r="G433" s="181">
        <f>G15+G38+G61+G84+G107+G130+G153+G176+G199+G222+G245+G268+G291+G314+G337+G360+G383+G406</f>
        <v>413</v>
      </c>
      <c r="H433" s="181">
        <f>H15+H38+H61+H84+H107+H130+H153+H176+H199+H222+H245+H268+H291+H314+H337+H360+H383+H406</f>
        <v>463</v>
      </c>
      <c r="I433" s="181">
        <f>I15+I38+I61+I84+I107+I130+I153+I176+I199+I222+I245+I268+I291+I314+I337+I360+I383+I406</f>
        <v>430</v>
      </c>
      <c r="J433" s="181">
        <f>J15+J38+J61+J84+J107+J130+J153+J176+J199+J222+J245+J268+J291+J314+J337+J360+J383+J406</f>
        <v>132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474</v>
      </c>
      <c r="M433" s="181">
        <f>M15+M38+M61+M84+M107+M130+M153+M176+M199+M222+M245+M268+M291+M314+M337+M360+M383+M406</f>
        <v>475</v>
      </c>
      <c r="N433" s="181">
        <f>N15+N38+N61+N84+N107+N130+N153+N176+N199+N222+N245+N268+N291+N314+N337+N360+N383+N406</f>
        <v>450</v>
      </c>
      <c r="O433" s="181">
        <f>O15+O38+O61+O84+N107+O130+O153+O176+O199+O222+O245+O268+O291+O314+O337+O360+O383+O406</f>
        <v>419</v>
      </c>
      <c r="P433" s="181">
        <f>P15+P38+P61+P84+P107+P130+P153+P176+P199+P222+P245+P268+P291+P314+P337+P360+P383+P406</f>
        <v>465</v>
      </c>
      <c r="Q433" s="181">
        <f>Q15+Q38+Q61+Q84+Q107+Q130+Q153+Q176+Q199+Q222+Q245+Q268+Q291+Q314+Q337+Q360+Q383+Q406</f>
        <v>125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419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443</v>
      </c>
      <c r="W433" s="181">
        <f>W15+W38+W61+W84+W107+W130+W153+W176+W199+W222+W245+W268+W291+W314+W337+W360+W383+W406</f>
        <v>498</v>
      </c>
      <c r="X433" s="181">
        <f>X15+X38+X61+X84+X107+X130+X153+X176+X199+X222+X245+X268+X291+X314+X337+X360+X383+X406</f>
        <v>117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439</v>
      </c>
      <c r="AB433" s="181">
        <f>AB15+AB38+AB61+AB84+AB107+AB130+AB153+AB176+AB199+AB222+AB245+AB268+AB291+AB314+AB337+AB360+AB383+AB406</f>
        <v>422</v>
      </c>
      <c r="AC433" s="181">
        <f>AC15+AC38+AC61+AC84+AC107+AC130+AC153+AC176+AC199+AC222+AC245+AC268+AC291+AC314+AC337+AC360+AC383+AC406</f>
        <v>358</v>
      </c>
      <c r="AD433" s="181">
        <f>AD15+AD38+AD61+AD84+AD107+AD130+AD153+AD176+AD199+AD222+AD245+AD268+AD291+AD314+AD337+AD360+AD383+AD406</f>
        <v>449</v>
      </c>
      <c r="AE433" s="181"/>
      <c r="AF433" s="156">
        <f>SUM(D433:AE433)</f>
        <v>8227</v>
      </c>
      <c r="AG433" s="304">
        <f>SUM(AF433:AF434)</f>
        <v>8608</v>
      </c>
      <c r="AH433" s="307" t="s">
        <v>182</v>
      </c>
      <c r="AI433" s="305"/>
      <c r="AJ433" s="307"/>
    </row>
    <row r="434" spans="1:37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13</v>
      </c>
      <c r="F434" s="181">
        <f>F16+F39+F62+F85+F108+F131+F154+F177+F200+F223+F246+F269+F292+F315+F338+F361+F384+F407</f>
        <v>14</v>
      </c>
      <c r="G434" s="181">
        <f>G16+G39+G62+G85+G108+G131+G154+G177+G200+G223+G246+G269+G292+G315+G338+G361+G384+G407</f>
        <v>20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21</v>
      </c>
      <c r="J434" s="181">
        <f>J16+J39+J62+J85+J108+J131+J154+J177+J200+J223+J246+J269+J292+J315+J338+J361+J384+J407</f>
        <v>7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22</v>
      </c>
      <c r="M434" s="181">
        <f>M16+M39+M62+M85+M108+M131+M154+M177+M200+M223+M246+M269+M292+M315+M338+M361+M384+M407</f>
        <v>15</v>
      </c>
      <c r="N434" s="181">
        <f>N16+N39+N62+N85+N108+N131+N154+N177+N200+N223+N246+N269+N292+N315+N338+N361+N384+N407</f>
        <v>25</v>
      </c>
      <c r="O434" s="181">
        <f>O16+O39+O62+O85+N108+O131+O154+O177+O200+O223+O246+O269+O292+O315+O338+O361+O384+O407</f>
        <v>17</v>
      </c>
      <c r="P434" s="181">
        <f>P16+P39+P62+P85+P108+P131+P154+P177+P200+P223+P246+P269+P292+P315+P338+P361+P384+P407</f>
        <v>19</v>
      </c>
      <c r="Q434" s="181">
        <f>Q16+Q39+Q62+Q85+Q108+Q131+Q154+Q177+Q200+Q223+Q246+Q269+Q292+Q315+Q338+Q361+Q384+Q407</f>
        <v>5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13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16</v>
      </c>
      <c r="W434" s="181">
        <f>W16+W39+W62+W85+W108+W131+W154+W177+W200+W223+W246+W269+W292+W315+W338+W361+W384+W407</f>
        <v>28</v>
      </c>
      <c r="X434" s="181">
        <f>X16+X39+X62+X85+X108+X131+X154+X177+X200+X223+X246+X269+X292+X315+X338+X361+X384+X407</f>
        <v>5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17</v>
      </c>
      <c r="AA434" s="181">
        <f>AA16+AA39+AA62+AA85+AA108+AA131+AA154+AA177+AA200+AA223+AA246+AA269+AA292+AA315+AA338+AA361+AA384+AA407</f>
        <v>17</v>
      </c>
      <c r="AB434" s="181">
        <f>AB16+AB39+AB62+AB85+AB108+AB131+AB154+AB177+AB200+AB223+AB246+AB269+AB292+AB315+AB338+AB361+AB384+AB407</f>
        <v>62</v>
      </c>
      <c r="AC434" s="181">
        <f>AC16+AC39+AC62+AC85+AC108+AC131+AC154+AC177+AC200+AC223+AC246+AC269+AC292+AC315+AC338+AC361+AC384+AC407</f>
        <v>10</v>
      </c>
      <c r="AD434" s="181">
        <f>AD16+AD39+AD62+AD85+AD108+AD131+AD154+AD177+AD200+AD223+AD246+AD269+AD292+AD315+AD338+AD361+AD384+AD407</f>
        <v>17</v>
      </c>
      <c r="AE434" s="181"/>
      <c r="AF434" s="156">
        <f>SUM(D434:AE434)</f>
        <v>381</v>
      </c>
      <c r="AG434" s="305"/>
      <c r="AH434" s="307"/>
      <c r="AI434" s="305"/>
      <c r="AJ434" s="307"/>
    </row>
  </sheetData>
  <mergeCells>
    <mergeCell ref="B421:AJ421"/>
    <mergeCell ref="B423:B434"/>
    <mergeCell ref="AG423:AG424"/>
    <mergeCell ref="AH423:AH424"/>
    <mergeCell ref="AI423:AI426"/>
    <mergeCell ref="AJ423:AJ426"/>
    <mergeCell ref="AG425:AG426"/>
    <mergeCell ref="AH425:AH426"/>
    <mergeCell ref="AG427:AG428"/>
    <mergeCell ref="AH427:AH428"/>
    <mergeCell ref="AI427:AI430"/>
    <mergeCell ref="AJ427:AJ430"/>
    <mergeCell ref="AG429:AG430"/>
    <mergeCell ref="AH429:AH430"/>
    <mergeCell ref="AG431:AG432"/>
    <mergeCell ref="AH431:AH432"/>
    <mergeCell ref="AI431:AI434"/>
    <mergeCell ref="AJ431:AJ434"/>
    <mergeCell ref="AG433:AG434"/>
    <mergeCell ref="AH433:AH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F1:AF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S20 V20:AE20">
    <cfRule type="cellIs" dxfId="13" priority="1" operator="greaterThan">
      <formula>600</formula>
    </cfRule>
  </conditionalFormatting>
  <conditionalFormatting sqref="D20:S22 V20:AE22">
    <cfRule type="cellIs" dxfId="13" priority="2" operator="greaterThan">
      <formula>600</formula>
    </cfRule>
  </conditionalFormatting>
  <conditionalFormatting sqref="D20:S23 V20:AE23">
    <cfRule type="containsBlanks" dxfId="193" priority="3">
      <formula>LEN(TRIM(D20))=0</formula>
    </cfRule>
  </conditionalFormatting>
  <conditionalFormatting sqref="D24:S24 V24:AE24">
    <cfRule type="containsBlanks" dxfId="194" priority="4">
      <formula>LEN(TRIM(D24))=0</formula>
    </cfRule>
  </conditionalFormatting>
  <conditionalFormatting sqref="D25:S25 V25:AE25">
    <cfRule type="cellIs" dxfId="13" priority="5" operator="greaterThan">
      <formula>600</formula>
    </cfRule>
    <cfRule type="containsBlanks" dxfId="195" priority="6">
      <formula>LEN(TRIM(D25))=0</formula>
    </cfRule>
  </conditionalFormatting>
  <conditionalFormatting sqref="D43:S43 V43:AE43">
    <cfRule type="cellIs" dxfId="13" priority="7" operator="greaterThan">
      <formula>600</formula>
    </cfRule>
  </conditionalFormatting>
  <conditionalFormatting sqref="D44:S45 V44:AE45">
    <cfRule type="cellIs" dxfId="30" priority="8" operator="greaterThan">
      <formula>270</formula>
    </cfRule>
  </conditionalFormatting>
  <conditionalFormatting sqref="D48:S48 V48:AE48">
    <cfRule type="cellIs" dxfId="13" priority="9" operator="greaterThan">
      <formula>600</formula>
    </cfRule>
    <cfRule type="containsBlanks" dxfId="196" priority="10">
      <formula>LEN(TRIM(D48))=0</formula>
    </cfRule>
  </conditionalFormatting>
  <conditionalFormatting sqref="D66:S66 V66:AE66">
    <cfRule type="cellIs" dxfId="13" priority="11" operator="greaterThan">
      <formula>600</formula>
    </cfRule>
    <cfRule type="containsBlanks" dxfId="92" priority="12">
      <formula>LEN(TRIM(D66))=0</formula>
    </cfRule>
  </conditionalFormatting>
  <conditionalFormatting sqref="D67:S68 V67:AE68">
    <cfRule type="cellIs" dxfId="71" priority="13" operator="greaterThan">
      <formula>500</formula>
    </cfRule>
  </conditionalFormatting>
  <conditionalFormatting sqref="D68:S68 V68:AE68">
    <cfRule type="containsBlanks" dxfId="197" priority="14">
      <formula>LEN(TRIM(D68))=0</formula>
    </cfRule>
  </conditionalFormatting>
  <conditionalFormatting sqref="D68:S69 V68:AE69">
    <cfRule type="cellIs" dxfId="71" priority="15" operator="greaterThan">
      <formula>500</formula>
    </cfRule>
  </conditionalFormatting>
  <conditionalFormatting sqref="D69:S69 V69:AE69">
    <cfRule type="containsBlanks" dxfId="198" priority="16">
      <formula>LEN(TRIM(D69))=0</formula>
    </cfRule>
    <cfRule type="cellIs" dxfId="71" priority="17" operator="greaterThan">
      <formula>500</formula>
    </cfRule>
  </conditionalFormatting>
  <conditionalFormatting sqref="D71:S71 V71:AE71">
    <cfRule type="cellIs" dxfId="13" priority="18" operator="greaterThan">
      <formula>600</formula>
    </cfRule>
    <cfRule type="containsBlanks" dxfId="199" priority="19">
      <formula>LEN(TRIM(D71))=0</formula>
    </cfRule>
  </conditionalFormatting>
  <conditionalFormatting sqref="D89:S89 V89:AE89">
    <cfRule type="cellIs" dxfId="13" priority="20" operator="greaterThan">
      <formula>600</formula>
    </cfRule>
    <cfRule type="containsBlanks" dxfId="200" priority="21">
      <formula>LEN(TRIM(D89))=0</formula>
    </cfRule>
  </conditionalFormatting>
  <conditionalFormatting sqref="D90:S91 V90:AE91">
    <cfRule type="cellIs" dxfId="31" priority="22" operator="greaterThan">
      <formula>450</formula>
    </cfRule>
  </conditionalFormatting>
  <conditionalFormatting sqref="D94:S94 V94:AE94">
    <cfRule type="cellIs" dxfId="13" priority="23" operator="greaterThan">
      <formula>600</formula>
    </cfRule>
    <cfRule type="containsBlanks" dxfId="201" priority="24">
      <formula>LEN(TRIM(D94))=0</formula>
    </cfRule>
  </conditionalFormatting>
  <conditionalFormatting sqref="D135:S135 V135:AE135">
    <cfRule type="cellIs" dxfId="13" priority="25" operator="greaterThan">
      <formula>600</formula>
    </cfRule>
    <cfRule type="containsBlanks" dxfId="202" priority="26">
      <formula>LEN(TRIM(D135))=0</formula>
    </cfRule>
    <cfRule type="cellIs" dxfId="13" priority="27" operator="greaterThan">
      <formula>600</formula>
    </cfRule>
    <cfRule type="cellIs" dxfId="13" priority="28" operator="greaterThan">
      <formula>600</formula>
    </cfRule>
    <cfRule type="containsBlanks" dxfId="202" priority="29">
      <formula>LEN(TRIM(D135))=0</formula>
    </cfRule>
  </conditionalFormatting>
  <conditionalFormatting sqref="D135:S138 V135:AE138">
    <cfRule type="containsBlanks" dxfId="202" priority="30">
      <formula>LEN(TRIM(D135))=0</formula>
    </cfRule>
  </conditionalFormatting>
  <conditionalFormatting sqref="D136:S137 V136:AE137">
    <cfRule type="cellIs" dxfId="15" priority="31" operator="greaterThan">
      <formula>400</formula>
    </cfRule>
    <cfRule type="cellIs" dxfId="15" priority="32" operator="greaterThan">
      <formula>400</formula>
    </cfRule>
  </conditionalFormatting>
  <conditionalFormatting sqref="D139:S139 V139:AE139">
    <cfRule type="containsBlanks" dxfId="203" priority="33">
      <formula>LEN(TRIM(D139))=0</formula>
    </cfRule>
  </conditionalFormatting>
  <conditionalFormatting sqref="D140:S140 V140:AE140">
    <cfRule type="cellIs" dxfId="13" priority="34" operator="greaterThan">
      <formula>600</formula>
    </cfRule>
    <cfRule type="containsBlanks" dxfId="204" priority="35">
      <formula>LEN(TRIM(D140))=0</formula>
    </cfRule>
  </conditionalFormatting>
  <conditionalFormatting sqref="D158:S158 V158:AE158">
    <cfRule type="cellIs" dxfId="13" priority="36" operator="greaterThan">
      <formula>600</formula>
    </cfRule>
    <cfRule type="cellIs" dxfId="13" priority="37" operator="greaterThan">
      <formula>600</formula>
    </cfRule>
    <cfRule type="containsBlanks" dxfId="205" priority="38">
      <formula>LEN(TRIM(D158))=0</formula>
    </cfRule>
  </conditionalFormatting>
  <conditionalFormatting sqref="D158:S161 V158:AE161">
    <cfRule type="containsBlanks" dxfId="205" priority="39">
      <formula>LEN(TRIM(D158))=0</formula>
    </cfRule>
  </conditionalFormatting>
  <conditionalFormatting sqref="D159:S160 V159:AE160">
    <cfRule type="cellIs" dxfId="15" priority="40" operator="greaterThan">
      <formula>400</formula>
    </cfRule>
    <cfRule type="cellIs" dxfId="15" priority="41" operator="greaterThan">
      <formula>400</formula>
    </cfRule>
  </conditionalFormatting>
  <conditionalFormatting sqref="D162:S162 V162:AE162">
    <cfRule type="containsBlanks" dxfId="206" priority="42">
      <formula>LEN(TRIM(D162))=0</formula>
    </cfRule>
  </conditionalFormatting>
  <conditionalFormatting sqref="D163:S163 V163:AE163">
    <cfRule type="cellIs" dxfId="13" priority="43" operator="greaterThan">
      <formula>600</formula>
    </cfRule>
    <cfRule type="containsBlanks" dxfId="207" priority="44">
      <formula>LEN(TRIM(D163))=0</formula>
    </cfRule>
  </conditionalFormatting>
  <conditionalFormatting sqref="D181:S181 V181:AE181">
    <cfRule type="cellIs" dxfId="13" priority="45" operator="greaterThan">
      <formula>600</formula>
    </cfRule>
    <cfRule type="cellIs" dxfId="13" priority="46" operator="greaterThan">
      <formula>600</formula>
    </cfRule>
    <cfRule type="containsBlanks" dxfId="208" priority="47">
      <formula>LEN(TRIM(D181))=0</formula>
    </cfRule>
  </conditionalFormatting>
  <conditionalFormatting sqref="D181:S184 V181:AE184">
    <cfRule type="containsBlanks" dxfId="208" priority="48">
      <formula>LEN(TRIM(D181))=0</formula>
    </cfRule>
  </conditionalFormatting>
  <conditionalFormatting sqref="D182:S183 V182:AE183">
    <cfRule type="cellIs" dxfId="15" priority="49" operator="greaterThan">
      <formula>400</formula>
    </cfRule>
    <cfRule type="cellIs" dxfId="15" priority="50" operator="greaterThan">
      <formula>400</formula>
    </cfRule>
  </conditionalFormatting>
  <conditionalFormatting sqref="D185:S185 V185:AE185">
    <cfRule type="containsBlanks" dxfId="209" priority="51">
      <formula>LEN(TRIM(D185))=0</formula>
    </cfRule>
  </conditionalFormatting>
  <conditionalFormatting sqref="D186:S186 V186:AE186">
    <cfRule type="cellIs" dxfId="13" priority="52" operator="greaterThan">
      <formula>600</formula>
    </cfRule>
    <cfRule type="containsBlanks" dxfId="210" priority="53">
      <formula>LEN(TRIM(D186))=0</formula>
    </cfRule>
  </conditionalFormatting>
  <conditionalFormatting sqref="D204:S204 V204:AE204">
    <cfRule type="cellIs" dxfId="13" priority="54" operator="greaterThan">
      <formula>600</formula>
    </cfRule>
    <cfRule type="cellIs" dxfId="13" priority="55" operator="greaterThan">
      <formula>600</formula>
    </cfRule>
    <cfRule type="containsBlanks" dxfId="0" priority="56">
      <formula>LEN(TRIM(D204))=0</formula>
    </cfRule>
  </conditionalFormatting>
  <conditionalFormatting sqref="D204:S207 V204:AE207">
    <cfRule type="containsBlanks" dxfId="0" priority="57">
      <formula>LEN(TRIM(D204))=0</formula>
    </cfRule>
  </conditionalFormatting>
  <conditionalFormatting sqref="D205:S206 V205:AE206">
    <cfRule type="cellIs" dxfId="15" priority="58" operator="greaterThan">
      <formula>400</formula>
    </cfRule>
    <cfRule type="cellIs" dxfId="15" priority="59" operator="greaterThan">
      <formula>400</formula>
    </cfRule>
  </conditionalFormatting>
  <conditionalFormatting sqref="D208:S208 V208:AE208">
    <cfRule type="containsBlanks" dxfId="211" priority="60">
      <formula>LEN(TRIM(D208))=0</formula>
    </cfRule>
  </conditionalFormatting>
  <conditionalFormatting sqref="D209:S209 V209:AE209">
    <cfRule type="cellIs" dxfId="13" priority="61" operator="greaterThan">
      <formula>600</formula>
    </cfRule>
    <cfRule type="containsBlanks" dxfId="212" priority="62">
      <formula>LEN(TRIM(D209))=0</formula>
    </cfRule>
  </conditionalFormatting>
  <conditionalFormatting sqref="D227:S227 V227:AE227">
    <cfRule type="cellIs" dxfId="13" priority="63" operator="greaterThan">
      <formula>600</formula>
    </cfRule>
    <cfRule type="cellIs" dxfId="13" priority="64" operator="greaterThan">
      <formula>600</formula>
    </cfRule>
    <cfRule type="containsBlanks" dxfId="163" priority="65">
      <formula>LEN(TRIM(D227))=0</formula>
    </cfRule>
  </conditionalFormatting>
  <conditionalFormatting sqref="D227:S230 V227:AE230">
    <cfRule type="containsBlanks" dxfId="163" priority="66">
      <formula>LEN(TRIM(D227))=0</formula>
    </cfRule>
  </conditionalFormatting>
  <conditionalFormatting sqref="D228:S229 V228:AE229">
    <cfRule type="cellIs" dxfId="15" priority="67" operator="greaterThan">
      <formula>400</formula>
    </cfRule>
    <cfRule type="cellIs" dxfId="15" priority="68" operator="greaterThan">
      <formula>400</formula>
    </cfRule>
  </conditionalFormatting>
  <conditionalFormatting sqref="D231:S231 V231:AE231">
    <cfRule type="containsBlanks" dxfId="213" priority="69">
      <formula>LEN(TRIM(D231))=0</formula>
    </cfRule>
  </conditionalFormatting>
  <conditionalFormatting sqref="D232:S232 V232:AE232">
    <cfRule type="cellIs" dxfId="13" priority="70" operator="greaterThan">
      <formula>600</formula>
    </cfRule>
    <cfRule type="containsBlanks" dxfId="214" priority="71">
      <formula>LEN(TRIM(D232))=0</formula>
    </cfRule>
  </conditionalFormatting>
  <conditionalFormatting sqref="D250:S250 V250:AE250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15" priority="74">
      <formula>LEN(TRIM(D250))=0</formula>
    </cfRule>
  </conditionalFormatting>
  <conditionalFormatting sqref="D250:S253 V250:AE253">
    <cfRule type="containsBlanks" dxfId="215" priority="75">
      <formula>LEN(TRIM(D250))=0</formula>
    </cfRule>
  </conditionalFormatting>
  <conditionalFormatting sqref="D251:S252 V251:AE252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54:S254 V254:AE254">
    <cfRule type="containsBlanks" dxfId="216" priority="78">
      <formula>LEN(TRIM(D254))=0</formula>
    </cfRule>
  </conditionalFormatting>
  <conditionalFormatting sqref="D255:S255 V255:AE255">
    <cfRule type="cellIs" dxfId="13" priority="79" operator="greaterThan">
      <formula>600</formula>
    </cfRule>
    <cfRule type="containsBlanks" dxfId="217" priority="80">
      <formula>LEN(TRIM(D255))=0</formula>
    </cfRule>
  </conditionalFormatting>
  <conditionalFormatting sqref="D273:S273 V273:AE273">
    <cfRule type="cellIs" dxfId="13" priority="81" operator="greaterThan">
      <formula>600</formula>
    </cfRule>
    <cfRule type="containsBlanks" dxfId="166" priority="82">
      <formula>LEN(TRIM(D273))=0</formula>
    </cfRule>
    <cfRule type="cellIs" dxfId="13" priority="83" operator="greaterThan">
      <formula>600</formula>
    </cfRule>
    <cfRule type="containsBlanks" dxfId="166" priority="84">
      <formula>LEN(TRIM(D273))=0</formula>
    </cfRule>
    <cfRule type="cellIs" dxfId="13" priority="85" operator="greaterThan">
      <formula>600</formula>
    </cfRule>
    <cfRule type="cellIs" dxfId="13" priority="86" operator="greaterThan">
      <formula>600</formula>
    </cfRule>
    <cfRule type="containsBlanks" dxfId="166" priority="87">
      <formula>LEN(TRIM(D273))=0</formula>
    </cfRule>
  </conditionalFormatting>
  <conditionalFormatting sqref="D273:S276 V273:AE276">
    <cfRule type="containsBlanks" dxfId="166" priority="88">
      <formula>LEN(TRIM(D273))=0</formula>
    </cfRule>
  </conditionalFormatting>
  <conditionalFormatting sqref="D274:S275 V274:AE275">
    <cfRule type="cellIs" dxfId="15" priority="89" operator="greaterThan">
      <formula>400</formula>
    </cfRule>
    <cfRule type="cellIs" dxfId="15" priority="90" operator="greaterThan">
      <formula>400</formula>
    </cfRule>
  </conditionalFormatting>
  <conditionalFormatting sqref="D277:S277 V277:AE277">
    <cfRule type="containsBlanks" dxfId="218" priority="91">
      <formula>LEN(TRIM(D277))=0</formula>
    </cfRule>
  </conditionalFormatting>
  <conditionalFormatting sqref="D278:S278 V278:AE278">
    <cfRule type="cellIs" dxfId="13" priority="92" operator="greaterThan">
      <formula>600</formula>
    </cfRule>
    <cfRule type="containsBlanks" dxfId="219" priority="93">
      <formula>LEN(TRIM(D278))=0</formula>
    </cfRule>
  </conditionalFormatting>
  <conditionalFormatting sqref="D296:S296 V296:AE296">
    <cfRule type="cellIs" dxfId="13" priority="94" operator="greaterThan">
      <formula>600</formula>
    </cfRule>
    <cfRule type="containsBlanks" dxfId="220" priority="95">
      <formula>LEN(TRIM(D296))=0</formula>
    </cfRule>
    <cfRule type="cellIs" dxfId="13" priority="96" operator="greaterThan">
      <formula>600</formula>
    </cfRule>
    <cfRule type="containsBlanks" dxfId="220" priority="97">
      <formula>LEN(TRIM(D296))=0</formula>
    </cfRule>
    <cfRule type="cellIs" dxfId="13" priority="98" operator="greaterThan">
      <formula>600</formula>
    </cfRule>
    <cfRule type="containsBlanks" dxfId="220" priority="99">
      <formula>LEN(TRIM(D296))=0</formula>
    </cfRule>
    <cfRule type="cellIs" dxfId="13" priority="100" operator="greaterThan">
      <formula>600</formula>
    </cfRule>
    <cfRule type="containsBlanks" dxfId="220" priority="101">
      <formula>LEN(TRIM(D296))=0</formula>
    </cfRule>
    <cfRule type="cellIs" dxfId="13" priority="102" operator="greaterThan">
      <formula>600</formula>
    </cfRule>
  </conditionalFormatting>
  <conditionalFormatting sqref="D296:S299 V296:AE299">
    <cfRule type="containsBlanks" dxfId="220" priority="103">
      <formula>LEN(TRIM(D296))=0</formula>
    </cfRule>
  </conditionalFormatting>
  <conditionalFormatting sqref="D297:S298 V297:AE298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300:S300 V300:AE300">
    <cfRule type="containsBlanks" dxfId="221" priority="106">
      <formula>LEN(TRIM(D300))=0</formula>
    </cfRule>
  </conditionalFormatting>
  <conditionalFormatting sqref="D301:S301 V301:AE301">
    <cfRule type="cellIs" dxfId="13" priority="107" operator="greaterThan">
      <formula>600</formula>
    </cfRule>
    <cfRule type="containsBlanks" dxfId="222" priority="108">
      <formula>LEN(TRIM(D301))=0</formula>
    </cfRule>
  </conditionalFormatting>
  <conditionalFormatting sqref="D343:S344 U343:AE344">
    <cfRule type="cellIs" dxfId="28" priority="109" operator="greaterThan">
      <formula>1000</formula>
    </cfRule>
  </conditionalFormatting>
  <conditionalFormatting sqref="D347:S347 V347:AE347">
    <cfRule type="cellIs" dxfId="13" priority="110" operator="greaterThan">
      <formula>600</formula>
    </cfRule>
    <cfRule type="containsBlanks" dxfId="223" priority="111">
      <formula>LEN(TRIM(D347))=0</formula>
    </cfRule>
  </conditionalFormatting>
  <conditionalFormatting sqref="D366:S367 V366:AE367">
    <cfRule type="cellIs" dxfId="13" priority="112" operator="greaterThan">
      <formula>600</formula>
    </cfRule>
  </conditionalFormatting>
  <conditionalFormatting sqref="D370:S370 V370:AE370">
    <cfRule type="cellIs" dxfId="13" priority="113" operator="greaterThan">
      <formula>600</formula>
    </cfRule>
    <cfRule type="containsBlanks" dxfId="224" priority="114">
      <formula>LEN(TRIM(D370))=0</formula>
    </cfRule>
  </conditionalFormatting>
  <conditionalFormatting sqref="D389:S390 V389:AE390">
    <cfRule type="cellIs" dxfId="15" priority="115" operator="greaterThan">
      <formula>400</formula>
    </cfRule>
  </conditionalFormatting>
  <conditionalFormatting sqref="D390:S390 V390:AE390">
    <cfRule type="cellIs" dxfId="15" priority="116" operator="greaterThan">
      <formula>400</formula>
    </cfRule>
  </conditionalFormatting>
  <conditionalFormatting sqref="D390:S391 V390:AE391">
    <cfRule type="containsBlanks" dxfId="225" priority="117">
      <formula>LEN(TRIM(D390))=0</formula>
    </cfRule>
  </conditionalFormatting>
  <conditionalFormatting sqref="D393:S393 V393:AE393">
    <cfRule type="cellIs" dxfId="13" priority="118" operator="greaterThan">
      <formula>600</formula>
    </cfRule>
    <cfRule type="containsBlanks" dxfId="226" priority="119">
      <formula>LEN(TRIM(D393))=0</formula>
    </cfRule>
    <cfRule type="cellIs" dxfId="13" priority="120" operator="greaterThan">
      <formula>600</formula>
    </cfRule>
    <cfRule type="containsBlanks" dxfId="226" priority="121">
      <formula>LEN(TRIM(D393))=0</formula>
    </cfRule>
  </conditionalFormatting>
  <conditionalFormatting sqref="D412:S413 V412:AE413">
    <cfRule type="cellIs" dxfId="15" priority="122" operator="greaterThan">
      <formula>400</formula>
    </cfRule>
  </conditionalFormatting>
  <conditionalFormatting sqref="D416:S416 V416:AE416">
    <cfRule type="cellIs" dxfId="13" priority="123" operator="greaterThan">
      <formula>600</formula>
    </cfRule>
    <cfRule type="containsBlanks" dxfId="227" priority="124">
      <formula>LEN(TRIM(D416))=0</formula>
    </cfRule>
  </conditionalFormatting>
  <conditionalFormatting sqref="D3:AE3">
    <cfRule type="expression" priority="125">
      <formula>OR(TEXT(B2,"dddd")="sábado", TEXT(B2,"dddd")="domingo")</formula>
    </cfRule>
    <cfRule type="containsText" dxfId="5" priority="126" operator="containsText" text="dom">
      <formula>NOT(ISERROR(SEARCH("dom",D3)))</formula>
    </cfRule>
    <cfRule type="containsText" dxfId="6" priority="127" operator="containsText" text="sáb">
      <formula>NOT(ISERROR(SEARCH("sáb",D3)))</formula>
    </cfRule>
    <cfRule type="expression" priority="128">
      <formula>MêsParaExibiçãoNúmero&lt;&gt;MONTH(B4)</formula>
    </cfRule>
  </conditionalFormatting>
  <conditionalFormatting sqref="D4:AE19 D20:S20 V20:AE20 T20:U25">
    <cfRule type="containsBlanks" dxfId="40" priority="129">
      <formula>LEN(TRIM(D4))=0</formula>
    </cfRule>
  </conditionalFormatting>
  <conditionalFormatting sqref="D27:AE42 D43:S47 V43:AE47 T43:U48">
    <cfRule type="containsBlanks" dxfId="8" priority="130">
      <formula>LEN(TRIM(D27))=0</formula>
    </cfRule>
  </conditionalFormatting>
  <conditionalFormatting sqref="D50:AE65 D66:S70 V66:AE70 T66:U71">
    <cfRule type="containsBlanks" dxfId="1" priority="131">
      <formula>LEN(TRIM(D50))=0</formula>
    </cfRule>
  </conditionalFormatting>
  <conditionalFormatting sqref="D73:AE88 D89:S93 V89:AE93 T89:U94">
    <cfRule type="containsBlanks" dxfId="167" priority="132">
      <formula>LEN(TRIM(D73))=0</formula>
    </cfRule>
  </conditionalFormatting>
  <conditionalFormatting sqref="D96:AE117">
    <cfRule type="containsBlanks" dxfId="2" priority="133">
      <formula>LEN(TRIM(D96))=0</formula>
    </cfRule>
  </conditionalFormatting>
  <conditionalFormatting sqref="D112:AE112">
    <cfRule type="cellIs" dxfId="13" priority="134" operator="greaterThan">
      <formula>600</formula>
    </cfRule>
    <cfRule type="containsBlanks" dxfId="228" priority="135">
      <formula>LEN(TRIM(D112))=0</formula>
    </cfRule>
  </conditionalFormatting>
  <conditionalFormatting sqref="D113:AE114">
    <cfRule type="cellIs" dxfId="15" priority="136" operator="greaterThan">
      <formula>400</formula>
    </cfRule>
  </conditionalFormatting>
  <conditionalFormatting sqref="D117:AE117">
    <cfRule type="cellIs" dxfId="13" priority="137" operator="greaterThan">
      <formula>600</formula>
    </cfRule>
  </conditionalFormatting>
  <conditionalFormatting sqref="D119:AE134 D135:S135 V135:AE135 T135:U140">
    <cfRule type="containsBlanks" dxfId="139" priority="138">
      <formula>LEN(TRIM(D119))=0</formula>
    </cfRule>
  </conditionalFormatting>
  <conditionalFormatting sqref="D142:AE157 D158:S158 V158:AE158 T158:U163">
    <cfRule type="containsBlanks" dxfId="229" priority="139">
      <formula>LEN(TRIM(D142))=0</formula>
    </cfRule>
  </conditionalFormatting>
  <conditionalFormatting sqref="D165:AE180 D181:S181 V181:AE181 T181:U186">
    <cfRule type="containsBlanks" dxfId="230" priority="140">
      <formula>LEN(TRIM(D165))=0</formula>
    </cfRule>
  </conditionalFormatting>
  <conditionalFormatting sqref="D188:AE203 D204:S204 V204:AE204 T204:U209">
    <cfRule type="containsBlanks" dxfId="3" priority="141">
      <formula>LEN(TRIM(D188))=0</formula>
    </cfRule>
  </conditionalFormatting>
  <conditionalFormatting sqref="D211:AE226 D227:S227 V227:AE227 T227:U232">
    <cfRule type="containsBlanks" dxfId="231" priority="142">
      <formula>LEN(TRIM(D211))=0</formula>
    </cfRule>
  </conditionalFormatting>
  <conditionalFormatting sqref="D234:AE249 D250:S250 V250:AE250 T250:U255">
    <cfRule type="containsBlanks" dxfId="73" priority="143">
      <formula>LEN(TRIM(D234))=0</formula>
    </cfRule>
  </conditionalFormatting>
  <conditionalFormatting sqref="D257:AE272 D273:S273 V273:AE273 T273:U278">
    <cfRule type="containsBlanks" dxfId="232" priority="144">
      <formula>LEN(TRIM(D257))=0</formula>
    </cfRule>
  </conditionalFormatting>
  <conditionalFormatting sqref="D280:AE295 D296:S296 V296:AE296 T296:U301">
    <cfRule type="containsBlanks" dxfId="233" priority="145">
      <formula>LEN(TRIM(D280))=0</formula>
    </cfRule>
  </conditionalFormatting>
  <conditionalFormatting sqref="D303:AE324">
    <cfRule type="containsBlanks" dxfId="234" priority="146">
      <formula>LEN(TRIM(D303))=0</formula>
    </cfRule>
  </conditionalFormatting>
  <conditionalFormatting sqref="D320:AE321">
    <cfRule type="cellIs" dxfId="20" priority="147" operator="greaterThan">
      <formula>900</formula>
    </cfRule>
  </conditionalFormatting>
  <conditionalFormatting sqref="D324:AE324">
    <cfRule type="cellIs" dxfId="13" priority="148" operator="greaterThan">
      <formula>600</formula>
    </cfRule>
  </conditionalFormatting>
  <conditionalFormatting sqref="D326:AE341 D342:S346 U342:AE346 T342:T347">
    <cfRule type="containsBlanks" dxfId="9" priority="149">
      <formula>LEN(TRIM(D326))=0</formula>
    </cfRule>
  </conditionalFormatting>
  <conditionalFormatting sqref="D349:AE364 D365:S369 V365:AE369 T365:U370">
    <cfRule type="containsBlanks" dxfId="10" priority="150">
      <formula>LEN(TRIM(D349))=0</formula>
    </cfRule>
  </conditionalFormatting>
  <conditionalFormatting sqref="D372:AE387 D388:S392 V388:AE392 T388:U393">
    <cfRule type="containsBlanks" dxfId="11" priority="151">
      <formula>LEN(TRIM(D372))=0</formula>
    </cfRule>
  </conditionalFormatting>
  <conditionalFormatting sqref="D395:AE410 D411:S415 V411:AE415 T411:U416">
    <cfRule type="containsBlanks" dxfId="12" priority="152">
      <formula>LEN(TRIM(D395))=0</formula>
    </cfRule>
  </conditionalFormatting>
  <conditionalFormatting sqref="U347">
    <cfRule type="containsBlanks" dxfId="235" priority="153">
      <formula>LEN(TRIM(U347))=0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N434"/>
  <sheetViews>
    <sheetView tabSelected="1" workbookViewId="0" showGridLines="true" showRowColHeaders="1">
      <pane xSplit="3" ySplit="3" activePane="bottomRight" state="frozen" topLeftCell="AB185"/>
      <selection pane="bottomRight" activeCell="AD192" sqref="AD19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184</v>
      </c>
      <c r="C2" s="178">
        <f>DATE(A2,MATCH(B2,{"JANEIRO";"FEVEREIRO";"MARÇO";"ABRIL";"MAIO";"JUNHO";"JULHO";"AGOSTO";"SETEMBRO";"OUTUBRO";"NOVEMBRO";"DEZEMBRO"},0),1)</f>
        <v>46082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3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108" t="str">
        <f>IF(AF2="","",TEXT(DATE($A$2,$B$3,AF2),"ddd"))</f>
        <v>Sun</v>
      </c>
      <c r="AG3" s="108" t="str">
        <f>IF(AG2="","",TEXT(DATE($A$2,$B$3,AG2),"ddd"))</f>
        <v>Mon</v>
      </c>
      <c r="AH3" s="108" t="str">
        <f>IF(AH2="","",TEXT(DATE($A$2,$B$3,AH2),"ddd"))</f>
        <v>Tue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0</v>
      </c>
      <c r="F4" s="187">
        <v>6</v>
      </c>
      <c r="G4" s="187">
        <v>21</v>
      </c>
      <c r="H4" s="109">
        <v>5</v>
      </c>
      <c r="I4" s="109">
        <v>3</v>
      </c>
      <c r="J4" s="109"/>
      <c r="K4" s="109"/>
      <c r="L4" s="109">
        <v>12</v>
      </c>
      <c r="M4" s="109">
        <v>0</v>
      </c>
      <c r="N4" s="109">
        <v>1</v>
      </c>
      <c r="O4" s="109">
        <v>26</v>
      </c>
      <c r="P4" s="109">
        <v>5</v>
      </c>
      <c r="Q4" s="109"/>
      <c r="R4" s="109"/>
      <c r="S4" s="109">
        <v>4</v>
      </c>
      <c r="T4" s="109">
        <v>2</v>
      </c>
      <c r="U4" s="109">
        <v>6</v>
      </c>
      <c r="V4" s="109">
        <v>11</v>
      </c>
      <c r="W4" s="109">
        <v>20</v>
      </c>
      <c r="X4" s="109"/>
      <c r="Y4" s="109"/>
      <c r="Z4" s="109">
        <v>6</v>
      </c>
      <c r="AA4" s="109">
        <v>3</v>
      </c>
      <c r="AB4" s="109">
        <v>9</v>
      </c>
      <c r="AC4" s="109">
        <v>0</v>
      </c>
      <c r="AD4" s="109">
        <v>1</v>
      </c>
      <c r="AE4" s="109"/>
      <c r="AF4" s="109"/>
      <c r="AG4" s="109"/>
      <c r="AH4" s="109"/>
      <c r="AI4" s="110">
        <f>SUM(D4:AH4)</f>
        <v>141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4</v>
      </c>
      <c r="G5" s="188">
        <v>11</v>
      </c>
      <c r="H5" s="181">
        <v>5</v>
      </c>
      <c r="I5" s="181">
        <v>7</v>
      </c>
      <c r="J5" s="181"/>
      <c r="K5" s="181"/>
      <c r="L5" s="181">
        <v>4</v>
      </c>
      <c r="M5" s="181">
        <v>4</v>
      </c>
      <c r="N5" s="181">
        <v>3</v>
      </c>
      <c r="O5" s="181">
        <v>12</v>
      </c>
      <c r="P5" s="181">
        <v>3</v>
      </c>
      <c r="Q5" s="181"/>
      <c r="R5" s="181"/>
      <c r="S5" s="181">
        <v>9</v>
      </c>
      <c r="T5" s="181">
        <v>5</v>
      </c>
      <c r="U5" s="181">
        <v>4</v>
      </c>
      <c r="V5" s="181">
        <v>0</v>
      </c>
      <c r="W5" s="181">
        <v>7</v>
      </c>
      <c r="X5" s="181"/>
      <c r="Y5" s="181"/>
      <c r="Z5" s="181">
        <v>2</v>
      </c>
      <c r="AA5" s="181">
        <v>9</v>
      </c>
      <c r="AB5" s="181">
        <v>5</v>
      </c>
      <c r="AC5" s="181">
        <v>11</v>
      </c>
      <c r="AD5" s="181">
        <v>4</v>
      </c>
      <c r="AE5" s="181"/>
      <c r="AF5" s="181"/>
      <c r="AG5" s="181"/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>
        <v>0</v>
      </c>
      <c r="U6" s="181">
        <v>0</v>
      </c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>
        <v>3</v>
      </c>
      <c r="G7" s="188">
        <v>10</v>
      </c>
      <c r="H7" s="181">
        <v>0</v>
      </c>
      <c r="I7" s="181">
        <v>8</v>
      </c>
      <c r="J7" s="181"/>
      <c r="K7" s="181"/>
      <c r="L7" s="181">
        <v>3</v>
      </c>
      <c r="M7" s="181">
        <v>6</v>
      </c>
      <c r="N7" s="181">
        <v>1</v>
      </c>
      <c r="O7" s="181">
        <v>3</v>
      </c>
      <c r="P7" s="181">
        <v>1</v>
      </c>
      <c r="Q7" s="181"/>
      <c r="R7" s="181"/>
      <c r="S7" s="181">
        <v>6</v>
      </c>
      <c r="T7" s="181">
        <v>3</v>
      </c>
      <c r="U7" s="181">
        <v>4</v>
      </c>
      <c r="V7" s="181">
        <v>3</v>
      </c>
      <c r="W7" s="181">
        <v>2</v>
      </c>
      <c r="X7" s="181"/>
      <c r="Y7" s="181"/>
      <c r="Z7" s="181">
        <v>2</v>
      </c>
      <c r="AA7" s="181">
        <v>2</v>
      </c>
      <c r="AB7" s="181">
        <v>1</v>
      </c>
      <c r="AC7" s="181">
        <v>1</v>
      </c>
      <c r="AD7" s="181">
        <v>1</v>
      </c>
      <c r="AE7" s="181"/>
      <c r="AF7" s="181"/>
      <c r="AG7" s="181"/>
      <c r="AH7" s="181"/>
      <c r="AI7" s="146">
        <f>SUM(D7:AH7)</f>
        <v>61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>
        <v>0</v>
      </c>
      <c r="U8" s="181">
        <v>0</v>
      </c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130</v>
      </c>
      <c r="F9" s="188">
        <v>146</v>
      </c>
      <c r="G9" s="188">
        <v>121</v>
      </c>
      <c r="H9" s="181">
        <v>111</v>
      </c>
      <c r="I9" s="181">
        <v>100</v>
      </c>
      <c r="J9" s="181"/>
      <c r="K9" s="181"/>
      <c r="L9" s="181">
        <v>138</v>
      </c>
      <c r="M9" s="181">
        <v>100</v>
      </c>
      <c r="N9" s="181">
        <v>119</v>
      </c>
      <c r="O9" s="181">
        <v>126</v>
      </c>
      <c r="P9" s="181">
        <v>153</v>
      </c>
      <c r="Q9" s="181"/>
      <c r="R9" s="181"/>
      <c r="S9" s="181">
        <v>117</v>
      </c>
      <c r="T9" s="181">
        <v>118</v>
      </c>
      <c r="U9" s="181">
        <v>86</v>
      </c>
      <c r="V9" s="181">
        <v>138</v>
      </c>
      <c r="W9" s="181">
        <v>117</v>
      </c>
      <c r="X9" s="181"/>
      <c r="Y9" s="181"/>
      <c r="Z9" s="181">
        <v>118</v>
      </c>
      <c r="AA9" s="181">
        <v>136</v>
      </c>
      <c r="AB9" s="181">
        <v>142</v>
      </c>
      <c r="AC9" s="181">
        <v>130</v>
      </c>
      <c r="AD9" s="181">
        <v>108</v>
      </c>
      <c r="AE9" s="181"/>
      <c r="AF9" s="181"/>
      <c r="AG9" s="181"/>
      <c r="AH9" s="181"/>
      <c r="AI9" s="146">
        <f>SUM(D9:AH9)</f>
        <v>2454</v>
      </c>
    </row>
    <row r="10" spans="1:40" customHeight="1" ht="15.75">
      <c r="A10" s="277"/>
      <c r="B10" s="281"/>
      <c r="C10" s="99" t="s">
        <v>128</v>
      </c>
      <c r="D10" s="188"/>
      <c r="E10" s="188">
        <v>4</v>
      </c>
      <c r="F10" s="188">
        <v>1</v>
      </c>
      <c r="G10" s="188">
        <v>0</v>
      </c>
      <c r="H10" s="181">
        <v>4</v>
      </c>
      <c r="I10" s="181">
        <v>1</v>
      </c>
      <c r="J10" s="181"/>
      <c r="K10" s="181"/>
      <c r="L10" s="181">
        <v>2</v>
      </c>
      <c r="M10" s="181">
        <v>1</v>
      </c>
      <c r="N10" s="181">
        <v>1</v>
      </c>
      <c r="O10" s="181">
        <v>1</v>
      </c>
      <c r="P10" s="181">
        <v>4</v>
      </c>
      <c r="Q10" s="181"/>
      <c r="R10" s="181"/>
      <c r="S10" s="181">
        <v>4</v>
      </c>
      <c r="T10" s="181">
        <v>2</v>
      </c>
      <c r="U10" s="181">
        <v>0</v>
      </c>
      <c r="V10" s="181">
        <v>3</v>
      </c>
      <c r="W10" s="181">
        <v>1</v>
      </c>
      <c r="X10" s="181"/>
      <c r="Y10" s="181"/>
      <c r="Z10" s="181">
        <v>2</v>
      </c>
      <c r="AA10" s="181">
        <v>1</v>
      </c>
      <c r="AB10" s="181">
        <v>5</v>
      </c>
      <c r="AC10" s="181">
        <v>2</v>
      </c>
      <c r="AD10" s="181">
        <v>1</v>
      </c>
      <c r="AE10" s="181"/>
      <c r="AF10" s="181"/>
      <c r="AG10" s="181"/>
      <c r="AH10" s="181"/>
      <c r="AI10" s="146">
        <f>SUM(D10:AH10)</f>
        <v>40</v>
      </c>
    </row>
    <row r="11" spans="1:40" customHeight="1" ht="15.75">
      <c r="A11" s="277"/>
      <c r="B11" s="281"/>
      <c r="C11" s="99" t="s">
        <v>129</v>
      </c>
      <c r="D11" s="188"/>
      <c r="E11" s="188">
        <v>12</v>
      </c>
      <c r="F11" s="188">
        <v>18</v>
      </c>
      <c r="G11" s="188">
        <v>22</v>
      </c>
      <c r="H11" s="181">
        <v>10</v>
      </c>
      <c r="I11" s="181">
        <v>22</v>
      </c>
      <c r="J11" s="181"/>
      <c r="K11" s="181"/>
      <c r="L11" s="181">
        <v>35</v>
      </c>
      <c r="M11" s="181">
        <v>18</v>
      </c>
      <c r="N11" s="181">
        <v>13</v>
      </c>
      <c r="O11" s="181">
        <v>10</v>
      </c>
      <c r="P11" s="181">
        <v>22</v>
      </c>
      <c r="Q11" s="181"/>
      <c r="R11" s="181"/>
      <c r="S11" s="181">
        <v>28</v>
      </c>
      <c r="T11" s="181">
        <v>19</v>
      </c>
      <c r="U11" s="181">
        <v>10</v>
      </c>
      <c r="V11" s="181">
        <v>17</v>
      </c>
      <c r="W11" s="181">
        <v>17</v>
      </c>
      <c r="X11" s="181"/>
      <c r="Y11" s="181"/>
      <c r="Z11" s="181">
        <v>13</v>
      </c>
      <c r="AA11" s="181">
        <v>12</v>
      </c>
      <c r="AB11" s="181">
        <v>15</v>
      </c>
      <c r="AC11" s="181">
        <v>17</v>
      </c>
      <c r="AD11" s="181">
        <v>15</v>
      </c>
      <c r="AE11" s="181"/>
      <c r="AF11" s="181"/>
      <c r="AG11" s="181"/>
      <c r="AH11" s="181"/>
      <c r="AI11" s="146">
        <f>SUM(D11:AH11)</f>
        <v>345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2</v>
      </c>
      <c r="M12" s="181">
        <v>0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>
        <v>0</v>
      </c>
      <c r="U12" s="181">
        <v>0</v>
      </c>
      <c r="V12" s="181">
        <v>1</v>
      </c>
      <c r="W12" s="181">
        <v>1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81"/>
      <c r="AG12" s="181"/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135</v>
      </c>
      <c r="F13" s="188">
        <v>128</v>
      </c>
      <c r="G13" s="188">
        <v>128</v>
      </c>
      <c r="H13" s="181">
        <v>116</v>
      </c>
      <c r="I13" s="181">
        <v>135</v>
      </c>
      <c r="J13" s="181"/>
      <c r="K13" s="181"/>
      <c r="L13" s="181">
        <v>152</v>
      </c>
      <c r="M13" s="181">
        <v>126</v>
      </c>
      <c r="N13" s="181">
        <v>120</v>
      </c>
      <c r="O13" s="181">
        <v>123</v>
      </c>
      <c r="P13" s="181">
        <v>142</v>
      </c>
      <c r="Q13" s="181"/>
      <c r="R13" s="181"/>
      <c r="S13" s="181">
        <v>131</v>
      </c>
      <c r="T13" s="181">
        <v>114</v>
      </c>
      <c r="U13" s="181">
        <v>88</v>
      </c>
      <c r="V13" s="181">
        <v>129</v>
      </c>
      <c r="W13" s="181">
        <v>122</v>
      </c>
      <c r="X13" s="181"/>
      <c r="Y13" s="181"/>
      <c r="Z13" s="181">
        <v>117</v>
      </c>
      <c r="AA13" s="181">
        <v>130</v>
      </c>
      <c r="AB13" s="181">
        <v>142</v>
      </c>
      <c r="AC13" s="181">
        <v>116</v>
      </c>
      <c r="AD13" s="181">
        <v>114</v>
      </c>
      <c r="AE13" s="181"/>
      <c r="AF13" s="181"/>
      <c r="AG13" s="181"/>
      <c r="AH13" s="181"/>
      <c r="AI13" s="146">
        <f>SUM(D13:AH13)</f>
        <v>2508</v>
      </c>
    </row>
    <row r="14" spans="1:40" customHeight="1" ht="15.75">
      <c r="A14" s="277"/>
      <c r="B14" s="281"/>
      <c r="C14" s="99" t="s">
        <v>132</v>
      </c>
      <c r="D14" s="188"/>
      <c r="E14" s="188">
        <v>6</v>
      </c>
      <c r="F14" s="188">
        <v>6</v>
      </c>
      <c r="G14" s="188">
        <v>6</v>
      </c>
      <c r="H14" s="181">
        <v>4</v>
      </c>
      <c r="I14" s="181">
        <v>6</v>
      </c>
      <c r="J14" s="181"/>
      <c r="K14" s="181"/>
      <c r="L14" s="181">
        <v>6</v>
      </c>
      <c r="M14" s="181">
        <v>5</v>
      </c>
      <c r="N14" s="181">
        <v>4</v>
      </c>
      <c r="O14" s="181">
        <v>7</v>
      </c>
      <c r="P14" s="181">
        <v>6</v>
      </c>
      <c r="Q14" s="181"/>
      <c r="R14" s="181"/>
      <c r="S14" s="181">
        <v>7</v>
      </c>
      <c r="T14" s="181">
        <v>8</v>
      </c>
      <c r="U14" s="181">
        <v>8</v>
      </c>
      <c r="V14" s="181">
        <v>6</v>
      </c>
      <c r="W14" s="181">
        <v>5</v>
      </c>
      <c r="X14" s="181"/>
      <c r="Y14" s="181"/>
      <c r="Z14" s="181">
        <v>8</v>
      </c>
      <c r="AA14" s="181">
        <v>8</v>
      </c>
      <c r="AB14" s="181">
        <v>9</v>
      </c>
      <c r="AC14" s="181">
        <v>10</v>
      </c>
      <c r="AD14" s="181">
        <v>5</v>
      </c>
      <c r="AE14" s="181"/>
      <c r="AF14" s="181"/>
      <c r="AG14" s="181"/>
      <c r="AH14" s="181"/>
      <c r="AI14" s="146">
        <f>SUM(D14:AH14)</f>
        <v>130</v>
      </c>
    </row>
    <row r="15" spans="1:40" customHeight="1" ht="15.75">
      <c r="A15" s="277"/>
      <c r="B15" s="281"/>
      <c r="C15" s="99" t="s">
        <v>133</v>
      </c>
      <c r="D15" s="188"/>
      <c r="E15" s="188">
        <v>11</v>
      </c>
      <c r="F15" s="188">
        <v>12</v>
      </c>
      <c r="G15" s="188">
        <v>8</v>
      </c>
      <c r="H15" s="181">
        <v>7</v>
      </c>
      <c r="I15" s="181">
        <v>13</v>
      </c>
      <c r="J15" s="181"/>
      <c r="K15" s="181"/>
      <c r="L15" s="181">
        <v>31</v>
      </c>
      <c r="M15" s="181">
        <v>15</v>
      </c>
      <c r="N15" s="181">
        <v>6</v>
      </c>
      <c r="O15" s="181">
        <v>10</v>
      </c>
      <c r="P15" s="181">
        <v>14</v>
      </c>
      <c r="Q15" s="181"/>
      <c r="R15" s="181"/>
      <c r="S15" s="181">
        <v>10</v>
      </c>
      <c r="T15" s="181">
        <v>6</v>
      </c>
      <c r="U15" s="181">
        <v>6</v>
      </c>
      <c r="V15" s="181">
        <v>12</v>
      </c>
      <c r="W15" s="181">
        <v>6</v>
      </c>
      <c r="X15" s="181"/>
      <c r="Y15" s="181"/>
      <c r="Z15" s="181">
        <v>5</v>
      </c>
      <c r="AA15" s="181">
        <v>7</v>
      </c>
      <c r="AB15" s="181">
        <v>12</v>
      </c>
      <c r="AC15" s="181">
        <v>10</v>
      </c>
      <c r="AD15" s="181">
        <v>5</v>
      </c>
      <c r="AE15" s="181"/>
      <c r="AF15" s="181"/>
      <c r="AG15" s="181"/>
      <c r="AH15" s="181"/>
      <c r="AI15" s="146">
        <f>SUM(D15:AH15)</f>
        <v>206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>
        <v>0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0</v>
      </c>
      <c r="O16" s="181">
        <v>0</v>
      </c>
      <c r="P16" s="181">
        <v>0</v>
      </c>
      <c r="Q16" s="181"/>
      <c r="R16" s="181"/>
      <c r="S16" s="181">
        <v>0</v>
      </c>
      <c r="T16" s="181">
        <v>1</v>
      </c>
      <c r="U16" s="181">
        <v>0</v>
      </c>
      <c r="V16" s="181">
        <v>0</v>
      </c>
      <c r="W16" s="181">
        <v>0</v>
      </c>
      <c r="X16" s="181"/>
      <c r="Y16" s="181"/>
      <c r="Z16" s="181">
        <v>0</v>
      </c>
      <c r="AA16" s="181">
        <v>0</v>
      </c>
      <c r="AB16" s="181">
        <v>0</v>
      </c>
      <c r="AC16" s="181">
        <v>0</v>
      </c>
      <c r="AD16" s="181">
        <v>0</v>
      </c>
      <c r="AE16" s="181"/>
      <c r="AF16" s="181"/>
      <c r="AG16" s="181"/>
      <c r="AH16" s="181"/>
      <c r="AI16" s="146">
        <f>SUM(D16:AH16)</f>
        <v>2</v>
      </c>
    </row>
    <row r="17" spans="1:40" customHeight="1" ht="15.75">
      <c r="A17" s="277"/>
      <c r="B17" s="281"/>
      <c r="C17" s="99" t="s">
        <v>135</v>
      </c>
      <c r="D17" s="188"/>
      <c r="E17" s="188">
        <v>150</v>
      </c>
      <c r="F17" s="188">
        <v>110</v>
      </c>
      <c r="G17" s="188">
        <v>117</v>
      </c>
      <c r="H17" s="181">
        <v>103</v>
      </c>
      <c r="I17" s="181">
        <v>151</v>
      </c>
      <c r="J17" s="181"/>
      <c r="K17" s="181"/>
      <c r="L17" s="181">
        <v>95</v>
      </c>
      <c r="M17" s="181">
        <v>184</v>
      </c>
      <c r="N17" s="181">
        <v>81</v>
      </c>
      <c r="O17" s="181">
        <v>117</v>
      </c>
      <c r="P17" s="181">
        <v>100</v>
      </c>
      <c r="Q17" s="181"/>
      <c r="R17" s="181"/>
      <c r="S17" s="181">
        <v>99</v>
      </c>
      <c r="T17" s="181">
        <v>72</v>
      </c>
      <c r="U17" s="181">
        <v>127</v>
      </c>
      <c r="V17" s="181">
        <v>82</v>
      </c>
      <c r="W17" s="181">
        <v>99</v>
      </c>
      <c r="X17" s="181"/>
      <c r="Y17" s="181"/>
      <c r="Z17" s="181">
        <v>91</v>
      </c>
      <c r="AA17" s="181">
        <v>106</v>
      </c>
      <c r="AB17" s="181">
        <v>63</v>
      </c>
      <c r="AC17" s="181">
        <v>104</v>
      </c>
      <c r="AD17" s="181">
        <v>72</v>
      </c>
      <c r="AE17" s="181"/>
      <c r="AF17" s="181"/>
      <c r="AG17" s="181"/>
      <c r="AH17" s="181"/>
      <c r="AI17" s="147">
        <f>SUM(D17:AH17)</f>
        <v>2123</v>
      </c>
    </row>
    <row r="18" spans="1:40" customHeight="1" ht="15.75">
      <c r="A18" s="277"/>
      <c r="B18" s="281"/>
      <c r="C18" s="99" t="s">
        <v>136</v>
      </c>
      <c r="D18" s="188"/>
      <c r="E18" s="188">
        <v>10</v>
      </c>
      <c r="F18" s="188">
        <v>6</v>
      </c>
      <c r="G18" s="188">
        <v>11</v>
      </c>
      <c r="H18" s="181">
        <v>3</v>
      </c>
      <c r="I18" s="181">
        <v>8</v>
      </c>
      <c r="J18" s="181"/>
      <c r="K18" s="181"/>
      <c r="L18" s="181">
        <v>6</v>
      </c>
      <c r="M18" s="181">
        <v>15</v>
      </c>
      <c r="N18" s="181">
        <v>3</v>
      </c>
      <c r="O18" s="181">
        <v>8</v>
      </c>
      <c r="P18" s="181">
        <v>5</v>
      </c>
      <c r="Q18" s="181"/>
      <c r="R18" s="181"/>
      <c r="S18" s="181">
        <v>13</v>
      </c>
      <c r="T18" s="181">
        <v>5</v>
      </c>
      <c r="U18" s="181">
        <v>5</v>
      </c>
      <c r="V18" s="181">
        <v>4</v>
      </c>
      <c r="W18" s="181">
        <v>10</v>
      </c>
      <c r="X18" s="181"/>
      <c r="Y18" s="181"/>
      <c r="Z18" s="181">
        <v>4</v>
      </c>
      <c r="AA18" s="181">
        <v>5</v>
      </c>
      <c r="AB18" s="181">
        <v>8</v>
      </c>
      <c r="AC18" s="181">
        <v>9</v>
      </c>
      <c r="AD18" s="181">
        <v>10</v>
      </c>
      <c r="AE18" s="181"/>
      <c r="AF18" s="181"/>
      <c r="AG18" s="181"/>
      <c r="AH18" s="181"/>
      <c r="AI18" s="147">
        <f>SUM(D18:AH18)</f>
        <v>148</v>
      </c>
    </row>
    <row r="19" spans="1:40" customHeight="1" ht="16.5">
      <c r="A19" s="277"/>
      <c r="B19" s="281"/>
      <c r="C19" s="100" t="s">
        <v>137</v>
      </c>
      <c r="D19" s="188"/>
      <c r="E19" s="188">
        <v>135</v>
      </c>
      <c r="F19" s="188">
        <v>166</v>
      </c>
      <c r="G19" s="188">
        <v>163</v>
      </c>
      <c r="H19" s="181">
        <v>215</v>
      </c>
      <c r="I19" s="181">
        <v>140</v>
      </c>
      <c r="J19" s="181"/>
      <c r="K19" s="181"/>
      <c r="L19" s="181">
        <v>126</v>
      </c>
      <c r="M19" s="181">
        <v>125</v>
      </c>
      <c r="N19" s="181">
        <v>224</v>
      </c>
      <c r="O19" s="181">
        <v>137</v>
      </c>
      <c r="P19" s="181">
        <v>150</v>
      </c>
      <c r="Q19" s="181"/>
      <c r="R19" s="181"/>
      <c r="S19" s="181">
        <v>176</v>
      </c>
      <c r="T19" s="181">
        <v>247</v>
      </c>
      <c r="U19" s="181">
        <v>262</v>
      </c>
      <c r="V19" s="181">
        <v>121</v>
      </c>
      <c r="W19" s="181">
        <v>213</v>
      </c>
      <c r="X19" s="181"/>
      <c r="Y19" s="181"/>
      <c r="Z19" s="181">
        <v>238</v>
      </c>
      <c r="AA19" s="181">
        <v>184</v>
      </c>
      <c r="AB19" s="181">
        <v>198</v>
      </c>
      <c r="AC19" s="181">
        <v>190</v>
      </c>
      <c r="AD19" s="181">
        <v>265</v>
      </c>
      <c r="AE19" s="181"/>
      <c r="AF19" s="181"/>
      <c r="AG19" s="181"/>
      <c r="AH19" s="181"/>
      <c r="AI19" s="151">
        <f>SUM(D19:AH19)</f>
        <v>3675</v>
      </c>
    </row>
    <row r="20" spans="1:40" customHeight="1" ht="18.75">
      <c r="A20" s="277"/>
      <c r="B20" s="282" t="s">
        <v>138</v>
      </c>
      <c r="C20" s="283"/>
      <c r="D20" s="182"/>
      <c r="E20" s="182">
        <f>SUM(E5:E19)</f>
        <v>600</v>
      </c>
      <c r="F20" s="182">
        <f>SUM(F5:F19)</f>
        <v>600</v>
      </c>
      <c r="G20" s="182">
        <f>SUM(G5:G19)</f>
        <v>597</v>
      </c>
      <c r="H20" s="182">
        <f>SUM(H5:H19)</f>
        <v>578</v>
      </c>
      <c r="I20" s="182">
        <f>SUM(I5:I19)</f>
        <v>591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575</v>
      </c>
      <c r="O20" s="182">
        <f>SUM(O5:O19)</f>
        <v>554</v>
      </c>
      <c r="P20" s="182">
        <f>SUM(P5:P19)</f>
        <v>600</v>
      </c>
      <c r="Q20" s="182"/>
      <c r="R20" s="182"/>
      <c r="S20" s="182">
        <f>SUM(S5:S19)</f>
        <v>600</v>
      </c>
      <c r="T20" s="182">
        <f>SUM(T5:T19)</f>
        <v>600</v>
      </c>
      <c r="U20" s="182">
        <f>SUM(U5:U19)</f>
        <v>600</v>
      </c>
      <c r="V20" s="182">
        <f>SUM(V5:V19)</f>
        <v>516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600</v>
      </c>
      <c r="AC20" s="182">
        <f>SUM(AC5:AC19)</f>
        <v>600</v>
      </c>
      <c r="AD20" s="182">
        <f>SUM(AD5:AD19)</f>
        <v>600</v>
      </c>
      <c r="AE20" s="182"/>
      <c r="AF20" s="182"/>
      <c r="AG20" s="182">
        <f>SUM(AG5:AG19)</f>
        <v>0</v>
      </c>
      <c r="AH20" s="182">
        <f>SUM(AH5:AH19)</f>
        <v>0</v>
      </c>
      <c r="AI20" s="150">
        <f>SUM(D20:AH20)</f>
        <v>11811</v>
      </c>
    </row>
    <row r="21" spans="1:40" customHeight="1" ht="18.75">
      <c r="A21" s="277"/>
      <c r="B21" s="284" t="s">
        <v>55</v>
      </c>
      <c r="C21" s="285"/>
      <c r="D21" s="104"/>
      <c r="E21" s="104">
        <v>588</v>
      </c>
      <c r="F21" s="104">
        <v>585</v>
      </c>
      <c r="G21" s="104">
        <v>570</v>
      </c>
      <c r="H21" s="104">
        <v>568</v>
      </c>
      <c r="I21" s="104">
        <v>568</v>
      </c>
      <c r="J21" s="104"/>
      <c r="K21" s="104"/>
      <c r="L21" s="104">
        <v>595</v>
      </c>
      <c r="M21" s="104">
        <v>587</v>
      </c>
      <c r="N21" s="104">
        <v>547</v>
      </c>
      <c r="O21" s="104">
        <v>540</v>
      </c>
      <c r="P21" s="104">
        <v>578</v>
      </c>
      <c r="Q21" s="104"/>
      <c r="R21" s="104"/>
      <c r="S21" s="104">
        <v>596</v>
      </c>
      <c r="T21" s="104">
        <v>578</v>
      </c>
      <c r="U21" s="104">
        <v>600</v>
      </c>
      <c r="V21" s="104">
        <v>490</v>
      </c>
      <c r="W21" s="104">
        <v>573</v>
      </c>
      <c r="X21" s="104"/>
      <c r="Y21" s="104"/>
      <c r="Z21" s="104">
        <v>574</v>
      </c>
      <c r="AA21" s="104">
        <v>597</v>
      </c>
      <c r="AB21" s="104">
        <v>595</v>
      </c>
      <c r="AC21" s="104">
        <v>585</v>
      </c>
      <c r="AD21" s="104">
        <v>590</v>
      </c>
      <c r="AE21" s="104"/>
      <c r="AF21" s="104"/>
      <c r="AG21" s="104"/>
      <c r="AH21" s="104"/>
      <c r="AI21" s="145">
        <f>SUM(D21:AH21)</f>
        <v>11504</v>
      </c>
    </row>
    <row r="22" spans="1:40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04">
        <v>600</v>
      </c>
      <c r="U22" s="104">
        <v>600</v>
      </c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04"/>
      <c r="AG22" s="104">
        <v>600</v>
      </c>
      <c r="AH22" s="104">
        <v>600</v>
      </c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/>
      <c r="E23" s="104">
        <f>E22-E21</f>
        <v>12</v>
      </c>
      <c r="F23" s="104">
        <f>F22-F21</f>
        <v>15</v>
      </c>
      <c r="G23" s="104">
        <f>G22-G21</f>
        <v>30</v>
      </c>
      <c r="H23" s="104">
        <f>H22-H21</f>
        <v>32</v>
      </c>
      <c r="I23" s="104">
        <f>I22-I21</f>
        <v>32</v>
      </c>
      <c r="J23" s="104"/>
      <c r="K23" s="104"/>
      <c r="L23" s="104">
        <f>L22-L21</f>
        <v>5</v>
      </c>
      <c r="M23" s="104">
        <f>M22-M21</f>
        <v>13</v>
      </c>
      <c r="N23" s="104">
        <f>N22-N21</f>
        <v>53</v>
      </c>
      <c r="O23" s="104">
        <f>O22-O21</f>
        <v>60</v>
      </c>
      <c r="P23" s="104">
        <f>P22-P21</f>
        <v>22</v>
      </c>
      <c r="Q23" s="104"/>
      <c r="R23" s="104"/>
      <c r="S23" s="104">
        <f>S22-S21</f>
        <v>4</v>
      </c>
      <c r="T23" s="104">
        <f>T22-T21</f>
        <v>22</v>
      </c>
      <c r="U23" s="104">
        <f>U22-U21</f>
        <v>0</v>
      </c>
      <c r="V23" s="104">
        <f>V22-V21</f>
        <v>110</v>
      </c>
      <c r="W23" s="104">
        <f>W22-W21</f>
        <v>27</v>
      </c>
      <c r="X23" s="104"/>
      <c r="Y23" s="104"/>
      <c r="Z23" s="104">
        <f>Z22-Z21</f>
        <v>26</v>
      </c>
      <c r="AA23" s="104">
        <f>AA22-AA21</f>
        <v>3</v>
      </c>
      <c r="AB23" s="104">
        <f>AB22-AB21</f>
        <v>5</v>
      </c>
      <c r="AC23" s="104">
        <f>AC22-AC21</f>
        <v>15</v>
      </c>
      <c r="AD23" s="104">
        <f>AD22-AD21</f>
        <v>10</v>
      </c>
      <c r="AE23" s="104"/>
      <c r="AF23" s="104"/>
      <c r="AG23" s="104">
        <f>AG22-AG21</f>
        <v>600</v>
      </c>
      <c r="AH23" s="104">
        <f>AH22-AH21</f>
        <v>600</v>
      </c>
      <c r="AI23" s="153">
        <f>SUM(D23:AH23)</f>
        <v>1696</v>
      </c>
    </row>
    <row r="24" spans="1:40" customHeight="1" ht="18.75">
      <c r="A24" s="277"/>
      <c r="B24" s="286" t="s">
        <v>141</v>
      </c>
      <c r="C24" s="287"/>
      <c r="D24" s="104"/>
      <c r="E24" s="104">
        <f>E22-E20</f>
        <v>0</v>
      </c>
      <c r="F24" s="104">
        <f>F22-F20</f>
        <v>0</v>
      </c>
      <c r="G24" s="104">
        <f>G22-G20</f>
        <v>3</v>
      </c>
      <c r="H24" s="104">
        <f>H22-H20</f>
        <v>22</v>
      </c>
      <c r="I24" s="104">
        <f>I22-I20</f>
        <v>9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25</v>
      </c>
      <c r="O24" s="104">
        <f>O22-O20</f>
        <v>46</v>
      </c>
      <c r="P24" s="104">
        <f>P22-P20</f>
        <v>0</v>
      </c>
      <c r="Q24" s="104"/>
      <c r="R24" s="104"/>
      <c r="S24" s="104">
        <f>S22-S20</f>
        <v>0</v>
      </c>
      <c r="T24" s="104">
        <f>T22-T20</f>
        <v>0</v>
      </c>
      <c r="U24" s="104">
        <f>U22-U20</f>
        <v>0</v>
      </c>
      <c r="V24" s="104">
        <f>V22-V20</f>
        <v>84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0</v>
      </c>
      <c r="AC24" s="104">
        <f>AC22-AC20</f>
        <v>0</v>
      </c>
      <c r="AD24" s="104">
        <f>AD22-AD20</f>
        <v>0</v>
      </c>
      <c r="AE24" s="104"/>
      <c r="AF24" s="104"/>
      <c r="AG24" s="104">
        <f>AG22-AG20</f>
        <v>600</v>
      </c>
      <c r="AH24" s="104">
        <f>AH22-AH20</f>
        <v>600</v>
      </c>
      <c r="AI24" s="153">
        <f>SUM(D24:AH24)</f>
        <v>1389</v>
      </c>
    </row>
    <row r="25" spans="1:40" customHeight="1" ht="16.5">
      <c r="A25" s="277"/>
      <c r="B25" s="288" t="s">
        <v>142</v>
      </c>
      <c r="C25" s="289"/>
      <c r="D25" s="104"/>
      <c r="E25" s="104">
        <f>E6+E8+E10+E12+E14+E16</f>
        <v>10</v>
      </c>
      <c r="F25" s="104">
        <f>F6+F8+F10+F12+F14+F16</f>
        <v>7</v>
      </c>
      <c r="G25" s="104">
        <f>G6+G8+G10+G12+G14+G16</f>
        <v>6</v>
      </c>
      <c r="H25" s="104">
        <f>H6+H8+H10+H12+H14+H16</f>
        <v>8</v>
      </c>
      <c r="I25" s="104">
        <f>I6+I8+I10+I12+I14+I16</f>
        <v>7</v>
      </c>
      <c r="J25" s="104"/>
      <c r="K25" s="104"/>
      <c r="L25" s="104">
        <f>L6+L8+L10+L12+L14+L16</f>
        <v>10</v>
      </c>
      <c r="M25" s="104">
        <f>M6+M8+M10+M12+M14+M16</f>
        <v>7</v>
      </c>
      <c r="N25" s="104">
        <f>N6+N8+N10+N12+N14+N16</f>
        <v>5</v>
      </c>
      <c r="O25" s="104">
        <f>O6+O8+O10+O12+O14+O16</f>
        <v>8</v>
      </c>
      <c r="P25" s="104">
        <f>P6+P8+P10+P12+P14+P16</f>
        <v>10</v>
      </c>
      <c r="Q25" s="104"/>
      <c r="R25" s="104"/>
      <c r="S25" s="104">
        <f>S6+S8+S10+S12+S14+S16</f>
        <v>11</v>
      </c>
      <c r="T25" s="104">
        <f>T6+T8+T10+T12+T14+T16</f>
        <v>11</v>
      </c>
      <c r="U25" s="104">
        <f>U6+U8+U10+U12+U14+U16</f>
        <v>8</v>
      </c>
      <c r="V25" s="104">
        <f>V6+V8+V10+V12+V14+V16</f>
        <v>10</v>
      </c>
      <c r="W25" s="104">
        <f>W6+W8+W10+W12+W14+W16</f>
        <v>7</v>
      </c>
      <c r="X25" s="104"/>
      <c r="Y25" s="104"/>
      <c r="Z25" s="104">
        <f>Z6+Z8+Z10+Z12+Z14+Z16</f>
        <v>10</v>
      </c>
      <c r="AA25" s="104">
        <f>AA6+AA8+AA10+AA12+AA14+AA16</f>
        <v>9</v>
      </c>
      <c r="AB25" s="104">
        <f>AB6+AB8+AB10+AB12+AB14+AB16</f>
        <v>14</v>
      </c>
      <c r="AC25" s="104">
        <f>AC6+AC8+AC10+AC12+AC14+AC16</f>
        <v>12</v>
      </c>
      <c r="AD25" s="104">
        <f>AD6+AD8+AD10+AD12+AD14+AD16</f>
        <v>6</v>
      </c>
      <c r="AE25" s="104"/>
      <c r="AF25" s="104"/>
      <c r="AG25" s="104">
        <f>AG6+AG8+AG10+AG12+AG14+AG16</f>
        <v>0</v>
      </c>
      <c r="AH25" s="104">
        <f>AH6+AH8+AH10+AH12+AH14+AH16</f>
        <v>0</v>
      </c>
      <c r="AI25" s="149">
        <f>SUM(D25:AH25)</f>
        <v>176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1</v>
      </c>
      <c r="F27" s="109">
        <v>14</v>
      </c>
      <c r="G27" s="109">
        <v>0</v>
      </c>
      <c r="H27" s="109">
        <v>4</v>
      </c>
      <c r="I27" s="109">
        <v>0</v>
      </c>
      <c r="J27" s="109"/>
      <c r="K27" s="109"/>
      <c r="L27" s="109">
        <v>2</v>
      </c>
      <c r="M27" s="109">
        <v>3</v>
      </c>
      <c r="N27" s="109">
        <v>0</v>
      </c>
      <c r="O27" s="109">
        <v>2</v>
      </c>
      <c r="P27" s="109">
        <v>4</v>
      </c>
      <c r="Q27" s="109"/>
      <c r="R27" s="109"/>
      <c r="S27" s="109">
        <v>3</v>
      </c>
      <c r="T27" s="109">
        <v>1</v>
      </c>
      <c r="U27" s="109">
        <v>5</v>
      </c>
      <c r="V27" s="109">
        <v>2</v>
      </c>
      <c r="W27" s="109">
        <v>0</v>
      </c>
      <c r="X27" s="109"/>
      <c r="Y27" s="109"/>
      <c r="Z27" s="109">
        <v>1</v>
      </c>
      <c r="AA27" s="109">
        <v>5</v>
      </c>
      <c r="AB27" s="109">
        <v>0</v>
      </c>
      <c r="AC27" s="109">
        <v>0</v>
      </c>
      <c r="AD27" s="109">
        <v>11</v>
      </c>
      <c r="AE27" s="109"/>
      <c r="AF27" s="109"/>
      <c r="AG27" s="109"/>
      <c r="AH27" s="109"/>
      <c r="AI27" s="110">
        <f>SUM(D27:AH27)</f>
        <v>58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1</v>
      </c>
      <c r="F28" s="181">
        <v>4</v>
      </c>
      <c r="G28" s="181">
        <v>3</v>
      </c>
      <c r="H28" s="181">
        <v>2</v>
      </c>
      <c r="I28" s="181">
        <v>3</v>
      </c>
      <c r="J28" s="181"/>
      <c r="K28" s="181"/>
      <c r="L28" s="181">
        <v>3</v>
      </c>
      <c r="M28" s="181">
        <v>5</v>
      </c>
      <c r="N28" s="181">
        <v>3</v>
      </c>
      <c r="O28" s="181">
        <v>0</v>
      </c>
      <c r="P28" s="181">
        <v>1</v>
      </c>
      <c r="Q28" s="181"/>
      <c r="R28" s="181"/>
      <c r="S28" s="181">
        <v>0</v>
      </c>
      <c r="T28" s="181">
        <v>2</v>
      </c>
      <c r="U28" s="181">
        <v>1</v>
      </c>
      <c r="V28" s="181">
        <v>0</v>
      </c>
      <c r="W28" s="181">
        <v>7</v>
      </c>
      <c r="X28" s="181"/>
      <c r="Y28" s="181"/>
      <c r="Z28" s="181">
        <v>0</v>
      </c>
      <c r="AA28" s="181">
        <v>0</v>
      </c>
      <c r="AB28" s="181">
        <v>3</v>
      </c>
      <c r="AC28" s="181">
        <v>1</v>
      </c>
      <c r="AD28" s="181">
        <v>1</v>
      </c>
      <c r="AE28" s="181"/>
      <c r="AF28" s="181"/>
      <c r="AG28" s="181"/>
      <c r="AH28" s="181"/>
      <c r="AI28" s="146">
        <f>SUM(D28:AH28)</f>
        <v>40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1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1</v>
      </c>
      <c r="O29" s="181">
        <v>0</v>
      </c>
      <c r="P29" s="181">
        <v>1</v>
      </c>
      <c r="Q29" s="181"/>
      <c r="R29" s="181"/>
      <c r="S29" s="181">
        <v>0</v>
      </c>
      <c r="T29" s="181">
        <v>3</v>
      </c>
      <c r="U29" s="181">
        <v>0</v>
      </c>
      <c r="V29" s="181">
        <v>0</v>
      </c>
      <c r="W29" s="181">
        <v>3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81"/>
      <c r="AG29" s="181"/>
      <c r="AH29" s="181"/>
      <c r="AI29" s="146">
        <f>SUM(D29:AH29)</f>
        <v>9</v>
      </c>
    </row>
    <row r="30" spans="1:40" customHeight="1" ht="15.75">
      <c r="A30" s="291"/>
      <c r="B30" s="281"/>
      <c r="C30" s="99" t="s">
        <v>125</v>
      </c>
      <c r="D30" s="181"/>
      <c r="E30" s="181">
        <v>5</v>
      </c>
      <c r="F30" s="181">
        <v>6</v>
      </c>
      <c r="G30" s="181">
        <v>5</v>
      </c>
      <c r="H30" s="181">
        <v>6</v>
      </c>
      <c r="I30" s="181">
        <v>3</v>
      </c>
      <c r="J30" s="181"/>
      <c r="K30" s="181"/>
      <c r="L30" s="181">
        <v>5</v>
      </c>
      <c r="M30" s="181">
        <v>5</v>
      </c>
      <c r="N30" s="181">
        <v>4</v>
      </c>
      <c r="O30" s="181">
        <v>1</v>
      </c>
      <c r="P30" s="181">
        <v>2</v>
      </c>
      <c r="Q30" s="181"/>
      <c r="R30" s="181"/>
      <c r="S30" s="181">
        <v>3</v>
      </c>
      <c r="T30" s="181">
        <v>4</v>
      </c>
      <c r="U30" s="181">
        <v>3</v>
      </c>
      <c r="V30" s="181">
        <v>0</v>
      </c>
      <c r="W30" s="181">
        <v>3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3</v>
      </c>
      <c r="AE30" s="181"/>
      <c r="AF30" s="181"/>
      <c r="AG30" s="181"/>
      <c r="AH30" s="181"/>
      <c r="AI30" s="146">
        <f>SUM(D30:AH30)</f>
        <v>58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>
        <v>1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>
        <v>1</v>
      </c>
      <c r="U31" s="181">
        <v>0</v>
      </c>
      <c r="V31" s="181">
        <v>0</v>
      </c>
      <c r="W31" s="181">
        <v>2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81"/>
      <c r="AG31" s="181"/>
      <c r="AH31" s="181"/>
      <c r="AI31" s="146">
        <f>SUM(D31:AH31)</f>
        <v>4</v>
      </c>
    </row>
    <row r="32" spans="1:40" customHeight="1" ht="15.75">
      <c r="A32" s="291"/>
      <c r="B32" s="281"/>
      <c r="C32" s="99" t="s">
        <v>127</v>
      </c>
      <c r="D32" s="181"/>
      <c r="E32" s="181">
        <v>89</v>
      </c>
      <c r="F32" s="181">
        <v>80</v>
      </c>
      <c r="G32" s="181">
        <v>102</v>
      </c>
      <c r="H32" s="181">
        <v>78</v>
      </c>
      <c r="I32" s="181">
        <v>85</v>
      </c>
      <c r="J32" s="181"/>
      <c r="K32" s="181"/>
      <c r="L32" s="181">
        <v>92</v>
      </c>
      <c r="M32" s="181">
        <v>98</v>
      </c>
      <c r="N32" s="181">
        <v>78</v>
      </c>
      <c r="O32" s="181">
        <v>83</v>
      </c>
      <c r="P32" s="181">
        <v>95</v>
      </c>
      <c r="Q32" s="181"/>
      <c r="R32" s="181"/>
      <c r="S32" s="181">
        <v>76</v>
      </c>
      <c r="T32" s="181">
        <v>87</v>
      </c>
      <c r="U32" s="181">
        <v>80</v>
      </c>
      <c r="V32" s="181">
        <v>73</v>
      </c>
      <c r="W32" s="181">
        <v>70</v>
      </c>
      <c r="X32" s="181"/>
      <c r="Y32" s="181"/>
      <c r="Z32" s="181">
        <v>101</v>
      </c>
      <c r="AA32" s="181">
        <v>101</v>
      </c>
      <c r="AB32" s="181">
        <v>85</v>
      </c>
      <c r="AC32" s="181">
        <v>82</v>
      </c>
      <c r="AD32" s="181">
        <v>86</v>
      </c>
      <c r="AE32" s="181"/>
      <c r="AF32" s="181"/>
      <c r="AG32" s="181"/>
      <c r="AH32" s="181"/>
      <c r="AI32" s="146">
        <f>SUM(D32:AH32)</f>
        <v>1721</v>
      </c>
    </row>
    <row r="33" spans="1:40" customHeight="1" ht="15.75">
      <c r="A33" s="291"/>
      <c r="B33" s="281"/>
      <c r="C33" s="99" t="s">
        <v>128</v>
      </c>
      <c r="D33" s="181"/>
      <c r="E33" s="181">
        <v>6</v>
      </c>
      <c r="F33" s="181">
        <v>6</v>
      </c>
      <c r="G33" s="181">
        <v>7</v>
      </c>
      <c r="H33" s="181">
        <v>2</v>
      </c>
      <c r="I33" s="181">
        <v>4</v>
      </c>
      <c r="J33" s="181"/>
      <c r="K33" s="181"/>
      <c r="L33" s="181">
        <v>5</v>
      </c>
      <c r="M33" s="181">
        <v>4</v>
      </c>
      <c r="N33" s="181">
        <v>6</v>
      </c>
      <c r="O33" s="181">
        <v>1</v>
      </c>
      <c r="P33" s="181">
        <v>6</v>
      </c>
      <c r="Q33" s="181"/>
      <c r="R33" s="181"/>
      <c r="S33" s="181">
        <v>6</v>
      </c>
      <c r="T33" s="181">
        <v>9</v>
      </c>
      <c r="U33" s="181">
        <v>7</v>
      </c>
      <c r="V33" s="181">
        <v>7</v>
      </c>
      <c r="W33" s="181">
        <v>3</v>
      </c>
      <c r="X33" s="181"/>
      <c r="Y33" s="181"/>
      <c r="Z33" s="181">
        <v>3</v>
      </c>
      <c r="AA33" s="181">
        <v>6</v>
      </c>
      <c r="AB33" s="181">
        <v>3</v>
      </c>
      <c r="AC33" s="181">
        <v>4</v>
      </c>
      <c r="AD33" s="181">
        <v>8</v>
      </c>
      <c r="AE33" s="181"/>
      <c r="AF33" s="181"/>
      <c r="AG33" s="181"/>
      <c r="AH33" s="181"/>
      <c r="AI33" s="146">
        <f>SUM(D33:AH33)</f>
        <v>103</v>
      </c>
    </row>
    <row r="34" spans="1:40" customHeight="1" ht="15.75">
      <c r="A34" s="291"/>
      <c r="B34" s="281"/>
      <c r="C34" s="99" t="s">
        <v>129</v>
      </c>
      <c r="D34" s="181"/>
      <c r="E34" s="181">
        <v>30</v>
      </c>
      <c r="F34" s="181">
        <v>29</v>
      </c>
      <c r="G34" s="181">
        <v>23</v>
      </c>
      <c r="H34" s="181">
        <v>41</v>
      </c>
      <c r="I34" s="181">
        <v>45</v>
      </c>
      <c r="J34" s="181"/>
      <c r="K34" s="181"/>
      <c r="L34" s="181">
        <v>42</v>
      </c>
      <c r="M34" s="181">
        <v>34</v>
      </c>
      <c r="N34" s="181">
        <v>58</v>
      </c>
      <c r="O34" s="181">
        <v>40</v>
      </c>
      <c r="P34" s="181">
        <v>42</v>
      </c>
      <c r="Q34" s="181"/>
      <c r="R34" s="181"/>
      <c r="S34" s="181">
        <v>69</v>
      </c>
      <c r="T34" s="181">
        <v>43</v>
      </c>
      <c r="U34" s="181">
        <v>49</v>
      </c>
      <c r="V34" s="181">
        <v>38</v>
      </c>
      <c r="W34" s="181">
        <v>46</v>
      </c>
      <c r="X34" s="181"/>
      <c r="Y34" s="181"/>
      <c r="Z34" s="181">
        <v>39</v>
      </c>
      <c r="AA34" s="181">
        <v>42</v>
      </c>
      <c r="AB34" s="181">
        <v>57</v>
      </c>
      <c r="AC34" s="181">
        <v>38</v>
      </c>
      <c r="AD34" s="181">
        <v>57</v>
      </c>
      <c r="AE34" s="181"/>
      <c r="AF34" s="181"/>
      <c r="AG34" s="181"/>
      <c r="AH34" s="181"/>
      <c r="AI34" s="146">
        <f>SUM(D34:AH34)</f>
        <v>862</v>
      </c>
    </row>
    <row r="35" spans="1:40" customHeight="1" ht="15.75">
      <c r="A35" s="291"/>
      <c r="B35" s="281"/>
      <c r="C35" s="99" t="s">
        <v>130</v>
      </c>
      <c r="D35" s="181"/>
      <c r="E35" s="181">
        <v>4</v>
      </c>
      <c r="F35" s="181">
        <v>1</v>
      </c>
      <c r="G35" s="181">
        <v>3</v>
      </c>
      <c r="H35" s="181">
        <v>3</v>
      </c>
      <c r="I35" s="181">
        <v>3</v>
      </c>
      <c r="J35" s="181"/>
      <c r="K35" s="181"/>
      <c r="L35" s="181">
        <v>5</v>
      </c>
      <c r="M35" s="181">
        <v>2</v>
      </c>
      <c r="N35" s="181">
        <v>5</v>
      </c>
      <c r="O35" s="181">
        <v>3</v>
      </c>
      <c r="P35" s="181">
        <v>3</v>
      </c>
      <c r="Q35" s="181"/>
      <c r="R35" s="181"/>
      <c r="S35" s="181">
        <v>6</v>
      </c>
      <c r="T35" s="181">
        <v>5</v>
      </c>
      <c r="U35" s="181">
        <v>4</v>
      </c>
      <c r="V35" s="181">
        <v>4</v>
      </c>
      <c r="W35" s="181">
        <v>4</v>
      </c>
      <c r="X35" s="181"/>
      <c r="Y35" s="181"/>
      <c r="Z35" s="181">
        <v>3</v>
      </c>
      <c r="AA35" s="181">
        <v>3</v>
      </c>
      <c r="AB35" s="181">
        <v>5</v>
      </c>
      <c r="AC35" s="181">
        <v>5</v>
      </c>
      <c r="AD35" s="181">
        <v>5</v>
      </c>
      <c r="AE35" s="181"/>
      <c r="AF35" s="181"/>
      <c r="AG35" s="181"/>
      <c r="AH35" s="181"/>
      <c r="AI35" s="146">
        <f>SUM(D35:AH35)</f>
        <v>76</v>
      </c>
    </row>
    <row r="36" spans="1:40" customHeight="1" ht="15.75">
      <c r="A36" s="291"/>
      <c r="B36" s="281"/>
      <c r="C36" s="99" t="s">
        <v>131</v>
      </c>
      <c r="D36" s="181"/>
      <c r="E36" s="181">
        <v>68</v>
      </c>
      <c r="F36" s="181">
        <v>72</v>
      </c>
      <c r="G36" s="181">
        <v>65</v>
      </c>
      <c r="H36" s="181">
        <v>74</v>
      </c>
      <c r="I36" s="181">
        <v>77</v>
      </c>
      <c r="J36" s="181"/>
      <c r="K36" s="181"/>
      <c r="L36" s="181">
        <v>66</v>
      </c>
      <c r="M36" s="181">
        <v>67</v>
      </c>
      <c r="N36" s="181">
        <v>63</v>
      </c>
      <c r="O36" s="181">
        <v>77</v>
      </c>
      <c r="P36" s="181">
        <v>70</v>
      </c>
      <c r="Q36" s="181"/>
      <c r="R36" s="181"/>
      <c r="S36" s="181">
        <v>55</v>
      </c>
      <c r="T36" s="181">
        <v>68</v>
      </c>
      <c r="U36" s="181">
        <v>63</v>
      </c>
      <c r="V36" s="181">
        <v>65</v>
      </c>
      <c r="W36" s="181">
        <v>75</v>
      </c>
      <c r="X36" s="181"/>
      <c r="Y36" s="181"/>
      <c r="Z36" s="181">
        <v>75</v>
      </c>
      <c r="AA36" s="181">
        <v>59</v>
      </c>
      <c r="AB36" s="181">
        <v>55</v>
      </c>
      <c r="AC36" s="181">
        <v>54</v>
      </c>
      <c r="AD36" s="181">
        <v>66</v>
      </c>
      <c r="AE36" s="181"/>
      <c r="AF36" s="181"/>
      <c r="AG36" s="181"/>
      <c r="AH36" s="181"/>
      <c r="AI36" s="146">
        <f>SUM(D36:AH36)</f>
        <v>1334</v>
      </c>
    </row>
    <row r="37" spans="1:40" customHeight="1" ht="15.75">
      <c r="A37" s="291"/>
      <c r="B37" s="281"/>
      <c r="C37" s="99" t="s">
        <v>132</v>
      </c>
      <c r="D37" s="181"/>
      <c r="E37" s="181">
        <v>6</v>
      </c>
      <c r="F37" s="181">
        <v>7</v>
      </c>
      <c r="G37" s="181">
        <v>7</v>
      </c>
      <c r="H37" s="181">
        <v>2</v>
      </c>
      <c r="I37" s="181">
        <v>4</v>
      </c>
      <c r="J37" s="181"/>
      <c r="K37" s="181"/>
      <c r="L37" s="181">
        <v>5</v>
      </c>
      <c r="M37" s="181">
        <v>4</v>
      </c>
      <c r="N37" s="181">
        <v>6</v>
      </c>
      <c r="O37" s="181">
        <v>2</v>
      </c>
      <c r="P37" s="181">
        <v>3</v>
      </c>
      <c r="Q37" s="181"/>
      <c r="R37" s="181"/>
      <c r="S37" s="181">
        <v>6</v>
      </c>
      <c r="T37" s="181">
        <v>4</v>
      </c>
      <c r="U37" s="181">
        <v>7</v>
      </c>
      <c r="V37" s="181">
        <v>3</v>
      </c>
      <c r="W37" s="181">
        <v>4</v>
      </c>
      <c r="X37" s="181"/>
      <c r="Y37" s="181"/>
      <c r="Z37" s="181">
        <v>2</v>
      </c>
      <c r="AA37" s="181">
        <v>5</v>
      </c>
      <c r="AB37" s="181">
        <v>4</v>
      </c>
      <c r="AC37" s="181">
        <v>7</v>
      </c>
      <c r="AD37" s="181">
        <v>5</v>
      </c>
      <c r="AE37" s="181"/>
      <c r="AF37" s="181"/>
      <c r="AG37" s="181"/>
      <c r="AH37" s="181"/>
      <c r="AI37" s="146">
        <f>SUM(D37:AH37)</f>
        <v>93</v>
      </c>
    </row>
    <row r="38" spans="1:40" customHeight="1" ht="15.75">
      <c r="A38" s="291"/>
      <c r="B38" s="281"/>
      <c r="C38" s="99" t="s">
        <v>133</v>
      </c>
      <c r="D38" s="181"/>
      <c r="E38" s="181">
        <v>14</v>
      </c>
      <c r="F38" s="181">
        <v>23</v>
      </c>
      <c r="G38" s="181">
        <v>17</v>
      </c>
      <c r="H38" s="181">
        <v>27</v>
      </c>
      <c r="I38" s="181">
        <v>14</v>
      </c>
      <c r="J38" s="181"/>
      <c r="K38" s="181"/>
      <c r="L38" s="181">
        <v>28</v>
      </c>
      <c r="M38" s="181">
        <v>23</v>
      </c>
      <c r="N38" s="181">
        <v>29</v>
      </c>
      <c r="O38" s="181">
        <v>19</v>
      </c>
      <c r="P38" s="181">
        <v>18</v>
      </c>
      <c r="Q38" s="181"/>
      <c r="R38" s="181"/>
      <c r="S38" s="181">
        <v>29</v>
      </c>
      <c r="T38" s="181">
        <v>21</v>
      </c>
      <c r="U38" s="181">
        <v>25</v>
      </c>
      <c r="V38" s="181">
        <v>20</v>
      </c>
      <c r="W38" s="181">
        <v>25</v>
      </c>
      <c r="X38" s="181"/>
      <c r="Y38" s="181"/>
      <c r="Z38" s="181">
        <v>26</v>
      </c>
      <c r="AA38" s="181">
        <v>23</v>
      </c>
      <c r="AB38" s="181">
        <v>27</v>
      </c>
      <c r="AC38" s="181">
        <v>27</v>
      </c>
      <c r="AD38" s="181">
        <v>24</v>
      </c>
      <c r="AE38" s="181"/>
      <c r="AF38" s="181"/>
      <c r="AG38" s="181"/>
      <c r="AH38" s="181"/>
      <c r="AI38" s="146">
        <f>SUM(D38:AH38)</f>
        <v>459</v>
      </c>
    </row>
    <row r="39" spans="1:40" customHeight="1" ht="15.75">
      <c r="A39" s="291"/>
      <c r="B39" s="281"/>
      <c r="C39" s="99" t="s">
        <v>134</v>
      </c>
      <c r="D39" s="181"/>
      <c r="E39" s="181">
        <v>1</v>
      </c>
      <c r="F39" s="181">
        <v>2</v>
      </c>
      <c r="G39" s="181">
        <v>3</v>
      </c>
      <c r="H39" s="181">
        <v>1</v>
      </c>
      <c r="I39" s="181">
        <v>2</v>
      </c>
      <c r="J39" s="181"/>
      <c r="K39" s="181"/>
      <c r="L39" s="181">
        <v>2</v>
      </c>
      <c r="M39" s="181">
        <v>1</v>
      </c>
      <c r="N39" s="181">
        <v>3</v>
      </c>
      <c r="O39" s="181">
        <v>2</v>
      </c>
      <c r="P39" s="181">
        <v>2</v>
      </c>
      <c r="Q39" s="181"/>
      <c r="R39" s="181"/>
      <c r="S39" s="181">
        <v>2</v>
      </c>
      <c r="T39" s="181">
        <v>2</v>
      </c>
      <c r="U39" s="181">
        <v>1</v>
      </c>
      <c r="V39" s="181">
        <v>2</v>
      </c>
      <c r="W39" s="181">
        <v>0</v>
      </c>
      <c r="X39" s="181"/>
      <c r="Y39" s="181"/>
      <c r="Z39" s="181">
        <v>2</v>
      </c>
      <c r="AA39" s="181">
        <v>2</v>
      </c>
      <c r="AB39" s="181">
        <v>3</v>
      </c>
      <c r="AC39" s="181">
        <v>2</v>
      </c>
      <c r="AD39" s="181">
        <v>3</v>
      </c>
      <c r="AE39" s="181"/>
      <c r="AF39" s="181"/>
      <c r="AG39" s="181"/>
      <c r="AH39" s="181"/>
      <c r="AI39" s="146">
        <f>SUM(D39:AH39)</f>
        <v>38</v>
      </c>
    </row>
    <row r="40" spans="1:40" customHeight="1" ht="15.75">
      <c r="A40" s="291"/>
      <c r="B40" s="281"/>
      <c r="C40" s="99" t="s">
        <v>135</v>
      </c>
      <c r="D40" s="181"/>
      <c r="E40" s="181">
        <v>19</v>
      </c>
      <c r="F40" s="181">
        <v>11</v>
      </c>
      <c r="G40" s="181">
        <v>17</v>
      </c>
      <c r="H40" s="181">
        <v>13</v>
      </c>
      <c r="I40" s="181">
        <v>16</v>
      </c>
      <c r="J40" s="181"/>
      <c r="K40" s="181"/>
      <c r="L40" s="181">
        <v>11</v>
      </c>
      <c r="M40" s="181">
        <v>16</v>
      </c>
      <c r="N40" s="181">
        <v>6</v>
      </c>
      <c r="O40" s="181">
        <v>33</v>
      </c>
      <c r="P40" s="181">
        <v>21</v>
      </c>
      <c r="Q40" s="181"/>
      <c r="R40" s="181"/>
      <c r="S40" s="181">
        <v>10</v>
      </c>
      <c r="T40" s="181">
        <v>10</v>
      </c>
      <c r="U40" s="181">
        <v>18</v>
      </c>
      <c r="V40" s="181">
        <v>20</v>
      </c>
      <c r="W40" s="181">
        <v>17</v>
      </c>
      <c r="X40" s="181"/>
      <c r="Y40" s="181"/>
      <c r="Z40" s="181">
        <v>15</v>
      </c>
      <c r="AA40" s="181">
        <v>22</v>
      </c>
      <c r="AB40" s="181">
        <v>19</v>
      </c>
      <c r="AC40" s="181">
        <v>42</v>
      </c>
      <c r="AD40" s="181">
        <v>3</v>
      </c>
      <c r="AE40" s="181"/>
      <c r="AF40" s="181"/>
      <c r="AG40" s="181"/>
      <c r="AH40" s="181"/>
      <c r="AI40" s="147">
        <f>SUM(D40:AH40)</f>
        <v>339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>
        <v>2</v>
      </c>
      <c r="G41" s="181">
        <v>4</v>
      </c>
      <c r="H41" s="181">
        <v>0</v>
      </c>
      <c r="I41" s="181">
        <v>0</v>
      </c>
      <c r="J41" s="181"/>
      <c r="K41" s="181"/>
      <c r="L41" s="181">
        <v>0</v>
      </c>
      <c r="M41" s="181">
        <v>4</v>
      </c>
      <c r="N41" s="181">
        <v>1</v>
      </c>
      <c r="O41" s="181">
        <v>2</v>
      </c>
      <c r="P41" s="181">
        <v>0</v>
      </c>
      <c r="Q41" s="181"/>
      <c r="R41" s="181"/>
      <c r="S41" s="181">
        <v>0</v>
      </c>
      <c r="T41" s="181">
        <v>1</v>
      </c>
      <c r="U41" s="181">
        <v>0</v>
      </c>
      <c r="V41" s="181">
        <v>1</v>
      </c>
      <c r="W41" s="181">
        <v>4</v>
      </c>
      <c r="X41" s="181"/>
      <c r="Y41" s="181"/>
      <c r="Z41" s="181">
        <v>1</v>
      </c>
      <c r="AA41" s="181">
        <v>1</v>
      </c>
      <c r="AB41" s="181">
        <v>2</v>
      </c>
      <c r="AC41" s="181">
        <v>4</v>
      </c>
      <c r="AD41" s="181">
        <v>0</v>
      </c>
      <c r="AE41" s="181"/>
      <c r="AF41" s="181"/>
      <c r="AG41" s="181"/>
      <c r="AH41" s="181"/>
      <c r="AI41" s="147">
        <f>SUM(D41:AH41)</f>
        <v>27</v>
      </c>
    </row>
    <row r="42" spans="1:40" customHeight="1" ht="16.5">
      <c r="A42" s="291"/>
      <c r="B42" s="281"/>
      <c r="C42" s="100" t="s">
        <v>137</v>
      </c>
      <c r="D42" s="181"/>
      <c r="E42" s="181">
        <v>27</v>
      </c>
      <c r="F42" s="181">
        <v>26</v>
      </c>
      <c r="G42" s="181">
        <v>13</v>
      </c>
      <c r="H42" s="181">
        <v>21</v>
      </c>
      <c r="I42" s="181">
        <v>14</v>
      </c>
      <c r="J42" s="181"/>
      <c r="K42" s="181"/>
      <c r="L42" s="181">
        <v>6</v>
      </c>
      <c r="M42" s="181">
        <v>7</v>
      </c>
      <c r="N42" s="181">
        <v>7</v>
      </c>
      <c r="O42" s="181">
        <v>7</v>
      </c>
      <c r="P42" s="181">
        <v>6</v>
      </c>
      <c r="Q42" s="181"/>
      <c r="R42" s="181"/>
      <c r="S42" s="181">
        <v>8</v>
      </c>
      <c r="T42" s="181">
        <v>10</v>
      </c>
      <c r="U42" s="181">
        <v>12</v>
      </c>
      <c r="V42" s="181">
        <v>7</v>
      </c>
      <c r="W42" s="181">
        <v>7</v>
      </c>
      <c r="X42" s="181"/>
      <c r="Y42" s="181"/>
      <c r="Z42" s="181">
        <v>3</v>
      </c>
      <c r="AA42" s="181">
        <v>6</v>
      </c>
      <c r="AB42" s="181">
        <v>7</v>
      </c>
      <c r="AC42" s="181">
        <v>4</v>
      </c>
      <c r="AD42" s="181">
        <v>9</v>
      </c>
      <c r="AE42" s="181"/>
      <c r="AF42" s="181"/>
      <c r="AG42" s="181"/>
      <c r="AH42" s="181"/>
      <c r="AI42" s="151">
        <f>SUM(D42:AH42)</f>
        <v>207</v>
      </c>
    </row>
    <row r="43" spans="1:40" customHeight="1" ht="18.75">
      <c r="A43" s="291"/>
      <c r="B43" s="282" t="s">
        <v>138</v>
      </c>
      <c r="C43" s="283"/>
      <c r="D43" s="182"/>
      <c r="E43" s="182">
        <f>SUM(E28:E42)</f>
        <v>270</v>
      </c>
      <c r="F43" s="182">
        <f>SUM(F28:F42)</f>
        <v>270</v>
      </c>
      <c r="G43" s="182">
        <f>SUM(G28:G42)</f>
        <v>270</v>
      </c>
      <c r="H43" s="182">
        <f>SUM(H28:H42)</f>
        <v>270</v>
      </c>
      <c r="I43" s="182">
        <f>SUM(I28:I42)</f>
        <v>270</v>
      </c>
      <c r="J43" s="182"/>
      <c r="K43" s="182"/>
      <c r="L43" s="182">
        <f>SUM(L28:L42)</f>
        <v>270</v>
      </c>
      <c r="M43" s="182">
        <f>SUM(M28:M42)</f>
        <v>270</v>
      </c>
      <c r="N43" s="182">
        <f>SUM(N28:N42)</f>
        <v>270</v>
      </c>
      <c r="O43" s="182">
        <f>SUM(O28:O42)</f>
        <v>270</v>
      </c>
      <c r="P43" s="182">
        <f>SUM(P28:P42)</f>
        <v>270</v>
      </c>
      <c r="Q43" s="182"/>
      <c r="R43" s="182"/>
      <c r="S43" s="182">
        <f>SUM(S28:S42)</f>
        <v>270</v>
      </c>
      <c r="T43" s="182">
        <f>SUM(T28:T42)</f>
        <v>270</v>
      </c>
      <c r="U43" s="182">
        <f>SUM(U28:U42)</f>
        <v>270</v>
      </c>
      <c r="V43" s="182">
        <f>SUM(V28:V42)</f>
        <v>240</v>
      </c>
      <c r="W43" s="182">
        <f>SUM(W28:W42)</f>
        <v>270</v>
      </c>
      <c r="X43" s="182"/>
      <c r="Y43" s="182"/>
      <c r="Z43" s="182">
        <f>SUM(Z28:Z42)</f>
        <v>270</v>
      </c>
      <c r="AA43" s="182">
        <f>SUM(AA28:AA42)</f>
        <v>270</v>
      </c>
      <c r="AB43" s="182">
        <f>SUM(AB28:AB42)</f>
        <v>270</v>
      </c>
      <c r="AC43" s="182">
        <f>SUM(AC28:AC42)</f>
        <v>270</v>
      </c>
      <c r="AD43" s="182">
        <f>SUM(AD28:AD42)</f>
        <v>270</v>
      </c>
      <c r="AE43" s="182"/>
      <c r="AF43" s="182"/>
      <c r="AG43" s="182">
        <f>SUM(AG28:AG42)</f>
        <v>0</v>
      </c>
      <c r="AH43" s="182">
        <f>SUM(AH28:AH42)</f>
        <v>0</v>
      </c>
      <c r="AI43" s="150">
        <f>SUM(D43:AH43)</f>
        <v>5370</v>
      </c>
    </row>
    <row r="44" spans="1:40" customHeight="1" ht="18.75">
      <c r="A44" s="291"/>
      <c r="B44" s="284" t="s">
        <v>55</v>
      </c>
      <c r="C44" s="285"/>
      <c r="D44" s="104"/>
      <c r="E44" s="104">
        <v>260</v>
      </c>
      <c r="F44" s="104">
        <v>270</v>
      </c>
      <c r="G44" s="104">
        <v>270</v>
      </c>
      <c r="H44" s="104">
        <v>270</v>
      </c>
      <c r="I44" s="104">
        <v>270</v>
      </c>
      <c r="J44" s="104"/>
      <c r="K44" s="104"/>
      <c r="L44" s="104">
        <v>270</v>
      </c>
      <c r="M44" s="104">
        <v>270</v>
      </c>
      <c r="N44" s="104">
        <v>270</v>
      </c>
      <c r="O44" s="104">
        <v>270</v>
      </c>
      <c r="P44" s="104">
        <v>270</v>
      </c>
      <c r="Q44" s="104"/>
      <c r="R44" s="104"/>
      <c r="S44" s="104">
        <v>270</v>
      </c>
      <c r="T44" s="104">
        <v>270</v>
      </c>
      <c r="U44" s="104">
        <v>270</v>
      </c>
      <c r="V44" s="104">
        <v>240</v>
      </c>
      <c r="W44" s="104">
        <v>270</v>
      </c>
      <c r="X44" s="104"/>
      <c r="Y44" s="104"/>
      <c r="Z44" s="104">
        <v>255</v>
      </c>
      <c r="AA44" s="104">
        <v>270</v>
      </c>
      <c r="AB44" s="104">
        <v>270</v>
      </c>
      <c r="AC44" s="104">
        <v>270</v>
      </c>
      <c r="AD44" s="104">
        <v>270</v>
      </c>
      <c r="AE44" s="104"/>
      <c r="AF44" s="104"/>
      <c r="AG44" s="104"/>
      <c r="AH44" s="104"/>
      <c r="AI44" s="145">
        <f>SUM(D44:AH44)</f>
        <v>5345</v>
      </c>
    </row>
    <row r="45" spans="1:40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04">
        <v>270</v>
      </c>
      <c r="U45" s="104">
        <v>270</v>
      </c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04"/>
      <c r="AG45" s="104">
        <v>270</v>
      </c>
      <c r="AH45" s="104">
        <v>270</v>
      </c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/>
      <c r="E46" s="104">
        <f>E45-E44</f>
        <v>10</v>
      </c>
      <c r="F46" s="104">
        <f>F45-F44</f>
        <v>0</v>
      </c>
      <c r="G46" s="104">
        <f>G45-G44</f>
        <v>0</v>
      </c>
      <c r="H46" s="104">
        <f>H45-H44</f>
        <v>0</v>
      </c>
      <c r="I46" s="104">
        <f>I45-I44</f>
        <v>0</v>
      </c>
      <c r="J46" s="104"/>
      <c r="K46" s="104"/>
      <c r="L46" s="104">
        <f>L45-L44</f>
        <v>0</v>
      </c>
      <c r="M46" s="104">
        <f>M45-M44</f>
        <v>0</v>
      </c>
      <c r="N46" s="104">
        <f>N45-N44</f>
        <v>0</v>
      </c>
      <c r="O46" s="104">
        <f>O45-O44</f>
        <v>0</v>
      </c>
      <c r="P46" s="104">
        <f>P45-P44</f>
        <v>0</v>
      </c>
      <c r="Q46" s="104"/>
      <c r="R46" s="104"/>
      <c r="S46" s="104">
        <f>S45-S44</f>
        <v>0</v>
      </c>
      <c r="T46" s="104">
        <f>T45-T44</f>
        <v>0</v>
      </c>
      <c r="U46" s="104">
        <f>U45-U44</f>
        <v>0</v>
      </c>
      <c r="V46" s="104">
        <f>V45-V44</f>
        <v>30</v>
      </c>
      <c r="W46" s="104">
        <f>W45-W44</f>
        <v>0</v>
      </c>
      <c r="X46" s="104"/>
      <c r="Y46" s="104"/>
      <c r="Z46" s="104">
        <f>Z45-Z44</f>
        <v>15</v>
      </c>
      <c r="AA46" s="104">
        <f>AA45-AA44</f>
        <v>0</v>
      </c>
      <c r="AB46" s="104">
        <f>AB45-AB44</f>
        <v>0</v>
      </c>
      <c r="AC46" s="104">
        <f>AC45-AC44</f>
        <v>0</v>
      </c>
      <c r="AD46" s="104">
        <f>AD45-AD44</f>
        <v>0</v>
      </c>
      <c r="AE46" s="104"/>
      <c r="AF46" s="104"/>
      <c r="AG46" s="104">
        <f>AG45-AG44</f>
        <v>270</v>
      </c>
      <c r="AH46" s="104">
        <f>AH45-AH44</f>
        <v>270</v>
      </c>
      <c r="AI46" s="153">
        <f>SUM(D46:AH46)</f>
        <v>595</v>
      </c>
    </row>
    <row r="47" spans="1:40" customHeight="1" ht="18.75">
      <c r="A47" s="291"/>
      <c r="B47" s="286" t="s">
        <v>141</v>
      </c>
      <c r="C47" s="287"/>
      <c r="D47" s="104"/>
      <c r="E47" s="104">
        <f>E45-E43</f>
        <v>0</v>
      </c>
      <c r="F47" s="104">
        <f>F45-F43</f>
        <v>0</v>
      </c>
      <c r="G47" s="104">
        <f>G45-G43</f>
        <v>0</v>
      </c>
      <c r="H47" s="104">
        <f>H45-H43</f>
        <v>0</v>
      </c>
      <c r="I47" s="104">
        <f>I45-I43</f>
        <v>0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0</v>
      </c>
      <c r="T47" s="104">
        <f>T45-T43</f>
        <v>0</v>
      </c>
      <c r="U47" s="104">
        <f>U45-U43</f>
        <v>0</v>
      </c>
      <c r="V47" s="104">
        <f>V45-V43</f>
        <v>30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04"/>
      <c r="AG47" s="104">
        <f>AG45-AG43</f>
        <v>270</v>
      </c>
      <c r="AH47" s="104">
        <f>AH45-AH43</f>
        <v>270</v>
      </c>
      <c r="AI47" s="153">
        <f>SUM(D47:AH47)</f>
        <v>570</v>
      </c>
    </row>
    <row r="48" spans="1:40" customHeight="1" ht="16.5">
      <c r="A48" s="291"/>
      <c r="B48" s="288" t="s">
        <v>142</v>
      </c>
      <c r="C48" s="289"/>
      <c r="D48" s="104"/>
      <c r="E48" s="104">
        <f>E29+E31+E33+E35+E37+E39</f>
        <v>17</v>
      </c>
      <c r="F48" s="104">
        <f>F29+F31+F33+F35+F37+F39</f>
        <v>17</v>
      </c>
      <c r="G48" s="104">
        <f>G29+G31+G33+G35+G37+G39</f>
        <v>21</v>
      </c>
      <c r="H48" s="104">
        <f>H29+H31+H33+H35+H37+H39</f>
        <v>8</v>
      </c>
      <c r="I48" s="104">
        <f>I29+I31+I33+I35+I37+I39</f>
        <v>13</v>
      </c>
      <c r="J48" s="104"/>
      <c r="K48" s="104"/>
      <c r="L48" s="104">
        <f>L29+L31+L33+L35+L37+L39</f>
        <v>17</v>
      </c>
      <c r="M48" s="104">
        <f>M29+M31+M33+M35+M37+M39</f>
        <v>11</v>
      </c>
      <c r="N48" s="104">
        <f>N29+N31+N33+N35+N37+N39</f>
        <v>21</v>
      </c>
      <c r="O48" s="104">
        <f>O29+O31+O33+O35+O37+O39</f>
        <v>8</v>
      </c>
      <c r="P48" s="104">
        <f>P29+P31+P33+P35+P37+P39</f>
        <v>15</v>
      </c>
      <c r="Q48" s="104"/>
      <c r="R48" s="104"/>
      <c r="S48" s="104">
        <f>S29+S31+S33+S35+S37+S39</f>
        <v>20</v>
      </c>
      <c r="T48" s="104">
        <f>T29+T31+T33+T35+T37+T39</f>
        <v>24</v>
      </c>
      <c r="U48" s="104">
        <f>U29+U31+U33+U35+U37+U39</f>
        <v>19</v>
      </c>
      <c r="V48" s="104">
        <f>V29+V31+V33+V35+V37+V39</f>
        <v>16</v>
      </c>
      <c r="W48" s="104">
        <f>W29+W31+W33+W35+W37+W39</f>
        <v>16</v>
      </c>
      <c r="X48" s="104"/>
      <c r="Y48" s="104"/>
      <c r="Z48" s="104">
        <f>Z29+Z31+Z33+Z35+Z37+Z39</f>
        <v>10</v>
      </c>
      <c r="AA48" s="104">
        <f>AA29+AA31+AA33+AA35+AA37+AA39</f>
        <v>16</v>
      </c>
      <c r="AB48" s="104">
        <f>AB29+AB31+AB33+AB35+AB37+AB39</f>
        <v>15</v>
      </c>
      <c r="AC48" s="104">
        <f>AC29+AC31+AC33+AC35+AC37+AC39</f>
        <v>18</v>
      </c>
      <c r="AD48" s="104">
        <f>AD29+AD31+AD33+AD35+AD37+AD39</f>
        <v>21</v>
      </c>
      <c r="AE48" s="104"/>
      <c r="AF48" s="104"/>
      <c r="AG48" s="104">
        <f>AG29+AG31+AG33+AG35+AG37+AG39</f>
        <v>0</v>
      </c>
      <c r="AH48" s="104">
        <f>AH29+AH31+AH33+AH35+AH37+AH39</f>
        <v>0</v>
      </c>
      <c r="AI48" s="149">
        <f>SUM(D48:AH48)</f>
        <v>323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2</v>
      </c>
      <c r="F50" s="109">
        <v>9</v>
      </c>
      <c r="G50" s="109">
        <v>2</v>
      </c>
      <c r="H50" s="109">
        <v>2</v>
      </c>
      <c r="I50" s="109">
        <v>2</v>
      </c>
      <c r="J50" s="109"/>
      <c r="K50" s="109"/>
      <c r="L50" s="109">
        <v>2</v>
      </c>
      <c r="M50" s="109">
        <v>2</v>
      </c>
      <c r="N50" s="109">
        <v>0</v>
      </c>
      <c r="O50" s="109">
        <v>0</v>
      </c>
      <c r="P50" s="109">
        <v>3</v>
      </c>
      <c r="Q50" s="109"/>
      <c r="R50" s="109"/>
      <c r="S50" s="109">
        <v>0</v>
      </c>
      <c r="T50" s="109">
        <v>4</v>
      </c>
      <c r="U50" s="109">
        <v>4</v>
      </c>
      <c r="V50" s="109">
        <v>6</v>
      </c>
      <c r="W50" s="109">
        <v>3</v>
      </c>
      <c r="X50" s="109"/>
      <c r="Y50" s="109"/>
      <c r="Z50" s="109">
        <v>1</v>
      </c>
      <c r="AA50" s="109">
        <v>2</v>
      </c>
      <c r="AB50" s="109">
        <v>6</v>
      </c>
      <c r="AC50" s="109">
        <v>15</v>
      </c>
      <c r="AD50" s="109">
        <v>9</v>
      </c>
      <c r="AE50" s="109"/>
      <c r="AF50" s="109"/>
      <c r="AG50" s="109"/>
      <c r="AH50" s="109"/>
      <c r="AI50" s="110">
        <f>SUM(D50:AH50)</f>
        <v>74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13</v>
      </c>
      <c r="F51" s="181">
        <v>9</v>
      </c>
      <c r="G51" s="181">
        <v>16</v>
      </c>
      <c r="H51" s="181">
        <v>10</v>
      </c>
      <c r="I51" s="181">
        <v>26</v>
      </c>
      <c r="J51" s="181"/>
      <c r="K51" s="181"/>
      <c r="L51" s="181">
        <v>16</v>
      </c>
      <c r="M51" s="181">
        <v>9</v>
      </c>
      <c r="N51" s="181">
        <v>6</v>
      </c>
      <c r="O51" s="181">
        <v>3</v>
      </c>
      <c r="P51" s="181">
        <v>11</v>
      </c>
      <c r="Q51" s="181"/>
      <c r="R51" s="181"/>
      <c r="S51" s="181">
        <v>10</v>
      </c>
      <c r="T51" s="181">
        <v>7</v>
      </c>
      <c r="U51" s="181">
        <v>19</v>
      </c>
      <c r="V51" s="181">
        <v>10</v>
      </c>
      <c r="W51" s="181">
        <v>11</v>
      </c>
      <c r="X51" s="181"/>
      <c r="Y51" s="181"/>
      <c r="Z51" s="181">
        <v>15</v>
      </c>
      <c r="AA51" s="181">
        <v>14</v>
      </c>
      <c r="AB51" s="181">
        <v>16</v>
      </c>
      <c r="AC51" s="181">
        <v>11</v>
      </c>
      <c r="AD51" s="181">
        <v>12</v>
      </c>
      <c r="AE51" s="181"/>
      <c r="AF51" s="181"/>
      <c r="AG51" s="181"/>
      <c r="AH51" s="181"/>
      <c r="AI51" s="146">
        <f>SUM(D51:AH51)</f>
        <v>244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13</v>
      </c>
      <c r="F53" s="181">
        <v>8</v>
      </c>
      <c r="G53" s="181">
        <v>21</v>
      </c>
      <c r="H53" s="181">
        <v>9</v>
      </c>
      <c r="I53" s="181">
        <v>25</v>
      </c>
      <c r="J53" s="181"/>
      <c r="K53" s="181"/>
      <c r="L53" s="181">
        <v>20</v>
      </c>
      <c r="M53" s="181">
        <v>19</v>
      </c>
      <c r="N53" s="181">
        <v>16</v>
      </c>
      <c r="O53" s="181">
        <v>10</v>
      </c>
      <c r="P53" s="181">
        <v>17</v>
      </c>
      <c r="Q53" s="181"/>
      <c r="R53" s="181"/>
      <c r="S53" s="181">
        <v>22</v>
      </c>
      <c r="T53" s="181">
        <v>13</v>
      </c>
      <c r="U53" s="181">
        <v>24</v>
      </c>
      <c r="V53" s="181">
        <v>13</v>
      </c>
      <c r="W53" s="181">
        <v>18</v>
      </c>
      <c r="X53" s="181"/>
      <c r="Y53" s="181"/>
      <c r="Z53" s="181">
        <v>10</v>
      </c>
      <c r="AA53" s="181">
        <v>16</v>
      </c>
      <c r="AB53" s="181">
        <v>22</v>
      </c>
      <c r="AC53" s="181">
        <v>10</v>
      </c>
      <c r="AD53" s="181">
        <v>13</v>
      </c>
      <c r="AE53" s="181"/>
      <c r="AF53" s="181"/>
      <c r="AG53" s="181"/>
      <c r="AH53" s="181"/>
      <c r="AI53" s="146">
        <f>SUM(D53:AH53)</f>
        <v>319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>
        <v>0</v>
      </c>
      <c r="U54" s="181">
        <v>0</v>
      </c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>
        <v>102</v>
      </c>
      <c r="F55" s="181">
        <v>78</v>
      </c>
      <c r="G55" s="181">
        <v>90</v>
      </c>
      <c r="H55" s="181">
        <v>75</v>
      </c>
      <c r="I55" s="181">
        <v>104</v>
      </c>
      <c r="J55" s="181"/>
      <c r="K55" s="181"/>
      <c r="L55" s="181">
        <v>90</v>
      </c>
      <c r="M55" s="181">
        <v>95</v>
      </c>
      <c r="N55" s="181">
        <v>67</v>
      </c>
      <c r="O55" s="181">
        <v>51</v>
      </c>
      <c r="P55" s="181">
        <v>94</v>
      </c>
      <c r="Q55" s="181"/>
      <c r="R55" s="181"/>
      <c r="S55" s="181">
        <v>76</v>
      </c>
      <c r="T55" s="181">
        <v>83</v>
      </c>
      <c r="U55" s="181">
        <v>83</v>
      </c>
      <c r="V55" s="181">
        <v>55</v>
      </c>
      <c r="W55" s="181">
        <v>98</v>
      </c>
      <c r="X55" s="181"/>
      <c r="Y55" s="181"/>
      <c r="Z55" s="181">
        <v>81</v>
      </c>
      <c r="AA55" s="181">
        <v>77</v>
      </c>
      <c r="AB55" s="181">
        <v>86</v>
      </c>
      <c r="AC55" s="181">
        <v>69</v>
      </c>
      <c r="AD55" s="181">
        <v>78</v>
      </c>
      <c r="AE55" s="181"/>
      <c r="AF55" s="181"/>
      <c r="AG55" s="181"/>
      <c r="AH55" s="181"/>
      <c r="AI55" s="146">
        <f>SUM(D55:AH55)</f>
        <v>1632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0</v>
      </c>
      <c r="H56" s="181">
        <v>0</v>
      </c>
      <c r="I56" s="181">
        <v>1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>
        <v>0</v>
      </c>
      <c r="U56" s="181">
        <v>0</v>
      </c>
      <c r="V56" s="181">
        <v>1</v>
      </c>
      <c r="W56" s="181">
        <v>0</v>
      </c>
      <c r="X56" s="181"/>
      <c r="Y56" s="181"/>
      <c r="Z56" s="181">
        <v>0</v>
      </c>
      <c r="AA56" s="181">
        <v>0</v>
      </c>
      <c r="AB56" s="181">
        <v>0</v>
      </c>
      <c r="AC56" s="181">
        <v>0</v>
      </c>
      <c r="AD56" s="181">
        <v>0</v>
      </c>
      <c r="AE56" s="181"/>
      <c r="AF56" s="181"/>
      <c r="AG56" s="181"/>
      <c r="AH56" s="181"/>
      <c r="AI56" s="146">
        <f>SUM(D56:AH56)</f>
        <v>9</v>
      </c>
    </row>
    <row r="57" spans="1:40" customHeight="1" ht="15.75">
      <c r="A57" s="277"/>
      <c r="B57" s="281"/>
      <c r="C57" s="99" t="s">
        <v>129</v>
      </c>
      <c r="D57" s="181"/>
      <c r="E57" s="181">
        <v>32</v>
      </c>
      <c r="F57" s="181">
        <v>19</v>
      </c>
      <c r="G57" s="181">
        <v>42</v>
      </c>
      <c r="H57" s="181">
        <v>17</v>
      </c>
      <c r="I57" s="181">
        <v>39</v>
      </c>
      <c r="J57" s="181"/>
      <c r="K57" s="181"/>
      <c r="L57" s="181">
        <v>35</v>
      </c>
      <c r="M57" s="181">
        <v>37</v>
      </c>
      <c r="N57" s="181">
        <v>20</v>
      </c>
      <c r="O57" s="181">
        <v>23</v>
      </c>
      <c r="P57" s="181">
        <v>28</v>
      </c>
      <c r="Q57" s="181"/>
      <c r="R57" s="181"/>
      <c r="S57" s="181">
        <v>29</v>
      </c>
      <c r="T57" s="181">
        <v>22</v>
      </c>
      <c r="U57" s="181">
        <v>38</v>
      </c>
      <c r="V57" s="181">
        <v>20</v>
      </c>
      <c r="W57" s="181">
        <v>26</v>
      </c>
      <c r="X57" s="181"/>
      <c r="Y57" s="181"/>
      <c r="Z57" s="181">
        <v>28</v>
      </c>
      <c r="AA57" s="181">
        <v>31</v>
      </c>
      <c r="AB57" s="181">
        <v>36</v>
      </c>
      <c r="AC57" s="181">
        <v>24</v>
      </c>
      <c r="AD57" s="181">
        <v>37</v>
      </c>
      <c r="AE57" s="181"/>
      <c r="AF57" s="181"/>
      <c r="AG57" s="181"/>
      <c r="AH57" s="181"/>
      <c r="AI57" s="146">
        <f>SUM(D57:AH57)</f>
        <v>583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>
        <v>1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1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/>
      <c r="Y58" s="181"/>
      <c r="Z58" s="181">
        <v>0</v>
      </c>
      <c r="AA58" s="181">
        <v>0</v>
      </c>
      <c r="AB58" s="181">
        <v>0</v>
      </c>
      <c r="AC58" s="181">
        <v>0</v>
      </c>
      <c r="AD58" s="181">
        <v>0</v>
      </c>
      <c r="AE58" s="181"/>
      <c r="AF58" s="181"/>
      <c r="AG58" s="181"/>
      <c r="AH58" s="181"/>
      <c r="AI58" s="146">
        <f>SUM(D58:AH58)</f>
        <v>5</v>
      </c>
    </row>
    <row r="59" spans="1:40" customHeight="1" ht="15.75">
      <c r="A59" s="277"/>
      <c r="B59" s="281"/>
      <c r="C59" s="99" t="s">
        <v>131</v>
      </c>
      <c r="D59" s="181"/>
      <c r="E59" s="181">
        <v>98</v>
      </c>
      <c r="F59" s="181">
        <v>78</v>
      </c>
      <c r="G59" s="181">
        <v>95</v>
      </c>
      <c r="H59" s="181">
        <v>74</v>
      </c>
      <c r="I59" s="181">
        <v>81</v>
      </c>
      <c r="J59" s="181"/>
      <c r="K59" s="181"/>
      <c r="L59" s="181">
        <v>85</v>
      </c>
      <c r="M59" s="181">
        <v>88</v>
      </c>
      <c r="N59" s="181">
        <v>74</v>
      </c>
      <c r="O59" s="181">
        <v>49</v>
      </c>
      <c r="P59" s="181">
        <v>83</v>
      </c>
      <c r="Q59" s="181"/>
      <c r="R59" s="181"/>
      <c r="S59" s="181">
        <v>62</v>
      </c>
      <c r="T59" s="181">
        <v>86</v>
      </c>
      <c r="U59" s="181">
        <v>88</v>
      </c>
      <c r="V59" s="181">
        <v>54</v>
      </c>
      <c r="W59" s="181">
        <v>82</v>
      </c>
      <c r="X59" s="181"/>
      <c r="Y59" s="181"/>
      <c r="Z59" s="181">
        <v>80</v>
      </c>
      <c r="AA59" s="181">
        <v>73</v>
      </c>
      <c r="AB59" s="181">
        <v>74</v>
      </c>
      <c r="AC59" s="181">
        <v>70</v>
      </c>
      <c r="AD59" s="181">
        <v>81</v>
      </c>
      <c r="AE59" s="181"/>
      <c r="AF59" s="181"/>
      <c r="AG59" s="181"/>
      <c r="AH59" s="181"/>
      <c r="AI59" s="146">
        <f>SUM(D59:AH59)</f>
        <v>1555</v>
      </c>
    </row>
    <row r="60" spans="1:40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1</v>
      </c>
      <c r="J60" s="181"/>
      <c r="K60" s="181"/>
      <c r="L60" s="181">
        <v>1</v>
      </c>
      <c r="M60" s="181">
        <v>1</v>
      </c>
      <c r="N60" s="181">
        <v>0</v>
      </c>
      <c r="O60" s="181">
        <v>0</v>
      </c>
      <c r="P60" s="181">
        <v>1</v>
      </c>
      <c r="Q60" s="181"/>
      <c r="R60" s="181"/>
      <c r="S60" s="181">
        <v>1</v>
      </c>
      <c r="T60" s="181">
        <v>0</v>
      </c>
      <c r="U60" s="181">
        <v>0</v>
      </c>
      <c r="V60" s="181">
        <v>0</v>
      </c>
      <c r="W60" s="181">
        <v>1</v>
      </c>
      <c r="X60" s="181"/>
      <c r="Y60" s="181"/>
      <c r="Z60" s="181">
        <v>0</v>
      </c>
      <c r="AA60" s="181">
        <v>1</v>
      </c>
      <c r="AB60" s="181">
        <v>1</v>
      </c>
      <c r="AC60" s="181">
        <v>0</v>
      </c>
      <c r="AD60" s="181">
        <v>1</v>
      </c>
      <c r="AE60" s="181"/>
      <c r="AF60" s="181"/>
      <c r="AG60" s="181"/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21</v>
      </c>
      <c r="F61" s="181">
        <v>20</v>
      </c>
      <c r="G61" s="181">
        <v>17</v>
      </c>
      <c r="H61" s="181">
        <v>12</v>
      </c>
      <c r="I61" s="181">
        <v>15</v>
      </c>
      <c r="J61" s="181"/>
      <c r="K61" s="181"/>
      <c r="L61" s="181">
        <v>17</v>
      </c>
      <c r="M61" s="181">
        <v>20</v>
      </c>
      <c r="N61" s="181">
        <v>13</v>
      </c>
      <c r="O61" s="181">
        <v>7</v>
      </c>
      <c r="P61" s="181">
        <v>22</v>
      </c>
      <c r="Q61" s="181"/>
      <c r="R61" s="181"/>
      <c r="S61" s="181">
        <v>19</v>
      </c>
      <c r="T61" s="181">
        <v>21</v>
      </c>
      <c r="U61" s="181">
        <v>20</v>
      </c>
      <c r="V61" s="181">
        <v>7</v>
      </c>
      <c r="W61" s="181">
        <v>25</v>
      </c>
      <c r="X61" s="181"/>
      <c r="Y61" s="181"/>
      <c r="Z61" s="181">
        <v>15</v>
      </c>
      <c r="AA61" s="181">
        <v>11</v>
      </c>
      <c r="AB61" s="181">
        <v>19</v>
      </c>
      <c r="AC61" s="181">
        <v>11</v>
      </c>
      <c r="AD61" s="181">
        <v>17</v>
      </c>
      <c r="AE61" s="181"/>
      <c r="AF61" s="181"/>
      <c r="AG61" s="181"/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33</v>
      </c>
      <c r="F63" s="181">
        <v>29</v>
      </c>
      <c r="G63" s="181">
        <v>24</v>
      </c>
      <c r="H63" s="181">
        <v>43</v>
      </c>
      <c r="I63" s="181">
        <v>38</v>
      </c>
      <c r="J63" s="181"/>
      <c r="K63" s="181"/>
      <c r="L63" s="181">
        <v>38</v>
      </c>
      <c r="M63" s="181">
        <v>42</v>
      </c>
      <c r="N63" s="181">
        <v>24</v>
      </c>
      <c r="O63" s="181">
        <v>11</v>
      </c>
      <c r="P63" s="181">
        <v>34</v>
      </c>
      <c r="Q63" s="181"/>
      <c r="R63" s="181"/>
      <c r="S63" s="181">
        <v>17</v>
      </c>
      <c r="T63" s="181">
        <v>30</v>
      </c>
      <c r="U63" s="181">
        <v>34</v>
      </c>
      <c r="V63" s="181">
        <v>16</v>
      </c>
      <c r="W63" s="181">
        <v>27</v>
      </c>
      <c r="X63" s="181"/>
      <c r="Y63" s="181"/>
      <c r="Z63" s="181">
        <v>28</v>
      </c>
      <c r="AA63" s="181">
        <v>21</v>
      </c>
      <c r="AB63" s="181">
        <v>23</v>
      </c>
      <c r="AC63" s="181">
        <v>19</v>
      </c>
      <c r="AD63" s="181">
        <v>13</v>
      </c>
      <c r="AE63" s="181"/>
      <c r="AF63" s="181"/>
      <c r="AG63" s="181"/>
      <c r="AH63" s="181"/>
      <c r="AI63" s="147">
        <f>SUM(D63:AH63)</f>
        <v>544</v>
      </c>
    </row>
    <row r="64" spans="1:40" customHeight="1" ht="15.75">
      <c r="A64" s="277"/>
      <c r="B64" s="281"/>
      <c r="C64" s="99" t="s">
        <v>136</v>
      </c>
      <c r="D64" s="181"/>
      <c r="E64" s="181">
        <v>4</v>
      </c>
      <c r="F64" s="181">
        <v>2</v>
      </c>
      <c r="G64" s="181">
        <v>1</v>
      </c>
      <c r="H64" s="181">
        <v>6</v>
      </c>
      <c r="I64" s="181">
        <v>6</v>
      </c>
      <c r="J64" s="181"/>
      <c r="K64" s="181"/>
      <c r="L64" s="181">
        <v>2</v>
      </c>
      <c r="M64" s="181">
        <v>4</v>
      </c>
      <c r="N64" s="181">
        <v>1</v>
      </c>
      <c r="O64" s="181">
        <v>3</v>
      </c>
      <c r="P64" s="181">
        <v>4</v>
      </c>
      <c r="Q64" s="181"/>
      <c r="R64" s="181"/>
      <c r="S64" s="181">
        <v>2</v>
      </c>
      <c r="T64" s="181">
        <v>2</v>
      </c>
      <c r="U64" s="181">
        <v>2</v>
      </c>
      <c r="V64" s="181">
        <v>3</v>
      </c>
      <c r="W64" s="181">
        <v>3</v>
      </c>
      <c r="X64" s="181"/>
      <c r="Y64" s="181"/>
      <c r="Z64" s="181">
        <v>3</v>
      </c>
      <c r="AA64" s="181">
        <v>2</v>
      </c>
      <c r="AB64" s="181">
        <v>3</v>
      </c>
      <c r="AC64" s="181">
        <v>1</v>
      </c>
      <c r="AD64" s="181">
        <v>3</v>
      </c>
      <c r="AE64" s="181"/>
      <c r="AF64" s="181"/>
      <c r="AG64" s="181"/>
      <c r="AH64" s="181"/>
      <c r="AI64" s="147">
        <f>SUM(D64:AH64)</f>
        <v>57</v>
      </c>
    </row>
    <row r="65" spans="1:40" customHeight="1" ht="16.5">
      <c r="A65" s="277"/>
      <c r="B65" s="281"/>
      <c r="C65" s="100" t="s">
        <v>137</v>
      </c>
      <c r="D65" s="181"/>
      <c r="E65" s="181">
        <v>120</v>
      </c>
      <c r="F65" s="181">
        <v>96</v>
      </c>
      <c r="G65" s="181">
        <v>185</v>
      </c>
      <c r="H65" s="181">
        <v>106</v>
      </c>
      <c r="I65" s="181">
        <v>106</v>
      </c>
      <c r="J65" s="181"/>
      <c r="K65" s="181"/>
      <c r="L65" s="181">
        <v>103</v>
      </c>
      <c r="M65" s="181">
        <v>105</v>
      </c>
      <c r="N65" s="181">
        <v>135</v>
      </c>
      <c r="O65" s="181">
        <v>177</v>
      </c>
      <c r="P65" s="181">
        <v>109</v>
      </c>
      <c r="Q65" s="181"/>
      <c r="R65" s="181"/>
      <c r="S65" s="181">
        <v>201</v>
      </c>
      <c r="T65" s="181">
        <v>106</v>
      </c>
      <c r="U65" s="181">
        <v>145</v>
      </c>
      <c r="V65" s="181">
        <v>66</v>
      </c>
      <c r="W65" s="181">
        <v>160</v>
      </c>
      <c r="X65" s="181"/>
      <c r="Y65" s="181"/>
      <c r="Z65" s="181">
        <v>137</v>
      </c>
      <c r="AA65" s="181">
        <v>183</v>
      </c>
      <c r="AB65" s="181">
        <v>202</v>
      </c>
      <c r="AC65" s="181">
        <v>139</v>
      </c>
      <c r="AD65" s="181">
        <v>196</v>
      </c>
      <c r="AE65" s="181"/>
      <c r="AF65" s="181"/>
      <c r="AG65" s="181"/>
      <c r="AH65" s="181"/>
      <c r="AI65" s="151">
        <f>SUM(D65:AH65)</f>
        <v>2777</v>
      </c>
    </row>
    <row r="66" spans="1:40" customHeight="1" ht="18.75">
      <c r="A66" s="277"/>
      <c r="B66" s="282" t="s">
        <v>138</v>
      </c>
      <c r="C66" s="283"/>
      <c r="D66" s="182"/>
      <c r="E66" s="182">
        <f>SUM(E51:E65)</f>
        <v>439</v>
      </c>
      <c r="F66" s="182">
        <f>SUM(F51:F65)</f>
        <v>342</v>
      </c>
      <c r="G66" s="182">
        <f>SUM(G51:G65)</f>
        <v>492</v>
      </c>
      <c r="H66" s="182">
        <f>SUM(H51:H65)</f>
        <v>353</v>
      </c>
      <c r="I66" s="182">
        <f>SUM(I51:I65)</f>
        <v>442</v>
      </c>
      <c r="J66" s="182"/>
      <c r="K66" s="182"/>
      <c r="L66" s="182">
        <f>SUM(L51:L65)</f>
        <v>409</v>
      </c>
      <c r="M66" s="182">
        <f>SUM(M51:M65)</f>
        <v>422</v>
      </c>
      <c r="N66" s="182">
        <f>SUM(N51:N65)</f>
        <v>357</v>
      </c>
      <c r="O66" s="182">
        <f>SUM(O51:O65)</f>
        <v>335</v>
      </c>
      <c r="P66" s="182">
        <f>SUM(P51:P65)</f>
        <v>403</v>
      </c>
      <c r="Q66" s="182"/>
      <c r="R66" s="182"/>
      <c r="S66" s="182">
        <f>SUM(S51:S65)</f>
        <v>440</v>
      </c>
      <c r="T66" s="182">
        <f>SUM(T51:T65)</f>
        <v>370</v>
      </c>
      <c r="U66" s="182">
        <f>SUM(U51:U65)</f>
        <v>453</v>
      </c>
      <c r="V66" s="182">
        <f>SUM(V51:V65)</f>
        <v>245</v>
      </c>
      <c r="W66" s="182">
        <f>SUM(W51:W65)</f>
        <v>451</v>
      </c>
      <c r="X66" s="182"/>
      <c r="Y66" s="182"/>
      <c r="Z66" s="182">
        <f>SUM(Z51:Z65)</f>
        <v>397</v>
      </c>
      <c r="AA66" s="182">
        <f>SUM(AA51:AA65)</f>
        <v>429</v>
      </c>
      <c r="AB66" s="182">
        <f>SUM(AB51:AB65)</f>
        <v>482</v>
      </c>
      <c r="AC66" s="182">
        <f>SUM(AC51:AC65)</f>
        <v>354</v>
      </c>
      <c r="AD66" s="182">
        <f>SUM(AD51:AD65)</f>
        <v>451</v>
      </c>
      <c r="AE66" s="182"/>
      <c r="AF66" s="182"/>
      <c r="AG66" s="182">
        <f>SUM(AG51:AG65)</f>
        <v>0</v>
      </c>
      <c r="AH66" s="182">
        <f>SUM(AH51:AH65)</f>
        <v>0</v>
      </c>
      <c r="AI66" s="150">
        <f>SUM(D66:AH66)</f>
        <v>8066</v>
      </c>
    </row>
    <row r="67" spans="1:40" customHeight="1" ht="18.75">
      <c r="A67" s="277"/>
      <c r="B67" s="284" t="s">
        <v>55</v>
      </c>
      <c r="C67" s="285"/>
      <c r="D67" s="104"/>
      <c r="E67" s="104">
        <v>432</v>
      </c>
      <c r="F67" s="104">
        <v>337</v>
      </c>
      <c r="G67" s="104">
        <v>481</v>
      </c>
      <c r="H67" s="104">
        <v>307</v>
      </c>
      <c r="I67" s="104">
        <v>430</v>
      </c>
      <c r="J67" s="104"/>
      <c r="K67" s="104"/>
      <c r="L67" s="104">
        <v>390</v>
      </c>
      <c r="M67" s="104">
        <v>404</v>
      </c>
      <c r="N67" s="104">
        <v>350</v>
      </c>
      <c r="O67" s="104">
        <v>330</v>
      </c>
      <c r="P67" s="104">
        <v>390</v>
      </c>
      <c r="Q67" s="104"/>
      <c r="R67" s="104"/>
      <c r="S67" s="104">
        <v>430</v>
      </c>
      <c r="T67" s="104">
        <v>369</v>
      </c>
      <c r="U67" s="104">
        <v>437</v>
      </c>
      <c r="V67" s="104">
        <v>239</v>
      </c>
      <c r="W67" s="104">
        <v>451</v>
      </c>
      <c r="X67" s="104"/>
      <c r="Y67" s="104"/>
      <c r="Z67" s="104">
        <v>394</v>
      </c>
      <c r="AA67" s="104">
        <v>412</v>
      </c>
      <c r="AB67" s="104">
        <v>267</v>
      </c>
      <c r="AC67" s="104">
        <v>354</v>
      </c>
      <c r="AD67" s="104">
        <v>445</v>
      </c>
      <c r="AE67" s="104"/>
      <c r="AF67" s="104"/>
      <c r="AG67" s="104"/>
      <c r="AH67" s="104"/>
      <c r="AI67" s="145">
        <f>SUM(D67:AH67)</f>
        <v>7649</v>
      </c>
    </row>
    <row r="68" spans="1:40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04">
        <v>500</v>
      </c>
      <c r="U68" s="104">
        <v>500</v>
      </c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04"/>
      <c r="AG68" s="104">
        <v>500</v>
      </c>
      <c r="AH68" s="104">
        <v>500</v>
      </c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/>
      <c r="E69" s="104">
        <f>E68-E67</f>
        <v>68</v>
      </c>
      <c r="F69" s="104">
        <f>F68-F67</f>
        <v>163</v>
      </c>
      <c r="G69" s="104">
        <f>G68-G67</f>
        <v>19</v>
      </c>
      <c r="H69" s="104">
        <f>H68-H67</f>
        <v>193</v>
      </c>
      <c r="I69" s="104">
        <f>I68-I67</f>
        <v>70</v>
      </c>
      <c r="J69" s="104"/>
      <c r="K69" s="104"/>
      <c r="L69" s="104">
        <f>L68-L67</f>
        <v>110</v>
      </c>
      <c r="M69" s="104">
        <f>M68-M67</f>
        <v>96</v>
      </c>
      <c r="N69" s="104">
        <f>N68-N67</f>
        <v>150</v>
      </c>
      <c r="O69" s="104">
        <f>O68-O67</f>
        <v>170</v>
      </c>
      <c r="P69" s="104">
        <f>P68-P67</f>
        <v>110</v>
      </c>
      <c r="Q69" s="104"/>
      <c r="R69" s="104"/>
      <c r="S69" s="104">
        <f>S68-S67</f>
        <v>70</v>
      </c>
      <c r="T69" s="104">
        <f>T68-T67</f>
        <v>131</v>
      </c>
      <c r="U69" s="104">
        <f>U68-U67</f>
        <v>63</v>
      </c>
      <c r="V69" s="104">
        <f>V68-V67</f>
        <v>261</v>
      </c>
      <c r="W69" s="104">
        <f>W68-W67</f>
        <v>49</v>
      </c>
      <c r="X69" s="104"/>
      <c r="Y69" s="104"/>
      <c r="Z69" s="104">
        <f>Z68-Z67</f>
        <v>106</v>
      </c>
      <c r="AA69" s="104">
        <f>AA68-AA67</f>
        <v>88</v>
      </c>
      <c r="AB69" s="104">
        <f>AB68-AB67</f>
        <v>233</v>
      </c>
      <c r="AC69" s="104">
        <f>AC68-AC67</f>
        <v>146</v>
      </c>
      <c r="AD69" s="104">
        <f>AD68-AD67</f>
        <v>55</v>
      </c>
      <c r="AE69" s="104"/>
      <c r="AF69" s="104"/>
      <c r="AG69" s="104">
        <f>AG68-AG67</f>
        <v>500</v>
      </c>
      <c r="AH69" s="104">
        <f>AH68-AH67</f>
        <v>500</v>
      </c>
      <c r="AI69" s="153">
        <f>SUM(D69:AH69)</f>
        <v>3351</v>
      </c>
    </row>
    <row r="70" spans="1:40" customHeight="1" ht="18.75">
      <c r="A70" s="277"/>
      <c r="B70" s="286" t="s">
        <v>141</v>
      </c>
      <c r="C70" s="287"/>
      <c r="D70" s="104"/>
      <c r="E70" s="104">
        <f>E68-E66</f>
        <v>61</v>
      </c>
      <c r="F70" s="104">
        <f>F68-F66</f>
        <v>158</v>
      </c>
      <c r="G70" s="104">
        <f>G68-G66</f>
        <v>8</v>
      </c>
      <c r="H70" s="104">
        <f>H68-H66</f>
        <v>147</v>
      </c>
      <c r="I70" s="104">
        <f>I68-I66</f>
        <v>58</v>
      </c>
      <c r="J70" s="104"/>
      <c r="K70" s="104"/>
      <c r="L70" s="104">
        <f>L68-L66</f>
        <v>91</v>
      </c>
      <c r="M70" s="104">
        <f>M68-M66</f>
        <v>78</v>
      </c>
      <c r="N70" s="104">
        <f>N68-N66</f>
        <v>143</v>
      </c>
      <c r="O70" s="104">
        <f>O68-O66</f>
        <v>165</v>
      </c>
      <c r="P70" s="104">
        <f>P68-P66</f>
        <v>97</v>
      </c>
      <c r="Q70" s="104"/>
      <c r="R70" s="104"/>
      <c r="S70" s="104">
        <f>S68-S66</f>
        <v>60</v>
      </c>
      <c r="T70" s="104">
        <f>T68-T66</f>
        <v>130</v>
      </c>
      <c r="U70" s="104">
        <f>U68-U66</f>
        <v>47</v>
      </c>
      <c r="V70" s="104">
        <f>V68-V66</f>
        <v>255</v>
      </c>
      <c r="W70" s="104">
        <f>W68-W66</f>
        <v>49</v>
      </c>
      <c r="X70" s="104"/>
      <c r="Y70" s="104"/>
      <c r="Z70" s="104">
        <f>Z68-Z66</f>
        <v>103</v>
      </c>
      <c r="AA70" s="104">
        <f>AA68-AA66</f>
        <v>71</v>
      </c>
      <c r="AB70" s="104">
        <f>AB68-AB66</f>
        <v>18</v>
      </c>
      <c r="AC70" s="104">
        <f>AC68-AC66</f>
        <v>146</v>
      </c>
      <c r="AD70" s="104">
        <f>AD68-AD66</f>
        <v>49</v>
      </c>
      <c r="AE70" s="104"/>
      <c r="AF70" s="104"/>
      <c r="AG70" s="104">
        <f>AG68-AG66</f>
        <v>500</v>
      </c>
      <c r="AH70" s="104">
        <f>AH68-AH66</f>
        <v>500</v>
      </c>
      <c r="AI70" s="153">
        <f>SUM(D70:AH70)</f>
        <v>2934</v>
      </c>
    </row>
    <row r="71" spans="1:40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3</v>
      </c>
      <c r="G71" s="104">
        <f>G52+G54+G56+G58+G60+G62</f>
        <v>1</v>
      </c>
      <c r="H71" s="104">
        <f>H52+H54+H56+H58+H60+H62</f>
        <v>1</v>
      </c>
      <c r="I71" s="104">
        <f>I52+I54+I56+I58+I60+I62</f>
        <v>2</v>
      </c>
      <c r="J71" s="104"/>
      <c r="K71" s="104"/>
      <c r="L71" s="104">
        <f>L52+L54+L56+L58+L60+L62</f>
        <v>3</v>
      </c>
      <c r="M71" s="104">
        <f>M52+M54+M56+M58+M60+M62</f>
        <v>3</v>
      </c>
      <c r="N71" s="104">
        <f>N52+N54+N56+N58+N60+N62</f>
        <v>1</v>
      </c>
      <c r="O71" s="104">
        <f>O52+O54+O56+O58+O60+O62</f>
        <v>1</v>
      </c>
      <c r="P71" s="104">
        <f>P52+P54+P56+P58+P60+P62</f>
        <v>1</v>
      </c>
      <c r="Q71" s="104"/>
      <c r="R71" s="104"/>
      <c r="S71" s="104">
        <f>S52+S54+S56+S58+S60+S62</f>
        <v>2</v>
      </c>
      <c r="T71" s="104">
        <f>T52+T54+T56+T58+T60+T62</f>
        <v>0</v>
      </c>
      <c r="U71" s="104">
        <f>U52+U54+U56+U58+U60+U62</f>
        <v>0</v>
      </c>
      <c r="V71" s="104">
        <f>V52+V54+V56+V58+V60+V62</f>
        <v>1</v>
      </c>
      <c r="W71" s="104">
        <f>W52+W54+W56+W58+W60+W62</f>
        <v>1</v>
      </c>
      <c r="X71" s="104"/>
      <c r="Y71" s="104"/>
      <c r="Z71" s="104">
        <f>Z52+Z54+Z56+Z58+Z60+Z62</f>
        <v>0</v>
      </c>
      <c r="AA71" s="104">
        <f>AA52+AA54+AA56+AA58+AA60+AA62</f>
        <v>1</v>
      </c>
      <c r="AB71" s="104">
        <f>AB52+AB54+AB56+AB58+AB60+AB62</f>
        <v>1</v>
      </c>
      <c r="AC71" s="104">
        <f>AC52+AC54+AC56+AC58+AC60+AC62</f>
        <v>0</v>
      </c>
      <c r="AD71" s="104">
        <f>AD52+AD54+AD56+AD58+AD60+AD62</f>
        <v>1</v>
      </c>
      <c r="AE71" s="104"/>
      <c r="AF71" s="104"/>
      <c r="AG71" s="104">
        <f>AG52+AG54+AG56+AG58+AG60+AG62</f>
        <v>0</v>
      </c>
      <c r="AH71" s="104">
        <f>AH52+AH54+AH56+AH58+AH60+AH62</f>
        <v>0</v>
      </c>
      <c r="AI71" s="149">
        <f>SUM(D71:AH71)</f>
        <v>26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7</v>
      </c>
      <c r="F73" s="109">
        <v>13</v>
      </c>
      <c r="G73" s="109">
        <v>14</v>
      </c>
      <c r="H73" s="109">
        <v>4</v>
      </c>
      <c r="I73" s="109">
        <v>2</v>
      </c>
      <c r="J73" s="109"/>
      <c r="K73" s="109"/>
      <c r="L73" s="109">
        <v>0</v>
      </c>
      <c r="M73" s="109">
        <v>5</v>
      </c>
      <c r="N73" s="109">
        <v>2</v>
      </c>
      <c r="O73" s="109">
        <v>2</v>
      </c>
      <c r="P73" s="109">
        <v>3</v>
      </c>
      <c r="Q73" s="109"/>
      <c r="R73" s="109"/>
      <c r="S73" s="109">
        <v>1</v>
      </c>
      <c r="T73" s="109">
        <v>6</v>
      </c>
      <c r="U73" s="109">
        <v>0</v>
      </c>
      <c r="V73" s="109">
        <v>0</v>
      </c>
      <c r="W73" s="109">
        <v>7</v>
      </c>
      <c r="X73" s="109"/>
      <c r="Y73" s="109"/>
      <c r="Z73" s="109">
        <v>21</v>
      </c>
      <c r="AA73" s="109">
        <v>21</v>
      </c>
      <c r="AB73" s="109">
        <v>16</v>
      </c>
      <c r="AC73" s="109">
        <v>3</v>
      </c>
      <c r="AD73" s="109">
        <v>15</v>
      </c>
      <c r="AE73" s="109"/>
      <c r="AF73" s="109"/>
      <c r="AG73" s="109"/>
      <c r="AH73" s="109"/>
      <c r="AI73" s="110">
        <f>SUM(D73:AH73)</f>
        <v>142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31</v>
      </c>
      <c r="F74" s="181">
        <v>16</v>
      </c>
      <c r="G74" s="181">
        <v>39</v>
      </c>
      <c r="H74" s="181">
        <v>39</v>
      </c>
      <c r="I74" s="181">
        <v>48</v>
      </c>
      <c r="J74" s="181"/>
      <c r="K74" s="181"/>
      <c r="L74" s="181">
        <v>39</v>
      </c>
      <c r="M74" s="181">
        <v>40</v>
      </c>
      <c r="N74" s="181">
        <v>50</v>
      </c>
      <c r="O74" s="181">
        <v>51</v>
      </c>
      <c r="P74" s="181">
        <v>53</v>
      </c>
      <c r="Q74" s="181"/>
      <c r="R74" s="181"/>
      <c r="S74" s="181">
        <v>43</v>
      </c>
      <c r="T74" s="181">
        <v>44</v>
      </c>
      <c r="U74" s="181">
        <v>38</v>
      </c>
      <c r="V74" s="181">
        <v>28</v>
      </c>
      <c r="W74" s="181">
        <v>23</v>
      </c>
      <c r="X74" s="181"/>
      <c r="Y74" s="181"/>
      <c r="Z74" s="181">
        <v>24</v>
      </c>
      <c r="AA74" s="181">
        <v>25</v>
      </c>
      <c r="AB74" s="181">
        <v>29</v>
      </c>
      <c r="AC74" s="181">
        <v>8</v>
      </c>
      <c r="AD74" s="181">
        <v>20</v>
      </c>
      <c r="AE74" s="181"/>
      <c r="AF74" s="181"/>
      <c r="AG74" s="181"/>
      <c r="AH74" s="181"/>
      <c r="AI74" s="146">
        <f>SUM(D74:AH74)</f>
        <v>688</v>
      </c>
    </row>
    <row r="75" spans="1:40" customHeight="1" ht="15.75">
      <c r="A75" s="291"/>
      <c r="B75" s="281"/>
      <c r="C75" s="99" t="s">
        <v>124</v>
      </c>
      <c r="D75" s="181"/>
      <c r="E75" s="181">
        <v>4</v>
      </c>
      <c r="F75" s="181">
        <v>3</v>
      </c>
      <c r="G75" s="181">
        <v>0</v>
      </c>
      <c r="H75" s="181">
        <v>0</v>
      </c>
      <c r="I75" s="181">
        <v>0</v>
      </c>
      <c r="J75" s="181"/>
      <c r="K75" s="181"/>
      <c r="L75" s="181">
        <v>2</v>
      </c>
      <c r="M75" s="181">
        <v>0</v>
      </c>
      <c r="N75" s="181">
        <v>0</v>
      </c>
      <c r="O75" s="181">
        <v>0</v>
      </c>
      <c r="P75" s="181">
        <v>0</v>
      </c>
      <c r="Q75" s="181"/>
      <c r="R75" s="181"/>
      <c r="S75" s="181">
        <v>4</v>
      </c>
      <c r="T75" s="181">
        <v>0</v>
      </c>
      <c r="U75" s="181">
        <v>4</v>
      </c>
      <c r="V75" s="181">
        <v>4</v>
      </c>
      <c r="W75" s="181">
        <v>0</v>
      </c>
      <c r="X75" s="181"/>
      <c r="Y75" s="181"/>
      <c r="Z75" s="181">
        <v>2</v>
      </c>
      <c r="AA75" s="181">
        <v>0</v>
      </c>
      <c r="AB75" s="181">
        <v>0</v>
      </c>
      <c r="AC75" s="181">
        <v>4</v>
      </c>
      <c r="AD75" s="181">
        <v>3</v>
      </c>
      <c r="AE75" s="181"/>
      <c r="AF75" s="181"/>
      <c r="AG75" s="181"/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>
        <v>12</v>
      </c>
      <c r="G76" s="181">
        <v>31</v>
      </c>
      <c r="H76" s="181">
        <v>31</v>
      </c>
      <c r="I76" s="181">
        <v>29</v>
      </c>
      <c r="J76" s="181"/>
      <c r="K76" s="181"/>
      <c r="L76" s="181">
        <v>32</v>
      </c>
      <c r="M76" s="181">
        <v>26</v>
      </c>
      <c r="N76" s="181">
        <v>38</v>
      </c>
      <c r="O76" s="181">
        <v>33</v>
      </c>
      <c r="P76" s="181">
        <v>37</v>
      </c>
      <c r="Q76" s="181"/>
      <c r="R76" s="181"/>
      <c r="S76" s="181">
        <v>40</v>
      </c>
      <c r="T76" s="258">
        <v>38</v>
      </c>
      <c r="U76" s="181">
        <v>32</v>
      </c>
      <c r="V76" s="181">
        <v>16</v>
      </c>
      <c r="W76" s="181">
        <v>24</v>
      </c>
      <c r="X76" s="181"/>
      <c r="Y76" s="181"/>
      <c r="Z76" s="181">
        <v>13</v>
      </c>
      <c r="AA76" s="181">
        <v>20</v>
      </c>
      <c r="AB76" s="181">
        <v>35</v>
      </c>
      <c r="AC76" s="181">
        <v>13</v>
      </c>
      <c r="AD76" s="181">
        <v>15</v>
      </c>
      <c r="AE76" s="181"/>
      <c r="AF76" s="181"/>
      <c r="AG76" s="181"/>
      <c r="AH76" s="181"/>
      <c r="AI76" s="146">
        <f>SUM(D76:AH76)</f>
        <v>530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>
        <v>0</v>
      </c>
      <c r="G77" s="181">
        <v>1</v>
      </c>
      <c r="H77" s="181">
        <v>1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0</v>
      </c>
      <c r="Q77" s="181"/>
      <c r="R77" s="181"/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0</v>
      </c>
      <c r="AD77" s="181">
        <v>1</v>
      </c>
      <c r="AE77" s="181"/>
      <c r="AF77" s="181"/>
      <c r="AG77" s="181"/>
      <c r="AH77" s="181"/>
      <c r="AI77" s="146">
        <f>SUM(D77:AH77)</f>
        <v>8</v>
      </c>
    </row>
    <row r="78" spans="1:40" customHeight="1" ht="15.75">
      <c r="A78" s="291"/>
      <c r="B78" s="281"/>
      <c r="C78" s="99" t="s">
        <v>127</v>
      </c>
      <c r="D78" s="181"/>
      <c r="E78" s="181">
        <v>62</v>
      </c>
      <c r="F78" s="181">
        <v>72</v>
      </c>
      <c r="G78" s="181">
        <v>78</v>
      </c>
      <c r="H78" s="181">
        <v>104</v>
      </c>
      <c r="I78" s="181">
        <v>89</v>
      </c>
      <c r="J78" s="181"/>
      <c r="K78" s="181"/>
      <c r="L78" s="181">
        <v>110</v>
      </c>
      <c r="M78" s="181">
        <v>102</v>
      </c>
      <c r="N78" s="181">
        <v>77</v>
      </c>
      <c r="O78" s="181">
        <v>96</v>
      </c>
      <c r="P78" s="181">
        <v>90</v>
      </c>
      <c r="Q78" s="181"/>
      <c r="R78" s="181"/>
      <c r="S78" s="181">
        <v>106</v>
      </c>
      <c r="T78" s="181">
        <v>89</v>
      </c>
      <c r="U78" s="181">
        <v>113</v>
      </c>
      <c r="V78" s="181">
        <v>73</v>
      </c>
      <c r="W78" s="181">
        <v>69</v>
      </c>
      <c r="X78" s="181"/>
      <c r="Y78" s="181"/>
      <c r="Z78" s="181">
        <v>88</v>
      </c>
      <c r="AA78" s="181">
        <v>69</v>
      </c>
      <c r="AB78" s="181">
        <v>70</v>
      </c>
      <c r="AC78" s="181">
        <v>70</v>
      </c>
      <c r="AD78" s="181">
        <v>75</v>
      </c>
      <c r="AE78" s="181"/>
      <c r="AF78" s="181"/>
      <c r="AG78" s="181"/>
      <c r="AH78" s="181"/>
      <c r="AI78" s="146">
        <f>SUM(D78:AH78)</f>
        <v>1702</v>
      </c>
    </row>
    <row r="79" spans="1:40" customHeight="1" ht="15.75">
      <c r="A79" s="291"/>
      <c r="B79" s="281"/>
      <c r="C79" s="99" t="s">
        <v>128</v>
      </c>
      <c r="D79" s="181"/>
      <c r="E79" s="181">
        <v>4</v>
      </c>
      <c r="F79" s="181">
        <v>2</v>
      </c>
      <c r="G79" s="181">
        <v>3</v>
      </c>
      <c r="H79" s="181">
        <v>4</v>
      </c>
      <c r="I79" s="181">
        <v>3</v>
      </c>
      <c r="J79" s="181"/>
      <c r="K79" s="181"/>
      <c r="L79" s="181">
        <v>3</v>
      </c>
      <c r="M79" s="181">
        <v>3</v>
      </c>
      <c r="N79" s="181">
        <v>0</v>
      </c>
      <c r="O79" s="181">
        <v>2</v>
      </c>
      <c r="P79" s="181">
        <v>0</v>
      </c>
      <c r="Q79" s="181"/>
      <c r="R79" s="181"/>
      <c r="S79" s="181">
        <v>5</v>
      </c>
      <c r="T79" s="181">
        <v>0</v>
      </c>
      <c r="U79" s="181">
        <v>7</v>
      </c>
      <c r="V79" s="181">
        <v>3</v>
      </c>
      <c r="W79" s="181">
        <v>3</v>
      </c>
      <c r="X79" s="181"/>
      <c r="Y79" s="181"/>
      <c r="Z79" s="181">
        <v>3</v>
      </c>
      <c r="AA79" s="181">
        <v>4</v>
      </c>
      <c r="AB79" s="181">
        <v>2</v>
      </c>
      <c r="AC79" s="181">
        <v>3</v>
      </c>
      <c r="AD79" s="181">
        <v>4</v>
      </c>
      <c r="AE79" s="181"/>
      <c r="AF79" s="181"/>
      <c r="AG79" s="181"/>
      <c r="AH79" s="181"/>
      <c r="AI79" s="146">
        <f>SUM(D79:AH79)</f>
        <v>58</v>
      </c>
    </row>
    <row r="80" spans="1:40" customHeight="1" ht="15.75">
      <c r="A80" s="291"/>
      <c r="B80" s="281"/>
      <c r="C80" s="99" t="s">
        <v>129</v>
      </c>
      <c r="D80" s="181"/>
      <c r="E80" s="181">
        <v>57</v>
      </c>
      <c r="F80" s="181">
        <v>31</v>
      </c>
      <c r="G80" s="181">
        <v>55</v>
      </c>
      <c r="H80" s="181">
        <v>67</v>
      </c>
      <c r="I80" s="181">
        <v>75</v>
      </c>
      <c r="J80" s="181"/>
      <c r="K80" s="181"/>
      <c r="L80" s="181">
        <v>63</v>
      </c>
      <c r="M80" s="181">
        <v>105</v>
      </c>
      <c r="N80" s="181">
        <v>82</v>
      </c>
      <c r="O80" s="181">
        <v>72</v>
      </c>
      <c r="P80" s="181">
        <v>65</v>
      </c>
      <c r="Q80" s="181"/>
      <c r="R80" s="181"/>
      <c r="S80" s="181">
        <v>84</v>
      </c>
      <c r="T80" s="181">
        <v>64</v>
      </c>
      <c r="U80" s="181">
        <v>82</v>
      </c>
      <c r="V80" s="181">
        <v>51</v>
      </c>
      <c r="W80" s="181">
        <v>28</v>
      </c>
      <c r="X80" s="181"/>
      <c r="Y80" s="181"/>
      <c r="Z80" s="181">
        <v>43</v>
      </c>
      <c r="AA80" s="181">
        <v>35</v>
      </c>
      <c r="AB80" s="181">
        <v>36</v>
      </c>
      <c r="AC80" s="181">
        <v>26</v>
      </c>
      <c r="AD80" s="181">
        <v>29</v>
      </c>
      <c r="AE80" s="181"/>
      <c r="AF80" s="181"/>
      <c r="AG80" s="181"/>
      <c r="AH80" s="181"/>
      <c r="AI80" s="146">
        <f>SUM(D80:AH80)</f>
        <v>1150</v>
      </c>
    </row>
    <row r="81" spans="1:40" customHeight="1" ht="15.75">
      <c r="A81" s="291"/>
      <c r="B81" s="281"/>
      <c r="C81" s="99" t="s">
        <v>130</v>
      </c>
      <c r="D81" s="181"/>
      <c r="E81" s="181">
        <v>2</v>
      </c>
      <c r="F81" s="181">
        <v>0</v>
      </c>
      <c r="G81" s="181">
        <v>3</v>
      </c>
      <c r="H81" s="181">
        <v>0</v>
      </c>
      <c r="I81" s="181">
        <v>2</v>
      </c>
      <c r="J81" s="181"/>
      <c r="K81" s="181"/>
      <c r="L81" s="181">
        <v>1</v>
      </c>
      <c r="M81" s="181">
        <v>1</v>
      </c>
      <c r="N81" s="181">
        <v>1</v>
      </c>
      <c r="O81" s="181">
        <v>2</v>
      </c>
      <c r="P81" s="181">
        <v>1</v>
      </c>
      <c r="Q81" s="181"/>
      <c r="R81" s="181"/>
      <c r="S81" s="181">
        <v>1</v>
      </c>
      <c r="T81" s="181">
        <v>0</v>
      </c>
      <c r="U81" s="181">
        <v>1</v>
      </c>
      <c r="V81" s="181">
        <v>1</v>
      </c>
      <c r="W81" s="181">
        <v>0</v>
      </c>
      <c r="X81" s="181"/>
      <c r="Y81" s="181"/>
      <c r="Z81" s="181">
        <v>1</v>
      </c>
      <c r="AA81" s="181">
        <v>0</v>
      </c>
      <c r="AB81" s="181">
        <v>1</v>
      </c>
      <c r="AC81" s="181">
        <v>1</v>
      </c>
      <c r="AD81" s="181">
        <v>1</v>
      </c>
      <c r="AE81" s="181"/>
      <c r="AF81" s="181"/>
      <c r="AG81" s="181"/>
      <c r="AH81" s="181"/>
      <c r="AI81" s="146">
        <f>SUM(D81:AH81)</f>
        <v>20</v>
      </c>
    </row>
    <row r="82" spans="1:40" customHeight="1" ht="15.75">
      <c r="A82" s="291"/>
      <c r="B82" s="281"/>
      <c r="C82" s="99" t="s">
        <v>131</v>
      </c>
      <c r="D82" s="181"/>
      <c r="E82" s="181">
        <v>71</v>
      </c>
      <c r="F82" s="181">
        <v>85</v>
      </c>
      <c r="G82" s="181">
        <v>95</v>
      </c>
      <c r="H82" s="181">
        <v>85</v>
      </c>
      <c r="I82" s="181">
        <v>65</v>
      </c>
      <c r="J82" s="181"/>
      <c r="K82" s="181"/>
      <c r="L82" s="181">
        <v>87</v>
      </c>
      <c r="M82" s="181">
        <v>62</v>
      </c>
      <c r="N82" s="181">
        <v>63</v>
      </c>
      <c r="O82" s="181">
        <v>79</v>
      </c>
      <c r="P82" s="181">
        <v>81</v>
      </c>
      <c r="Q82" s="181"/>
      <c r="R82" s="181"/>
      <c r="S82" s="181">
        <v>73</v>
      </c>
      <c r="T82" s="181">
        <v>72</v>
      </c>
      <c r="U82" s="181">
        <v>84</v>
      </c>
      <c r="V82" s="181">
        <v>33</v>
      </c>
      <c r="W82" s="181">
        <v>70</v>
      </c>
      <c r="X82" s="181"/>
      <c r="Y82" s="181"/>
      <c r="Z82" s="181">
        <v>69</v>
      </c>
      <c r="AA82" s="181">
        <v>50</v>
      </c>
      <c r="AB82" s="181">
        <v>60</v>
      </c>
      <c r="AC82" s="181">
        <v>70</v>
      </c>
      <c r="AD82" s="181">
        <v>63</v>
      </c>
      <c r="AE82" s="181"/>
      <c r="AF82" s="181"/>
      <c r="AG82" s="181"/>
      <c r="AH82" s="181"/>
      <c r="AI82" s="146">
        <f>SUM(D82:AH82)</f>
        <v>1417</v>
      </c>
    </row>
    <row r="83" spans="1:40" customHeight="1" ht="15.75">
      <c r="A83" s="291"/>
      <c r="B83" s="281"/>
      <c r="C83" s="99" t="s">
        <v>132</v>
      </c>
      <c r="D83" s="181"/>
      <c r="E83" s="181">
        <v>2</v>
      </c>
      <c r="F83" s="181">
        <v>6</v>
      </c>
      <c r="G83" s="181">
        <v>6</v>
      </c>
      <c r="H83" s="181">
        <v>2</v>
      </c>
      <c r="I83" s="181">
        <v>0</v>
      </c>
      <c r="J83" s="181"/>
      <c r="K83" s="181"/>
      <c r="L83" s="181">
        <v>2</v>
      </c>
      <c r="M83" s="181">
        <v>1</v>
      </c>
      <c r="N83" s="181">
        <v>0</v>
      </c>
      <c r="O83" s="181">
        <v>2</v>
      </c>
      <c r="P83" s="181">
        <v>2</v>
      </c>
      <c r="Q83" s="181"/>
      <c r="R83" s="181"/>
      <c r="S83" s="181">
        <v>1</v>
      </c>
      <c r="T83" s="181">
        <v>2</v>
      </c>
      <c r="U83" s="181">
        <v>3</v>
      </c>
      <c r="V83" s="181">
        <v>0</v>
      </c>
      <c r="W83" s="181">
        <v>1</v>
      </c>
      <c r="X83" s="181"/>
      <c r="Y83" s="181"/>
      <c r="Z83" s="181">
        <v>4</v>
      </c>
      <c r="AA83" s="181">
        <v>2</v>
      </c>
      <c r="AB83" s="181">
        <v>2</v>
      </c>
      <c r="AC83" s="181">
        <v>3</v>
      </c>
      <c r="AD83" s="181">
        <v>2</v>
      </c>
      <c r="AE83" s="181"/>
      <c r="AF83" s="181"/>
      <c r="AG83" s="181"/>
      <c r="AH83" s="181"/>
      <c r="AI83" s="146">
        <f>SUM(D83:AH83)</f>
        <v>43</v>
      </c>
    </row>
    <row r="84" spans="1:40" customHeight="1" ht="15.75">
      <c r="A84" s="291"/>
      <c r="B84" s="281"/>
      <c r="C84" s="99" t="s">
        <v>133</v>
      </c>
      <c r="D84" s="181"/>
      <c r="E84" s="181">
        <v>22</v>
      </c>
      <c r="F84" s="181">
        <v>23</v>
      </c>
      <c r="G84" s="181">
        <v>33</v>
      </c>
      <c r="H84" s="181">
        <v>32</v>
      </c>
      <c r="I84" s="181">
        <v>22</v>
      </c>
      <c r="J84" s="181"/>
      <c r="K84" s="181"/>
      <c r="L84" s="181">
        <v>23</v>
      </c>
      <c r="M84" s="181">
        <v>36</v>
      </c>
      <c r="N84" s="181">
        <v>23</v>
      </c>
      <c r="O84" s="181">
        <v>30</v>
      </c>
      <c r="P84" s="181">
        <v>26</v>
      </c>
      <c r="Q84" s="181"/>
      <c r="R84" s="181"/>
      <c r="S84" s="181">
        <v>22</v>
      </c>
      <c r="T84" s="181">
        <v>28</v>
      </c>
      <c r="U84" s="181">
        <v>32</v>
      </c>
      <c r="V84" s="181">
        <v>13</v>
      </c>
      <c r="W84" s="181">
        <v>23</v>
      </c>
      <c r="X84" s="181"/>
      <c r="Y84" s="181"/>
      <c r="Z84" s="181">
        <v>23</v>
      </c>
      <c r="AA84" s="181">
        <v>28</v>
      </c>
      <c r="AB84" s="181">
        <v>20</v>
      </c>
      <c r="AC84" s="181">
        <v>22</v>
      </c>
      <c r="AD84" s="181">
        <v>22</v>
      </c>
      <c r="AE84" s="181"/>
      <c r="AF84" s="181"/>
      <c r="AG84" s="181"/>
      <c r="AH84" s="181"/>
      <c r="AI84" s="146">
        <f>SUM(D84:AH84)</f>
        <v>503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0</v>
      </c>
      <c r="Q85" s="181"/>
      <c r="R85" s="181"/>
      <c r="S85" s="181">
        <v>0</v>
      </c>
      <c r="T85" s="181">
        <v>0</v>
      </c>
      <c r="U85" s="181">
        <v>0</v>
      </c>
      <c r="V85" s="181">
        <v>0</v>
      </c>
      <c r="W85" s="181">
        <v>1</v>
      </c>
      <c r="X85" s="181"/>
      <c r="Y85" s="181"/>
      <c r="Z85" s="181">
        <v>0</v>
      </c>
      <c r="AA85" s="181">
        <v>1</v>
      </c>
      <c r="AB85" s="181">
        <v>0</v>
      </c>
      <c r="AC85" s="181">
        <v>1</v>
      </c>
      <c r="AD85" s="181">
        <v>1</v>
      </c>
      <c r="AE85" s="181"/>
      <c r="AF85" s="181"/>
      <c r="AG85" s="181"/>
      <c r="AH85" s="181"/>
      <c r="AI85" s="146">
        <f>SUM(D85:AH85)</f>
        <v>4</v>
      </c>
    </row>
    <row r="86" spans="1:40" customHeight="1" ht="15.75">
      <c r="A86" s="291"/>
      <c r="B86" s="281"/>
      <c r="C86" s="99" t="s">
        <v>135</v>
      </c>
      <c r="D86" s="181"/>
      <c r="E86" s="181">
        <v>6</v>
      </c>
      <c r="F86" s="181">
        <v>9</v>
      </c>
      <c r="G86" s="181">
        <v>1</v>
      </c>
      <c r="H86" s="181">
        <v>3</v>
      </c>
      <c r="I86" s="181">
        <v>11</v>
      </c>
      <c r="J86" s="181"/>
      <c r="K86" s="181"/>
      <c r="L86" s="181">
        <v>2</v>
      </c>
      <c r="M86" s="181">
        <v>4</v>
      </c>
      <c r="N86" s="181">
        <v>4</v>
      </c>
      <c r="O86" s="181">
        <v>12</v>
      </c>
      <c r="P86" s="181">
        <v>8</v>
      </c>
      <c r="Q86" s="181"/>
      <c r="R86" s="181"/>
      <c r="S86" s="181">
        <v>6</v>
      </c>
      <c r="T86" s="181">
        <v>11</v>
      </c>
      <c r="U86" s="181">
        <v>7</v>
      </c>
      <c r="V86" s="181">
        <v>7</v>
      </c>
      <c r="W86" s="181">
        <v>1</v>
      </c>
      <c r="X86" s="181"/>
      <c r="Y86" s="181"/>
      <c r="Z86" s="181">
        <v>5</v>
      </c>
      <c r="AA86" s="181">
        <v>4</v>
      </c>
      <c r="AB86" s="181">
        <v>3</v>
      </c>
      <c r="AC86" s="181">
        <v>4</v>
      </c>
      <c r="AD86" s="181">
        <v>3</v>
      </c>
      <c r="AE86" s="181"/>
      <c r="AF86" s="181"/>
      <c r="AG86" s="181"/>
      <c r="AH86" s="181"/>
      <c r="AI86" s="147">
        <f>SUM(D86:AH86)</f>
        <v>111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0</v>
      </c>
      <c r="Q87" s="181"/>
      <c r="R87" s="181"/>
      <c r="S87" s="181">
        <v>0</v>
      </c>
      <c r="T87" s="181">
        <v>0</v>
      </c>
      <c r="U87" s="181">
        <v>0</v>
      </c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1</v>
      </c>
      <c r="AE87" s="181"/>
      <c r="AF87" s="181"/>
      <c r="AG87" s="181"/>
      <c r="AH87" s="181"/>
      <c r="AI87" s="147">
        <f>SUM(D87:AH87)</f>
        <v>1</v>
      </c>
    </row>
    <row r="88" spans="1:40" customHeight="1" ht="16.5">
      <c r="A88" s="291"/>
      <c r="B88" s="281"/>
      <c r="C88" s="100" t="s">
        <v>137</v>
      </c>
      <c r="D88" s="181"/>
      <c r="E88" s="181">
        <v>101</v>
      </c>
      <c r="F88" s="181">
        <v>111</v>
      </c>
      <c r="G88" s="181">
        <v>55</v>
      </c>
      <c r="H88" s="181">
        <v>44</v>
      </c>
      <c r="I88" s="181">
        <v>39</v>
      </c>
      <c r="J88" s="181"/>
      <c r="K88" s="181"/>
      <c r="L88" s="181">
        <v>35</v>
      </c>
      <c r="M88" s="181">
        <v>38</v>
      </c>
      <c r="N88" s="181">
        <v>49</v>
      </c>
      <c r="O88" s="181">
        <v>31</v>
      </c>
      <c r="P88" s="181">
        <v>87</v>
      </c>
      <c r="Q88" s="181"/>
      <c r="R88" s="181"/>
      <c r="S88" s="181">
        <v>65</v>
      </c>
      <c r="T88" s="181">
        <v>36</v>
      </c>
      <c r="U88" s="181">
        <v>41</v>
      </c>
      <c r="V88" s="181">
        <v>44</v>
      </c>
      <c r="W88" s="181">
        <v>171</v>
      </c>
      <c r="X88" s="181"/>
      <c r="Y88" s="181"/>
      <c r="Z88" s="181">
        <v>137</v>
      </c>
      <c r="AA88" s="181">
        <v>191</v>
      </c>
      <c r="AB88" s="181">
        <v>185</v>
      </c>
      <c r="AC88" s="181">
        <v>147</v>
      </c>
      <c r="AD88" s="181">
        <v>163</v>
      </c>
      <c r="AE88" s="181"/>
      <c r="AF88" s="181"/>
      <c r="AG88" s="181"/>
      <c r="AH88" s="181"/>
      <c r="AI88" s="151">
        <f>SUM(D88:AH88)</f>
        <v>1770</v>
      </c>
    </row>
    <row r="89" spans="1:40" customHeight="1" ht="18.75">
      <c r="A89" s="291"/>
      <c r="B89" s="282" t="s">
        <v>138</v>
      </c>
      <c r="C89" s="283"/>
      <c r="D89" s="182"/>
      <c r="E89" s="182">
        <f>SUM(E74:E88)</f>
        <v>377</v>
      </c>
      <c r="F89" s="182">
        <f>SUM(F74:F88)</f>
        <v>370</v>
      </c>
      <c r="G89" s="182">
        <f>SUM(G74:G88)</f>
        <v>400</v>
      </c>
      <c r="H89" s="182">
        <f>SUM(H74:H88)</f>
        <v>412</v>
      </c>
      <c r="I89" s="182">
        <f>SUM(I74:I88)</f>
        <v>384</v>
      </c>
      <c r="J89" s="182"/>
      <c r="K89" s="182"/>
      <c r="L89" s="182">
        <f>SUM(L74:L88)</f>
        <v>399</v>
      </c>
      <c r="M89" s="182">
        <f>SUM(M74:M88)</f>
        <v>419</v>
      </c>
      <c r="N89" s="182">
        <f>SUM(N74:N88)</f>
        <v>387</v>
      </c>
      <c r="O89" s="182">
        <f>SUM(O74:O88)</f>
        <v>411</v>
      </c>
      <c r="P89" s="182">
        <f>SUM(P74:P88)</f>
        <v>450</v>
      </c>
      <c r="Q89" s="182"/>
      <c r="R89" s="182"/>
      <c r="S89" s="182">
        <f>SUM(S74:S88)</f>
        <v>450</v>
      </c>
      <c r="T89" s="182">
        <f>SUM(T74:T88)</f>
        <v>384</v>
      </c>
      <c r="U89" s="182">
        <f>SUM(U74:U88)</f>
        <v>444</v>
      </c>
      <c r="V89" s="182">
        <f>SUM(V74:V88)</f>
        <v>273</v>
      </c>
      <c r="W89" s="182">
        <f>SUM(W74:W88)</f>
        <v>414</v>
      </c>
      <c r="X89" s="182"/>
      <c r="Y89" s="182"/>
      <c r="Z89" s="182">
        <f>SUM(Z74:Z88)</f>
        <v>412</v>
      </c>
      <c r="AA89" s="182">
        <f>SUM(AA74:AA88)</f>
        <v>430</v>
      </c>
      <c r="AB89" s="182">
        <f>SUM(AB74:AB88)</f>
        <v>444</v>
      </c>
      <c r="AC89" s="182">
        <f>SUM(AC74:AC88)</f>
        <v>372</v>
      </c>
      <c r="AD89" s="182">
        <f>SUM(AD74:AD88)</f>
        <v>403</v>
      </c>
      <c r="AE89" s="182"/>
      <c r="AF89" s="182"/>
      <c r="AG89" s="182">
        <f>SUM(AG74:AG88)</f>
        <v>0</v>
      </c>
      <c r="AH89" s="182">
        <f>SUM(AH74:AH88)</f>
        <v>0</v>
      </c>
      <c r="AI89" s="150">
        <f>SUM(D89:AH89)</f>
        <v>8035</v>
      </c>
    </row>
    <row r="90" spans="1:40" customHeight="1" ht="18.75">
      <c r="A90" s="291"/>
      <c r="B90" s="284" t="s">
        <v>55</v>
      </c>
      <c r="C90" s="285"/>
      <c r="D90" s="104"/>
      <c r="E90" s="104">
        <v>355</v>
      </c>
      <c r="F90" s="104">
        <v>328</v>
      </c>
      <c r="G90" s="104">
        <v>400</v>
      </c>
      <c r="H90" s="104">
        <v>405</v>
      </c>
      <c r="I90" s="104">
        <v>369</v>
      </c>
      <c r="J90" s="104"/>
      <c r="K90" s="104"/>
      <c r="L90" s="104">
        <v>391</v>
      </c>
      <c r="M90" s="104">
        <v>403</v>
      </c>
      <c r="N90" s="104">
        <v>377</v>
      </c>
      <c r="O90" s="104">
        <v>377</v>
      </c>
      <c r="P90" s="104">
        <v>432</v>
      </c>
      <c r="Q90" s="104"/>
      <c r="R90" s="104"/>
      <c r="S90" s="104">
        <v>436</v>
      </c>
      <c r="T90" s="104">
        <v>364</v>
      </c>
      <c r="U90" s="104">
        <v>437</v>
      </c>
      <c r="V90" s="104">
        <v>266</v>
      </c>
      <c r="W90" s="104">
        <v>407</v>
      </c>
      <c r="X90" s="104"/>
      <c r="Y90" s="104"/>
      <c r="Z90" s="104">
        <v>402</v>
      </c>
      <c r="AA90" s="104">
        <v>418</v>
      </c>
      <c r="AB90" s="104">
        <v>429</v>
      </c>
      <c r="AC90" s="104">
        <v>368</v>
      </c>
      <c r="AD90" s="104">
        <v>398</v>
      </c>
      <c r="AE90" s="104"/>
      <c r="AF90" s="104"/>
      <c r="AG90" s="104"/>
      <c r="AH90" s="104"/>
      <c r="AI90" s="145">
        <f>SUM(D90:AH90)</f>
        <v>7762</v>
      </c>
    </row>
    <row r="91" spans="1:40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04">
        <v>450</v>
      </c>
      <c r="U91" s="104">
        <v>450</v>
      </c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04"/>
      <c r="AG91" s="104">
        <v>450</v>
      </c>
      <c r="AH91" s="104">
        <v>450</v>
      </c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/>
      <c r="E92" s="104">
        <f>E91-E90</f>
        <v>95</v>
      </c>
      <c r="F92" s="104">
        <f>F91-F90</f>
        <v>122</v>
      </c>
      <c r="G92" s="104">
        <f>G91-G90</f>
        <v>50</v>
      </c>
      <c r="H92" s="104">
        <f>H91-H90</f>
        <v>45</v>
      </c>
      <c r="I92" s="104">
        <f>I91-I90</f>
        <v>81</v>
      </c>
      <c r="J92" s="104"/>
      <c r="K92" s="104"/>
      <c r="L92" s="104">
        <f>L91-L90</f>
        <v>59</v>
      </c>
      <c r="M92" s="104">
        <f>M91-M90</f>
        <v>47</v>
      </c>
      <c r="N92" s="104">
        <f>N91-N90</f>
        <v>73</v>
      </c>
      <c r="O92" s="104">
        <f>O91-O90</f>
        <v>73</v>
      </c>
      <c r="P92" s="104">
        <f>P91-P90</f>
        <v>18</v>
      </c>
      <c r="Q92" s="104"/>
      <c r="R92" s="104"/>
      <c r="S92" s="104">
        <f>S91-S90</f>
        <v>14</v>
      </c>
      <c r="T92" s="104">
        <f>T91-T90</f>
        <v>86</v>
      </c>
      <c r="U92" s="104">
        <f>U91-U90</f>
        <v>13</v>
      </c>
      <c r="V92" s="104">
        <f>V91-V90</f>
        <v>184</v>
      </c>
      <c r="W92" s="104">
        <f>W91-W90</f>
        <v>43</v>
      </c>
      <c r="X92" s="104"/>
      <c r="Y92" s="104"/>
      <c r="Z92" s="104">
        <f>Z91-Z90</f>
        <v>48</v>
      </c>
      <c r="AA92" s="104">
        <f>AA91-AA90</f>
        <v>32</v>
      </c>
      <c r="AB92" s="104">
        <f>AB91-AB90</f>
        <v>21</v>
      </c>
      <c r="AC92" s="104">
        <f>AC91-AC90</f>
        <v>82</v>
      </c>
      <c r="AD92" s="104">
        <f>AD91-AD90</f>
        <v>52</v>
      </c>
      <c r="AE92" s="104"/>
      <c r="AF92" s="104"/>
      <c r="AG92" s="104">
        <f>AG91-AG90</f>
        <v>450</v>
      </c>
      <c r="AH92" s="104">
        <f>AH91-AH90</f>
        <v>450</v>
      </c>
      <c r="AI92" s="153">
        <f>SUM(D92:AH92)</f>
        <v>2138</v>
      </c>
    </row>
    <row r="93" spans="1:40" customHeight="1" ht="18.75">
      <c r="A93" s="291"/>
      <c r="B93" s="286" t="s">
        <v>141</v>
      </c>
      <c r="C93" s="287"/>
      <c r="D93" s="104"/>
      <c r="E93" s="104">
        <f>E91-E89</f>
        <v>73</v>
      </c>
      <c r="F93" s="104">
        <f>F91-F89</f>
        <v>80</v>
      </c>
      <c r="G93" s="104">
        <f>G91-G89</f>
        <v>50</v>
      </c>
      <c r="H93" s="104">
        <f>H91-H89</f>
        <v>38</v>
      </c>
      <c r="I93" s="104">
        <f>I91-I89</f>
        <v>66</v>
      </c>
      <c r="J93" s="104"/>
      <c r="K93" s="104"/>
      <c r="L93" s="104">
        <f>L91-L89</f>
        <v>51</v>
      </c>
      <c r="M93" s="104">
        <f>M91-M89</f>
        <v>31</v>
      </c>
      <c r="N93" s="104">
        <f>N91-N89</f>
        <v>63</v>
      </c>
      <c r="O93" s="104">
        <f>O91-O89</f>
        <v>39</v>
      </c>
      <c r="P93" s="104">
        <f>P91-P89</f>
        <v>0</v>
      </c>
      <c r="Q93" s="104"/>
      <c r="R93" s="104"/>
      <c r="S93" s="104">
        <f>S91-S89</f>
        <v>0</v>
      </c>
      <c r="T93" s="104">
        <f>T91-T89</f>
        <v>66</v>
      </c>
      <c r="U93" s="104">
        <f>U91-U89</f>
        <v>6</v>
      </c>
      <c r="V93" s="104">
        <f>V91-V89</f>
        <v>177</v>
      </c>
      <c r="W93" s="104">
        <f>W91-W89</f>
        <v>36</v>
      </c>
      <c r="X93" s="104"/>
      <c r="Y93" s="104"/>
      <c r="Z93" s="104">
        <f>Z91-Z89</f>
        <v>38</v>
      </c>
      <c r="AA93" s="104">
        <f>AA91-AA89</f>
        <v>20</v>
      </c>
      <c r="AB93" s="104">
        <f>AB91-AB89</f>
        <v>6</v>
      </c>
      <c r="AC93" s="104">
        <f>AC91-AC89</f>
        <v>78</v>
      </c>
      <c r="AD93" s="104">
        <f>AD91-AD89</f>
        <v>47</v>
      </c>
      <c r="AE93" s="104"/>
      <c r="AF93" s="104"/>
      <c r="AG93" s="104">
        <f>AG91-AG89</f>
        <v>450</v>
      </c>
      <c r="AH93" s="104">
        <f>AH91-AH89</f>
        <v>450</v>
      </c>
      <c r="AI93" s="153">
        <f>SUM(D93:AH93)</f>
        <v>1865</v>
      </c>
    </row>
    <row r="94" spans="1:40" customHeight="1" ht="16.5">
      <c r="A94" s="291"/>
      <c r="B94" s="288" t="s">
        <v>142</v>
      </c>
      <c r="C94" s="289"/>
      <c r="D94" s="104"/>
      <c r="E94" s="104">
        <f>E75+E77+E79+E81+E83+E85</f>
        <v>12</v>
      </c>
      <c r="F94" s="104">
        <f>F75+F77+F79+F81+F83+F85</f>
        <v>11</v>
      </c>
      <c r="G94" s="104">
        <f>G75+G77+G79+G81+G83+G85</f>
        <v>13</v>
      </c>
      <c r="H94" s="104">
        <f>H75+H77+H79+H81+H83+H85</f>
        <v>7</v>
      </c>
      <c r="I94" s="104">
        <f>I75+I77+I79+I81+I83+I85</f>
        <v>6</v>
      </c>
      <c r="J94" s="104"/>
      <c r="K94" s="104"/>
      <c r="L94" s="104">
        <f>L75+L77+L79+L81+L83+L85</f>
        <v>8</v>
      </c>
      <c r="M94" s="104">
        <f>M75+M77+M79+M81+M83+M85</f>
        <v>6</v>
      </c>
      <c r="N94" s="104">
        <f>N75+N77+N79+N81+N83+N85</f>
        <v>1</v>
      </c>
      <c r="O94" s="104">
        <f>O75+O77+O79+O81+O83+O85</f>
        <v>7</v>
      </c>
      <c r="P94" s="104">
        <f>P75+P77+P79+P81+P83+P85</f>
        <v>3</v>
      </c>
      <c r="Q94" s="104"/>
      <c r="R94" s="104"/>
      <c r="S94" s="104">
        <f>S75+S77+S79+S81+S83+S85</f>
        <v>11</v>
      </c>
      <c r="T94" s="104">
        <f>T75+T77+T79+T81+T83+T85</f>
        <v>2</v>
      </c>
      <c r="U94" s="104">
        <f>U75+U77+U79+U81+U83+U85</f>
        <v>15</v>
      </c>
      <c r="V94" s="104">
        <f>V75+V77+V79+V81+V83+V85</f>
        <v>8</v>
      </c>
      <c r="W94" s="104">
        <f>W75+W77+W79+W81+W83+W85</f>
        <v>5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6</v>
      </c>
      <c r="AC94" s="104">
        <f>AC75+AC77+AC79+AC81+AC83+AC85</f>
        <v>12</v>
      </c>
      <c r="AD94" s="104">
        <f>AD75+AD77+AD79+AD81+AD83+AD85</f>
        <v>12</v>
      </c>
      <c r="AE94" s="104"/>
      <c r="AF94" s="104"/>
      <c r="AG94" s="104">
        <f>AG75+AG77+AG79+AG81+AG83+AG85</f>
        <v>0</v>
      </c>
      <c r="AH94" s="104">
        <f>AH75+AH77+AH79+AH81+AH83+AH85</f>
        <v>0</v>
      </c>
      <c r="AI94" s="149">
        <f>SUM(D94:AH94)</f>
        <v>163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1</v>
      </c>
      <c r="F96" s="109">
        <v>1</v>
      </c>
      <c r="G96" s="109">
        <v>4</v>
      </c>
      <c r="H96" s="109">
        <v>4</v>
      </c>
      <c r="I96" s="109">
        <v>2</v>
      </c>
      <c r="J96" s="109"/>
      <c r="K96" s="109"/>
      <c r="L96" s="109">
        <v>5</v>
      </c>
      <c r="M96" s="109">
        <v>7</v>
      </c>
      <c r="N96" s="109">
        <v>9</v>
      </c>
      <c r="O96" s="109">
        <v>1</v>
      </c>
      <c r="P96" s="109">
        <v>0</v>
      </c>
      <c r="Q96" s="109"/>
      <c r="R96" s="109"/>
      <c r="S96" s="109">
        <v>1</v>
      </c>
      <c r="T96" s="109">
        <v>2</v>
      </c>
      <c r="U96" s="109">
        <v>3</v>
      </c>
      <c r="V96" s="109">
        <v>2</v>
      </c>
      <c r="W96" s="109">
        <v>0</v>
      </c>
      <c r="X96" s="109"/>
      <c r="Y96" s="109"/>
      <c r="Z96" s="109">
        <v>4</v>
      </c>
      <c r="AA96" s="109">
        <v>1</v>
      </c>
      <c r="AB96" s="109">
        <v>2</v>
      </c>
      <c r="AC96" s="109">
        <v>4</v>
      </c>
      <c r="AD96" s="109">
        <v>2</v>
      </c>
      <c r="AE96" s="109"/>
      <c r="AF96" s="109"/>
      <c r="AG96" s="109"/>
      <c r="AH96" s="109"/>
      <c r="AI96" s="110">
        <f>SUM(D96:AH96)</f>
        <v>55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7</v>
      </c>
      <c r="F97" s="181">
        <v>14</v>
      </c>
      <c r="G97" s="181">
        <v>8</v>
      </c>
      <c r="H97" s="181">
        <v>5</v>
      </c>
      <c r="I97" s="181">
        <v>4</v>
      </c>
      <c r="J97" s="181"/>
      <c r="K97" s="181"/>
      <c r="L97" s="181">
        <v>6</v>
      </c>
      <c r="M97" s="181">
        <v>5</v>
      </c>
      <c r="N97" s="181">
        <v>13</v>
      </c>
      <c r="O97" s="181">
        <v>8</v>
      </c>
      <c r="P97" s="181">
        <v>16</v>
      </c>
      <c r="Q97" s="181"/>
      <c r="R97" s="181"/>
      <c r="S97" s="181">
        <v>6</v>
      </c>
      <c r="T97" s="181">
        <v>15</v>
      </c>
      <c r="U97" s="181">
        <v>5</v>
      </c>
      <c r="V97" s="181">
        <v>1</v>
      </c>
      <c r="W97" s="181">
        <v>11</v>
      </c>
      <c r="X97" s="181"/>
      <c r="Y97" s="181"/>
      <c r="Z97" s="181">
        <v>12</v>
      </c>
      <c r="AA97" s="181">
        <v>11</v>
      </c>
      <c r="AB97" s="181">
        <v>7</v>
      </c>
      <c r="AC97" s="181">
        <v>4</v>
      </c>
      <c r="AD97" s="181">
        <v>10</v>
      </c>
      <c r="AE97" s="181"/>
      <c r="AF97" s="181"/>
      <c r="AG97" s="181"/>
      <c r="AH97" s="181"/>
      <c r="AI97" s="146">
        <f>SUM(D97:AH97)</f>
        <v>168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>
        <v>0</v>
      </c>
      <c r="U98" s="181">
        <v>0</v>
      </c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5</v>
      </c>
      <c r="F99" s="181">
        <v>11</v>
      </c>
      <c r="G99" s="181">
        <v>4</v>
      </c>
      <c r="H99" s="181">
        <v>4</v>
      </c>
      <c r="I99" s="181">
        <v>4</v>
      </c>
      <c r="J99" s="181"/>
      <c r="K99" s="181"/>
      <c r="L99" s="181">
        <v>5</v>
      </c>
      <c r="M99" s="181">
        <v>3</v>
      </c>
      <c r="N99" s="181">
        <v>8</v>
      </c>
      <c r="O99" s="181">
        <v>1</v>
      </c>
      <c r="P99" s="181">
        <v>15</v>
      </c>
      <c r="Q99" s="181"/>
      <c r="R99" s="181"/>
      <c r="S99" s="181">
        <v>4</v>
      </c>
      <c r="T99" s="181">
        <v>14</v>
      </c>
      <c r="U99" s="181">
        <v>4</v>
      </c>
      <c r="V99" s="181">
        <v>1</v>
      </c>
      <c r="W99" s="181">
        <v>9</v>
      </c>
      <c r="X99" s="181"/>
      <c r="Y99" s="181"/>
      <c r="Z99" s="181">
        <v>11</v>
      </c>
      <c r="AA99" s="181">
        <v>9</v>
      </c>
      <c r="AB99" s="181">
        <v>8</v>
      </c>
      <c r="AC99" s="181">
        <v>4</v>
      </c>
      <c r="AD99" s="181">
        <v>12</v>
      </c>
      <c r="AE99" s="181"/>
      <c r="AF99" s="181"/>
      <c r="AG99" s="181"/>
      <c r="AH99" s="181"/>
      <c r="AI99" s="146">
        <f>SUM(D99:AH99)</f>
        <v>136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/>
      <c r="K100" s="181"/>
      <c r="L100" s="181">
        <v>1</v>
      </c>
      <c r="M100" s="181">
        <v>0</v>
      </c>
      <c r="N100" s="181">
        <v>1</v>
      </c>
      <c r="O100" s="181">
        <v>0</v>
      </c>
      <c r="P100" s="181">
        <v>0</v>
      </c>
      <c r="Q100" s="181"/>
      <c r="R100" s="181"/>
      <c r="S100" s="181">
        <v>0</v>
      </c>
      <c r="T100" s="181">
        <v>0</v>
      </c>
      <c r="U100" s="181">
        <v>0</v>
      </c>
      <c r="V100" s="181">
        <v>1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81"/>
      <c r="AG100" s="181"/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121</v>
      </c>
      <c r="F101" s="181">
        <v>106</v>
      </c>
      <c r="G101" s="181">
        <v>120</v>
      </c>
      <c r="H101" s="181">
        <v>114</v>
      </c>
      <c r="I101" s="181">
        <v>114</v>
      </c>
      <c r="J101" s="181"/>
      <c r="K101" s="181"/>
      <c r="L101" s="181">
        <v>104</v>
      </c>
      <c r="M101" s="181">
        <v>108</v>
      </c>
      <c r="N101" s="181">
        <v>95</v>
      </c>
      <c r="O101" s="181">
        <v>114</v>
      </c>
      <c r="P101" s="181">
        <v>123</v>
      </c>
      <c r="Q101" s="181"/>
      <c r="R101" s="181"/>
      <c r="S101" s="181">
        <v>115</v>
      </c>
      <c r="T101" s="181">
        <v>113</v>
      </c>
      <c r="U101" s="181">
        <v>124</v>
      </c>
      <c r="V101" s="181">
        <v>99</v>
      </c>
      <c r="W101" s="181">
        <v>129</v>
      </c>
      <c r="X101" s="181"/>
      <c r="Y101" s="181"/>
      <c r="Z101" s="181">
        <v>110</v>
      </c>
      <c r="AA101" s="181">
        <v>107</v>
      </c>
      <c r="AB101" s="181">
        <v>106</v>
      </c>
      <c r="AC101" s="181">
        <v>126</v>
      </c>
      <c r="AD101" s="181">
        <v>114</v>
      </c>
      <c r="AE101" s="181"/>
      <c r="AF101" s="181"/>
      <c r="AG101" s="181"/>
      <c r="AH101" s="181"/>
      <c r="AI101" s="146">
        <f>SUM(D101:AH101)</f>
        <v>2262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>
        <v>2</v>
      </c>
      <c r="G102" s="181">
        <v>2</v>
      </c>
      <c r="H102" s="181">
        <v>1</v>
      </c>
      <c r="I102" s="181">
        <v>0</v>
      </c>
      <c r="J102" s="181"/>
      <c r="K102" s="181"/>
      <c r="L102" s="181">
        <v>1</v>
      </c>
      <c r="M102" s="181">
        <v>0</v>
      </c>
      <c r="N102" s="181">
        <v>1</v>
      </c>
      <c r="O102" s="181">
        <v>0</v>
      </c>
      <c r="P102" s="181">
        <v>0</v>
      </c>
      <c r="Q102" s="181"/>
      <c r="R102" s="181"/>
      <c r="S102" s="181">
        <v>1</v>
      </c>
      <c r="T102" s="181">
        <v>0</v>
      </c>
      <c r="U102" s="181">
        <v>2</v>
      </c>
      <c r="V102" s="181">
        <v>1</v>
      </c>
      <c r="W102" s="181">
        <v>0</v>
      </c>
      <c r="X102" s="181"/>
      <c r="Y102" s="181"/>
      <c r="Z102" s="181">
        <v>0</v>
      </c>
      <c r="AA102" s="181">
        <v>1</v>
      </c>
      <c r="AB102" s="181">
        <v>2</v>
      </c>
      <c r="AC102" s="181">
        <v>0</v>
      </c>
      <c r="AD102" s="181">
        <v>0</v>
      </c>
      <c r="AE102" s="181"/>
      <c r="AF102" s="181"/>
      <c r="AG102" s="181"/>
      <c r="AH102" s="181"/>
      <c r="AI102" s="146">
        <f>SUM(D102:AH102)</f>
        <v>15</v>
      </c>
    </row>
    <row r="103" spans="1:40" customHeight="1" ht="15.75">
      <c r="A103" s="277"/>
      <c r="B103" s="281"/>
      <c r="C103" s="99" t="s">
        <v>129</v>
      </c>
      <c r="D103" s="181"/>
      <c r="E103" s="181">
        <v>54</v>
      </c>
      <c r="F103" s="181">
        <v>51</v>
      </c>
      <c r="G103" s="181">
        <v>38</v>
      </c>
      <c r="H103" s="181">
        <v>49</v>
      </c>
      <c r="I103" s="181">
        <v>47</v>
      </c>
      <c r="J103" s="181"/>
      <c r="K103" s="181"/>
      <c r="L103" s="181">
        <v>48</v>
      </c>
      <c r="M103" s="181">
        <v>47</v>
      </c>
      <c r="N103" s="181">
        <v>51</v>
      </c>
      <c r="O103" s="181">
        <v>46</v>
      </c>
      <c r="P103" s="181">
        <v>46</v>
      </c>
      <c r="Q103" s="181"/>
      <c r="R103" s="181"/>
      <c r="S103" s="181">
        <v>47</v>
      </c>
      <c r="T103" s="181">
        <v>58</v>
      </c>
      <c r="U103" s="181">
        <v>42</v>
      </c>
      <c r="V103" s="181">
        <v>41</v>
      </c>
      <c r="W103" s="181">
        <v>58</v>
      </c>
      <c r="X103" s="181"/>
      <c r="Y103" s="181"/>
      <c r="Z103" s="181">
        <v>49</v>
      </c>
      <c r="AA103" s="181">
        <v>44</v>
      </c>
      <c r="AB103" s="181">
        <v>53</v>
      </c>
      <c r="AC103" s="181">
        <v>43</v>
      </c>
      <c r="AD103" s="181">
        <v>59</v>
      </c>
      <c r="AE103" s="181"/>
      <c r="AF103" s="181"/>
      <c r="AG103" s="181"/>
      <c r="AH103" s="181"/>
      <c r="AI103" s="146">
        <f>SUM(D103:AH103)</f>
        <v>971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>
        <v>0</v>
      </c>
      <c r="U104" s="181">
        <v>0</v>
      </c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119</v>
      </c>
      <c r="F105" s="181">
        <v>91</v>
      </c>
      <c r="G105" s="181">
        <v>95</v>
      </c>
      <c r="H105" s="181">
        <v>98</v>
      </c>
      <c r="I105" s="181">
        <v>119</v>
      </c>
      <c r="J105" s="181"/>
      <c r="K105" s="181"/>
      <c r="L105" s="181">
        <v>92</v>
      </c>
      <c r="M105" s="181">
        <v>106</v>
      </c>
      <c r="N105" s="181">
        <v>106</v>
      </c>
      <c r="O105" s="181">
        <v>112</v>
      </c>
      <c r="P105" s="181">
        <v>97</v>
      </c>
      <c r="Q105" s="181"/>
      <c r="R105" s="181"/>
      <c r="S105" s="181">
        <v>110</v>
      </c>
      <c r="T105" s="181">
        <v>93</v>
      </c>
      <c r="U105" s="181">
        <v>107</v>
      </c>
      <c r="V105" s="181">
        <v>91</v>
      </c>
      <c r="W105" s="181">
        <v>104</v>
      </c>
      <c r="X105" s="181"/>
      <c r="Y105" s="181"/>
      <c r="Z105" s="181">
        <v>99</v>
      </c>
      <c r="AA105" s="181">
        <v>110</v>
      </c>
      <c r="AB105" s="181">
        <v>110</v>
      </c>
      <c r="AC105" s="181">
        <v>117</v>
      </c>
      <c r="AD105" s="181">
        <v>97</v>
      </c>
      <c r="AE105" s="181"/>
      <c r="AF105" s="181"/>
      <c r="AG105" s="181"/>
      <c r="AH105" s="181"/>
      <c r="AI105" s="146">
        <f>SUM(D105:AH105)</f>
        <v>2073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>
        <v>2</v>
      </c>
      <c r="G106" s="181">
        <v>0</v>
      </c>
      <c r="H106" s="181">
        <v>1</v>
      </c>
      <c r="I106" s="181">
        <v>2</v>
      </c>
      <c r="J106" s="181"/>
      <c r="K106" s="181"/>
      <c r="L106" s="181">
        <v>1</v>
      </c>
      <c r="M106" s="181">
        <v>2</v>
      </c>
      <c r="N106" s="181">
        <v>0</v>
      </c>
      <c r="O106" s="181">
        <v>1</v>
      </c>
      <c r="P106" s="181">
        <v>0</v>
      </c>
      <c r="Q106" s="181"/>
      <c r="R106" s="181"/>
      <c r="S106" s="181">
        <v>1</v>
      </c>
      <c r="T106" s="181">
        <v>1</v>
      </c>
      <c r="U106" s="181">
        <v>1</v>
      </c>
      <c r="V106" s="181">
        <v>1</v>
      </c>
      <c r="W106" s="181">
        <v>0</v>
      </c>
      <c r="X106" s="181"/>
      <c r="Y106" s="181"/>
      <c r="Z106" s="181">
        <v>2</v>
      </c>
      <c r="AA106" s="181">
        <v>1</v>
      </c>
      <c r="AB106" s="181">
        <v>2</v>
      </c>
      <c r="AC106" s="181">
        <v>2</v>
      </c>
      <c r="AD106" s="181">
        <v>2</v>
      </c>
      <c r="AE106" s="181"/>
      <c r="AF106" s="181"/>
      <c r="AG106" s="181"/>
      <c r="AH106" s="181"/>
      <c r="AI106" s="146">
        <f>SUM(D106:AH106)</f>
        <v>23</v>
      </c>
    </row>
    <row r="107" spans="1:40" customHeight="1" ht="15.75">
      <c r="A107" s="277"/>
      <c r="B107" s="281"/>
      <c r="C107" s="99" t="s">
        <v>133</v>
      </c>
      <c r="D107" s="181"/>
      <c r="E107" s="181">
        <v>28</v>
      </c>
      <c r="F107" s="181">
        <v>27</v>
      </c>
      <c r="G107" s="181">
        <v>27</v>
      </c>
      <c r="H107" s="181">
        <v>31</v>
      </c>
      <c r="I107" s="181">
        <v>32</v>
      </c>
      <c r="J107" s="181"/>
      <c r="K107" s="181"/>
      <c r="L107" s="181">
        <v>26</v>
      </c>
      <c r="M107" s="181">
        <v>28</v>
      </c>
      <c r="N107" s="181">
        <v>29</v>
      </c>
      <c r="O107" s="181">
        <v>27</v>
      </c>
      <c r="P107" s="181">
        <v>29</v>
      </c>
      <c r="Q107" s="181"/>
      <c r="R107" s="181"/>
      <c r="S107" s="181">
        <v>27</v>
      </c>
      <c r="T107" s="181">
        <v>31</v>
      </c>
      <c r="U107" s="181">
        <v>24</v>
      </c>
      <c r="V107" s="181">
        <v>19</v>
      </c>
      <c r="W107" s="181">
        <v>29</v>
      </c>
      <c r="X107" s="181"/>
      <c r="Y107" s="181"/>
      <c r="Z107" s="181">
        <v>32</v>
      </c>
      <c r="AA107" s="181">
        <v>27</v>
      </c>
      <c r="AB107" s="181">
        <v>27</v>
      </c>
      <c r="AC107" s="181">
        <v>29</v>
      </c>
      <c r="AD107" s="181">
        <v>22</v>
      </c>
      <c r="AE107" s="181"/>
      <c r="AF107" s="181"/>
      <c r="AG107" s="181"/>
      <c r="AH107" s="181"/>
      <c r="AI107" s="146">
        <f>SUM(D107:AH107)</f>
        <v>551</v>
      </c>
    </row>
    <row r="108" spans="1:40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0</v>
      </c>
      <c r="I108" s="181">
        <v>1</v>
      </c>
      <c r="J108" s="181"/>
      <c r="K108" s="181"/>
      <c r="L108" s="181">
        <v>1</v>
      </c>
      <c r="M108" s="181">
        <v>1</v>
      </c>
      <c r="N108" s="181">
        <v>0</v>
      </c>
      <c r="O108" s="181">
        <v>0</v>
      </c>
      <c r="P108" s="181">
        <v>1</v>
      </c>
      <c r="Q108" s="181"/>
      <c r="R108" s="181"/>
      <c r="S108" s="181">
        <v>1</v>
      </c>
      <c r="T108" s="181">
        <v>1</v>
      </c>
      <c r="U108" s="181">
        <v>1</v>
      </c>
      <c r="V108" s="181">
        <v>1</v>
      </c>
      <c r="W108" s="181">
        <v>1</v>
      </c>
      <c r="X108" s="181"/>
      <c r="Y108" s="181"/>
      <c r="Z108" s="181">
        <v>0</v>
      </c>
      <c r="AA108" s="181">
        <v>0</v>
      </c>
      <c r="AB108" s="181">
        <v>0</v>
      </c>
      <c r="AC108" s="181">
        <v>1</v>
      </c>
      <c r="AD108" s="181">
        <v>1</v>
      </c>
      <c r="AE108" s="181"/>
      <c r="AF108" s="181"/>
      <c r="AG108" s="181"/>
      <c r="AH108" s="181"/>
      <c r="AI108" s="146">
        <f>SUM(D108:AH108)</f>
        <v>14</v>
      </c>
    </row>
    <row r="109" spans="1:40" customHeight="1" ht="15.75">
      <c r="A109" s="277"/>
      <c r="B109" s="281"/>
      <c r="C109" s="99" t="s">
        <v>135</v>
      </c>
      <c r="D109" s="181"/>
      <c r="E109" s="181">
        <v>21</v>
      </c>
      <c r="F109" s="181">
        <v>13</v>
      </c>
      <c r="G109" s="181">
        <v>15</v>
      </c>
      <c r="H109" s="181">
        <v>16</v>
      </c>
      <c r="I109" s="181">
        <v>21</v>
      </c>
      <c r="J109" s="181"/>
      <c r="K109" s="181"/>
      <c r="L109" s="181">
        <v>21</v>
      </c>
      <c r="M109" s="181">
        <v>26</v>
      </c>
      <c r="N109" s="181">
        <v>21</v>
      </c>
      <c r="O109" s="181">
        <v>22</v>
      </c>
      <c r="P109" s="181">
        <v>24</v>
      </c>
      <c r="Q109" s="181"/>
      <c r="R109" s="181"/>
      <c r="S109" s="181">
        <v>14</v>
      </c>
      <c r="T109" s="181">
        <v>10</v>
      </c>
      <c r="U109" s="181">
        <v>20</v>
      </c>
      <c r="V109" s="181">
        <v>14</v>
      </c>
      <c r="W109" s="181">
        <v>13</v>
      </c>
      <c r="X109" s="181"/>
      <c r="Y109" s="181"/>
      <c r="Z109" s="181">
        <v>13</v>
      </c>
      <c r="AA109" s="181">
        <v>21</v>
      </c>
      <c r="AB109" s="181">
        <v>17</v>
      </c>
      <c r="AC109" s="181">
        <v>25</v>
      </c>
      <c r="AD109" s="181">
        <v>10</v>
      </c>
      <c r="AE109" s="181"/>
      <c r="AF109" s="181"/>
      <c r="AG109" s="181"/>
      <c r="AH109" s="181"/>
      <c r="AI109" s="147">
        <f>SUM(D109:AH109)</f>
        <v>357</v>
      </c>
    </row>
    <row r="110" spans="1:40" customHeight="1" ht="15.75">
      <c r="A110" s="277"/>
      <c r="B110" s="281"/>
      <c r="C110" s="99" t="s">
        <v>136</v>
      </c>
      <c r="D110" s="181"/>
      <c r="E110" s="181">
        <v>2</v>
      </c>
      <c r="F110" s="181">
        <v>1</v>
      </c>
      <c r="G110" s="181">
        <v>1</v>
      </c>
      <c r="H110" s="181">
        <v>0</v>
      </c>
      <c r="I110" s="181">
        <v>1</v>
      </c>
      <c r="J110" s="181"/>
      <c r="K110" s="181"/>
      <c r="L110" s="181">
        <v>0</v>
      </c>
      <c r="M110" s="181">
        <v>0</v>
      </c>
      <c r="N110" s="181">
        <v>1</v>
      </c>
      <c r="O110" s="181">
        <v>0</v>
      </c>
      <c r="P110" s="181">
        <v>7</v>
      </c>
      <c r="Q110" s="181"/>
      <c r="R110" s="181"/>
      <c r="S110" s="181">
        <v>3</v>
      </c>
      <c r="T110" s="181">
        <v>0</v>
      </c>
      <c r="U110" s="181">
        <v>3</v>
      </c>
      <c r="V110" s="181">
        <v>1</v>
      </c>
      <c r="W110" s="181">
        <v>0</v>
      </c>
      <c r="X110" s="181"/>
      <c r="Y110" s="181"/>
      <c r="Z110" s="181">
        <v>1</v>
      </c>
      <c r="AA110" s="181">
        <v>0</v>
      </c>
      <c r="AB110" s="181">
        <v>1</v>
      </c>
      <c r="AC110" s="181">
        <v>0</v>
      </c>
      <c r="AD110" s="181">
        <v>0</v>
      </c>
      <c r="AE110" s="181"/>
      <c r="AF110" s="181"/>
      <c r="AG110" s="181"/>
      <c r="AH110" s="181"/>
      <c r="AI110" s="147">
        <f>SUM(D110:AH110)</f>
        <v>22</v>
      </c>
    </row>
    <row r="111" spans="1:40" customHeight="1" ht="16.5">
      <c r="A111" s="277"/>
      <c r="B111" s="281"/>
      <c r="C111" s="100" t="s">
        <v>137</v>
      </c>
      <c r="D111" s="181"/>
      <c r="E111" s="181">
        <v>13</v>
      </c>
      <c r="F111" s="181">
        <v>12</v>
      </c>
      <c r="G111" s="181">
        <v>11</v>
      </c>
      <c r="H111" s="181">
        <v>14</v>
      </c>
      <c r="I111" s="181">
        <v>13</v>
      </c>
      <c r="J111" s="181"/>
      <c r="K111" s="181"/>
      <c r="L111" s="181">
        <v>26</v>
      </c>
      <c r="M111" s="181">
        <v>17</v>
      </c>
      <c r="N111" s="181">
        <v>5</v>
      </c>
      <c r="O111" s="181">
        <v>11</v>
      </c>
      <c r="P111" s="181">
        <v>9</v>
      </c>
      <c r="Q111" s="181"/>
      <c r="R111" s="181"/>
      <c r="S111" s="181">
        <v>12</v>
      </c>
      <c r="T111" s="181">
        <v>10</v>
      </c>
      <c r="U111" s="181">
        <v>20</v>
      </c>
      <c r="V111" s="181">
        <v>15</v>
      </c>
      <c r="W111" s="181">
        <v>14</v>
      </c>
      <c r="X111" s="181"/>
      <c r="Y111" s="181"/>
      <c r="Z111" s="181">
        <v>16</v>
      </c>
      <c r="AA111" s="181">
        <v>10</v>
      </c>
      <c r="AB111" s="181">
        <v>23</v>
      </c>
      <c r="AC111" s="181">
        <v>14</v>
      </c>
      <c r="AD111" s="181">
        <v>8</v>
      </c>
      <c r="AE111" s="181"/>
      <c r="AF111" s="181"/>
      <c r="AG111" s="181"/>
      <c r="AH111" s="181"/>
      <c r="AI111" s="151">
        <f>SUM(D111:AH111)</f>
        <v>273</v>
      </c>
    </row>
    <row r="112" spans="1:40" customHeight="1" ht="18.75">
      <c r="A112" s="277"/>
      <c r="B112" s="282" t="s">
        <v>138</v>
      </c>
      <c r="C112" s="283"/>
      <c r="D112" s="182"/>
      <c r="E112" s="182">
        <f>SUM(E97:E111)</f>
        <v>373</v>
      </c>
      <c r="F112" s="182">
        <f>SUM(F97:F111)</f>
        <v>331</v>
      </c>
      <c r="G112" s="182">
        <f>SUM(G97:G111)</f>
        <v>322</v>
      </c>
      <c r="H112" s="182">
        <f>SUM(H97:H111)</f>
        <v>333</v>
      </c>
      <c r="I112" s="182">
        <f>SUM(I97:I111)</f>
        <v>358</v>
      </c>
      <c r="J112" s="182"/>
      <c r="K112" s="182"/>
      <c r="L112" s="182">
        <f>SUM(L97:L111)</f>
        <v>332</v>
      </c>
      <c r="M112" s="182">
        <f>SUM(M97:M111)</f>
        <v>343</v>
      </c>
      <c r="N112" s="182">
        <f>SUM(N97:N111)</f>
        <v>331</v>
      </c>
      <c r="O112" s="182">
        <f>SUM(O97:O111)</f>
        <v>342</v>
      </c>
      <c r="P112" s="182">
        <f>SUM(P97:P111)</f>
        <v>367</v>
      </c>
      <c r="Q112" s="182"/>
      <c r="R112" s="182"/>
      <c r="S112" s="182">
        <f>SUM(S97:S111)</f>
        <v>341</v>
      </c>
      <c r="T112" s="182">
        <f>SUM(T97:T111)</f>
        <v>346</v>
      </c>
      <c r="U112" s="182">
        <f>SUM(U97:U111)</f>
        <v>353</v>
      </c>
      <c r="V112" s="182">
        <f>SUM(V97:V111)</f>
        <v>286</v>
      </c>
      <c r="W112" s="182">
        <f>SUM(W97:W111)</f>
        <v>368</v>
      </c>
      <c r="X112" s="182"/>
      <c r="Y112" s="182"/>
      <c r="Z112" s="182">
        <f>SUM(Z97:Z111)</f>
        <v>345</v>
      </c>
      <c r="AA112" s="182">
        <f>SUM(AA97:AA111)</f>
        <v>341</v>
      </c>
      <c r="AB112" s="182">
        <f>SUM(AB97:AB111)</f>
        <v>356</v>
      </c>
      <c r="AC112" s="182">
        <f>SUM(AC97:AC111)</f>
        <v>365</v>
      </c>
      <c r="AD112" s="182">
        <f>SUM(AD97:AD111)</f>
        <v>335</v>
      </c>
      <c r="AE112" s="182"/>
      <c r="AF112" s="182"/>
      <c r="AG112" s="182">
        <f>SUM(AG97:AG111)</f>
        <v>0</v>
      </c>
      <c r="AH112" s="182">
        <f>SUM(AH97:AH111)</f>
        <v>0</v>
      </c>
      <c r="AI112" s="150">
        <f>SUM(D112:AH112)</f>
        <v>6868</v>
      </c>
    </row>
    <row r="113" spans="1:40" customHeight="1" ht="18.75">
      <c r="A113" s="277"/>
      <c r="B113" s="284" t="s">
        <v>55</v>
      </c>
      <c r="C113" s="285"/>
      <c r="D113" s="104"/>
      <c r="E113" s="104">
        <v>373</v>
      </c>
      <c r="F113" s="104">
        <v>331</v>
      </c>
      <c r="G113" s="104">
        <v>322</v>
      </c>
      <c r="H113" s="104">
        <v>333</v>
      </c>
      <c r="I113" s="104">
        <v>358</v>
      </c>
      <c r="J113" s="104"/>
      <c r="K113" s="104"/>
      <c r="L113" s="104">
        <v>328</v>
      </c>
      <c r="M113" s="104">
        <v>343</v>
      </c>
      <c r="N113" s="104">
        <v>324</v>
      </c>
      <c r="O113" s="104">
        <v>342</v>
      </c>
      <c r="P113" s="104">
        <v>367</v>
      </c>
      <c r="Q113" s="104"/>
      <c r="R113" s="104"/>
      <c r="S113" s="104">
        <v>341</v>
      </c>
      <c r="T113" s="104">
        <v>346</v>
      </c>
      <c r="U113" s="104">
        <v>353</v>
      </c>
      <c r="V113" s="104">
        <v>286</v>
      </c>
      <c r="W113" s="104">
        <v>368</v>
      </c>
      <c r="X113" s="104"/>
      <c r="Y113" s="104"/>
      <c r="Z113" s="104">
        <v>345</v>
      </c>
      <c r="AA113" s="104">
        <v>341</v>
      </c>
      <c r="AB113" s="104">
        <v>356</v>
      </c>
      <c r="AC113" s="104">
        <v>365</v>
      </c>
      <c r="AD113" s="104">
        <v>335</v>
      </c>
      <c r="AE113" s="104"/>
      <c r="AF113" s="104"/>
      <c r="AG113" s="104"/>
      <c r="AH113" s="104"/>
      <c r="AI113" s="145">
        <f>SUM(D113:AH113)</f>
        <v>6857</v>
      </c>
    </row>
    <row r="114" spans="1:40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04">
        <v>400</v>
      </c>
      <c r="U114" s="104">
        <v>400</v>
      </c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04"/>
      <c r="AG114" s="104">
        <v>400</v>
      </c>
      <c r="AH114" s="104">
        <v>400</v>
      </c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/>
      <c r="E115" s="104">
        <f>E114-E113</f>
        <v>27</v>
      </c>
      <c r="F115" s="104">
        <f>F114-F113</f>
        <v>69</v>
      </c>
      <c r="G115" s="104">
        <f>G114-G113</f>
        <v>78</v>
      </c>
      <c r="H115" s="104">
        <f>H114-H113</f>
        <v>67</v>
      </c>
      <c r="I115" s="104">
        <f>I114-I113</f>
        <v>42</v>
      </c>
      <c r="J115" s="104"/>
      <c r="K115" s="104"/>
      <c r="L115" s="104">
        <f>L114-L113</f>
        <v>72</v>
      </c>
      <c r="M115" s="104">
        <f>M114-M113</f>
        <v>57</v>
      </c>
      <c r="N115" s="104">
        <f>N114-N113</f>
        <v>76</v>
      </c>
      <c r="O115" s="104">
        <f>O114-O113</f>
        <v>58</v>
      </c>
      <c r="P115" s="104">
        <f>P114-P113</f>
        <v>33</v>
      </c>
      <c r="Q115" s="104"/>
      <c r="R115" s="104"/>
      <c r="S115" s="104">
        <f>S114-S113</f>
        <v>59</v>
      </c>
      <c r="T115" s="104">
        <f>T114-T113</f>
        <v>54</v>
      </c>
      <c r="U115" s="104">
        <f>U114-U113</f>
        <v>47</v>
      </c>
      <c r="V115" s="104">
        <f>V114-V113</f>
        <v>114</v>
      </c>
      <c r="W115" s="104">
        <f>W114-W113</f>
        <v>32</v>
      </c>
      <c r="X115" s="104"/>
      <c r="Y115" s="104"/>
      <c r="Z115" s="104">
        <f>Z114-Z113</f>
        <v>55</v>
      </c>
      <c r="AA115" s="104">
        <f>AA114-AA113</f>
        <v>59</v>
      </c>
      <c r="AB115" s="104">
        <f>AB114-AB113</f>
        <v>44</v>
      </c>
      <c r="AC115" s="104">
        <f>AC114-AC113</f>
        <v>35</v>
      </c>
      <c r="AD115" s="104">
        <f>AD114-AD113</f>
        <v>65</v>
      </c>
      <c r="AE115" s="104"/>
      <c r="AF115" s="104"/>
      <c r="AG115" s="104">
        <f>AG114-AG113</f>
        <v>400</v>
      </c>
      <c r="AH115" s="104">
        <f>AH114-AH113</f>
        <v>400</v>
      </c>
      <c r="AI115" s="153">
        <f>SUM(D115:AH115)</f>
        <v>1943</v>
      </c>
    </row>
    <row r="116" spans="1:40" customHeight="1" ht="18.75">
      <c r="A116" s="277"/>
      <c r="B116" s="286" t="s">
        <v>141</v>
      </c>
      <c r="C116" s="287"/>
      <c r="D116" s="104"/>
      <c r="E116" s="104">
        <f>E114-E112</f>
        <v>27</v>
      </c>
      <c r="F116" s="104">
        <f>F114-F112</f>
        <v>69</v>
      </c>
      <c r="G116" s="104">
        <f>G114-G112</f>
        <v>78</v>
      </c>
      <c r="H116" s="104">
        <f>H114-H112</f>
        <v>67</v>
      </c>
      <c r="I116" s="104">
        <f>I114-I112</f>
        <v>42</v>
      </c>
      <c r="J116" s="104"/>
      <c r="K116" s="104"/>
      <c r="L116" s="104">
        <f>L114-L112</f>
        <v>68</v>
      </c>
      <c r="M116" s="104">
        <f>M114-M112</f>
        <v>57</v>
      </c>
      <c r="N116" s="104">
        <f>N114-N112</f>
        <v>69</v>
      </c>
      <c r="O116" s="104">
        <f>O114-O112</f>
        <v>58</v>
      </c>
      <c r="P116" s="104">
        <f>P114-P112</f>
        <v>33</v>
      </c>
      <c r="Q116" s="104"/>
      <c r="R116" s="104"/>
      <c r="S116" s="104">
        <f>S114-S112</f>
        <v>59</v>
      </c>
      <c r="T116" s="104">
        <f>T114-T112</f>
        <v>54</v>
      </c>
      <c r="U116" s="104">
        <f>U114-U112</f>
        <v>47</v>
      </c>
      <c r="V116" s="104">
        <f>V114-V112</f>
        <v>114</v>
      </c>
      <c r="W116" s="104">
        <f>W114-W112</f>
        <v>32</v>
      </c>
      <c r="X116" s="104"/>
      <c r="Y116" s="104"/>
      <c r="Z116" s="104">
        <f>Z114-Z112</f>
        <v>55</v>
      </c>
      <c r="AA116" s="104">
        <f>AA114-AA112</f>
        <v>59</v>
      </c>
      <c r="AB116" s="104">
        <f>AB114-AB112</f>
        <v>44</v>
      </c>
      <c r="AC116" s="104">
        <f>AC114-AC112</f>
        <v>35</v>
      </c>
      <c r="AD116" s="104">
        <f>AD114-AD112</f>
        <v>65</v>
      </c>
      <c r="AE116" s="104"/>
      <c r="AF116" s="104"/>
      <c r="AG116" s="104">
        <f>AG114-AG112</f>
        <v>400</v>
      </c>
      <c r="AH116" s="104">
        <f>AH114-AH112</f>
        <v>400</v>
      </c>
      <c r="AI116" s="153">
        <f>SUM(D116:AH116)</f>
        <v>1932</v>
      </c>
    </row>
    <row r="117" spans="1:40" customHeight="1" ht="16.5">
      <c r="A117" s="277"/>
      <c r="B117" s="288" t="s">
        <v>142</v>
      </c>
      <c r="C117" s="289"/>
      <c r="D117" s="104"/>
      <c r="E117" s="104">
        <f>E98+E100+E102+E104+E106+E108</f>
        <v>3</v>
      </c>
      <c r="F117" s="104">
        <f>F98+F100+F102+F104+F106+F108</f>
        <v>5</v>
      </c>
      <c r="G117" s="104">
        <f>G98+G100+G102+G104+G106+G108</f>
        <v>3</v>
      </c>
      <c r="H117" s="104">
        <f>H98+H100+H102+H104+H106+H108</f>
        <v>2</v>
      </c>
      <c r="I117" s="104">
        <f>I98+I100+I102+I104+I106+I108</f>
        <v>3</v>
      </c>
      <c r="J117" s="104"/>
      <c r="K117" s="104"/>
      <c r="L117" s="104">
        <f>L98+L100+L102+L104+L106+L108</f>
        <v>4</v>
      </c>
      <c r="M117" s="104">
        <f>M98+M100+M102+M104+M106+M108</f>
        <v>3</v>
      </c>
      <c r="N117" s="104">
        <f>N98+N100+N102+N104+N106+N108</f>
        <v>2</v>
      </c>
      <c r="O117" s="104">
        <f>O98+O100+O102+O104+O106+O108</f>
        <v>1</v>
      </c>
      <c r="P117" s="104">
        <f>P98+P100+P102+P104+P106+P108</f>
        <v>1</v>
      </c>
      <c r="Q117" s="104"/>
      <c r="R117" s="104"/>
      <c r="S117" s="104">
        <f>S98+S100+S102+S104+S106+S108</f>
        <v>3</v>
      </c>
      <c r="T117" s="104">
        <f>T98+T100+T102+T104+T106+T108</f>
        <v>2</v>
      </c>
      <c r="U117" s="104">
        <f>U98+U100+U102+U104+U106+U108</f>
        <v>4</v>
      </c>
      <c r="V117" s="104">
        <f>V98+V100+V102+V104+V106+V108</f>
        <v>4</v>
      </c>
      <c r="W117" s="104">
        <f>W98+W100+W102+W104+W106+W108</f>
        <v>1</v>
      </c>
      <c r="X117" s="104"/>
      <c r="Y117" s="104"/>
      <c r="Z117" s="104">
        <f>Z98+Z100+Z102+Z104+Z106+Z108</f>
        <v>2</v>
      </c>
      <c r="AA117" s="104">
        <f>AA98+AA100+AA102+AA104+AA106+AA108</f>
        <v>2</v>
      </c>
      <c r="AB117" s="104">
        <f>AB98+AB100+AB102+AB104+AB106+AB108</f>
        <v>4</v>
      </c>
      <c r="AC117" s="104">
        <f>AC98+AC100+AC102+AC104+AC106+AC108</f>
        <v>3</v>
      </c>
      <c r="AD117" s="104">
        <f>AD98+AD100+AD102+AD104+AD106+AD108</f>
        <v>3</v>
      </c>
      <c r="AE117" s="104"/>
      <c r="AF117" s="104"/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55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3</v>
      </c>
      <c r="J119" s="109"/>
      <c r="K119" s="109"/>
      <c r="L119" s="109">
        <v>0</v>
      </c>
      <c r="M119" s="109">
        <v>5</v>
      </c>
      <c r="N119" s="109">
        <v>0</v>
      </c>
      <c r="O119" s="109">
        <v>4</v>
      </c>
      <c r="P119" s="109">
        <v>14</v>
      </c>
      <c r="Q119" s="109"/>
      <c r="R119" s="109"/>
      <c r="S119" s="109">
        <v>1</v>
      </c>
      <c r="T119" s="109">
        <v>8</v>
      </c>
      <c r="U119" s="109">
        <v>7</v>
      </c>
      <c r="V119" s="109">
        <v>5</v>
      </c>
      <c r="W119" s="109">
        <v>7</v>
      </c>
      <c r="X119" s="109"/>
      <c r="Y119" s="109"/>
      <c r="Z119" s="109">
        <v>1</v>
      </c>
      <c r="AA119" s="109">
        <v>0</v>
      </c>
      <c r="AB119" s="109">
        <v>0</v>
      </c>
      <c r="AC119" s="109">
        <v>0</v>
      </c>
      <c r="AD119" s="109">
        <v>35</v>
      </c>
      <c r="AE119" s="109"/>
      <c r="AF119" s="109"/>
      <c r="AG119" s="109"/>
      <c r="AH119" s="109"/>
      <c r="AI119" s="110">
        <f>SUM(D119:AH119)</f>
        <v>90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61</v>
      </c>
      <c r="F120" s="181">
        <v>66</v>
      </c>
      <c r="G120" s="181">
        <v>64</v>
      </c>
      <c r="H120" s="181">
        <v>66</v>
      </c>
      <c r="I120" s="181">
        <v>76</v>
      </c>
      <c r="J120" s="181"/>
      <c r="K120" s="181"/>
      <c r="L120" s="181">
        <v>61</v>
      </c>
      <c r="M120" s="181">
        <v>53</v>
      </c>
      <c r="N120" s="181">
        <v>60</v>
      </c>
      <c r="O120" s="181">
        <v>56</v>
      </c>
      <c r="P120" s="181">
        <v>66</v>
      </c>
      <c r="Q120" s="181"/>
      <c r="R120" s="181"/>
      <c r="S120" s="181">
        <v>56</v>
      </c>
      <c r="T120" s="181">
        <v>63</v>
      </c>
      <c r="U120" s="181">
        <v>63</v>
      </c>
      <c r="V120" s="181">
        <v>61</v>
      </c>
      <c r="W120" s="181">
        <v>56</v>
      </c>
      <c r="X120" s="181"/>
      <c r="Y120" s="181"/>
      <c r="Z120" s="181">
        <v>42</v>
      </c>
      <c r="AA120" s="181">
        <v>20</v>
      </c>
      <c r="AB120" s="181">
        <v>63</v>
      </c>
      <c r="AC120" s="181">
        <v>29</v>
      </c>
      <c r="AD120" s="181">
        <v>25</v>
      </c>
      <c r="AE120" s="181"/>
      <c r="AF120" s="181"/>
      <c r="AG120" s="181"/>
      <c r="AH120" s="181"/>
      <c r="AI120" s="146">
        <f>SUM(D120:AH120)</f>
        <v>1107</v>
      </c>
    </row>
    <row r="121" spans="1:40" customHeight="1" ht="15.75">
      <c r="A121" s="291"/>
      <c r="B121" s="281"/>
      <c r="C121" s="99" t="s">
        <v>124</v>
      </c>
      <c r="D121" s="181"/>
      <c r="E121" s="181">
        <v>6</v>
      </c>
      <c r="F121" s="181">
        <v>0</v>
      </c>
      <c r="G121" s="181">
        <v>6</v>
      </c>
      <c r="H121" s="181">
        <v>4</v>
      </c>
      <c r="I121" s="181">
        <v>2</v>
      </c>
      <c r="J121" s="181"/>
      <c r="K121" s="181"/>
      <c r="L121" s="181">
        <v>5</v>
      </c>
      <c r="M121" s="181">
        <v>3</v>
      </c>
      <c r="N121" s="181">
        <v>1</v>
      </c>
      <c r="O121" s="181">
        <v>3</v>
      </c>
      <c r="P121" s="181">
        <v>1</v>
      </c>
      <c r="Q121" s="181"/>
      <c r="R121" s="181"/>
      <c r="S121" s="181">
        <v>3</v>
      </c>
      <c r="T121" s="181">
        <v>2</v>
      </c>
      <c r="U121" s="181">
        <v>1</v>
      </c>
      <c r="V121" s="181">
        <v>1</v>
      </c>
      <c r="W121" s="181">
        <v>0</v>
      </c>
      <c r="X121" s="181"/>
      <c r="Y121" s="181"/>
      <c r="Z121" s="181">
        <v>3</v>
      </c>
      <c r="AA121" s="181">
        <v>1</v>
      </c>
      <c r="AB121" s="181">
        <v>0</v>
      </c>
      <c r="AC121" s="181">
        <v>0</v>
      </c>
      <c r="AD121" s="181">
        <v>2</v>
      </c>
      <c r="AE121" s="181"/>
      <c r="AF121" s="181"/>
      <c r="AG121" s="181"/>
      <c r="AH121" s="181"/>
      <c r="AI121" s="146">
        <f>SUM(D121:AH121)</f>
        <v>44</v>
      </c>
    </row>
    <row r="122" spans="1:40" customHeight="1" ht="15.75">
      <c r="A122" s="291"/>
      <c r="B122" s="281"/>
      <c r="C122" s="99" t="s">
        <v>125</v>
      </c>
      <c r="D122" s="181"/>
      <c r="E122" s="181">
        <v>29</v>
      </c>
      <c r="F122" s="181">
        <v>41</v>
      </c>
      <c r="G122" s="181">
        <v>43</v>
      </c>
      <c r="H122" s="181">
        <v>30</v>
      </c>
      <c r="I122" s="181">
        <v>45</v>
      </c>
      <c r="J122" s="181"/>
      <c r="K122" s="181"/>
      <c r="L122" s="181">
        <v>42</v>
      </c>
      <c r="M122" s="181">
        <v>52</v>
      </c>
      <c r="N122" s="181">
        <v>48</v>
      </c>
      <c r="O122" s="181">
        <v>46</v>
      </c>
      <c r="P122" s="181">
        <v>40</v>
      </c>
      <c r="Q122" s="181"/>
      <c r="R122" s="181"/>
      <c r="S122" s="181">
        <v>40</v>
      </c>
      <c r="T122" s="181">
        <v>41</v>
      </c>
      <c r="U122" s="181">
        <v>36</v>
      </c>
      <c r="V122" s="181">
        <v>40</v>
      </c>
      <c r="W122" s="181">
        <v>39</v>
      </c>
      <c r="X122" s="181"/>
      <c r="Y122" s="181"/>
      <c r="Z122" s="181">
        <v>21</v>
      </c>
      <c r="AA122" s="181">
        <v>19</v>
      </c>
      <c r="AB122" s="181">
        <v>55</v>
      </c>
      <c r="AC122" s="181">
        <v>19</v>
      </c>
      <c r="AD122" s="181">
        <v>19</v>
      </c>
      <c r="AE122" s="181"/>
      <c r="AF122" s="181"/>
      <c r="AG122" s="181"/>
      <c r="AH122" s="181"/>
      <c r="AI122" s="146">
        <f>SUM(D122:AH122)</f>
        <v>745</v>
      </c>
    </row>
    <row r="123" spans="1:40" customHeight="1" ht="15.75">
      <c r="A123" s="291"/>
      <c r="B123" s="281"/>
      <c r="C123" s="99" t="s">
        <v>126</v>
      </c>
      <c r="D123" s="181"/>
      <c r="E123" s="181">
        <v>7</v>
      </c>
      <c r="F123" s="181">
        <v>2</v>
      </c>
      <c r="G123" s="181">
        <v>4</v>
      </c>
      <c r="H123" s="181">
        <v>6</v>
      </c>
      <c r="I123" s="181">
        <v>2</v>
      </c>
      <c r="J123" s="181"/>
      <c r="K123" s="181"/>
      <c r="L123" s="181">
        <v>1</v>
      </c>
      <c r="M123" s="181">
        <v>5</v>
      </c>
      <c r="N123" s="181">
        <v>4</v>
      </c>
      <c r="O123" s="181">
        <v>6</v>
      </c>
      <c r="P123" s="181">
        <v>2</v>
      </c>
      <c r="Q123" s="181"/>
      <c r="R123" s="181"/>
      <c r="S123" s="181">
        <v>8</v>
      </c>
      <c r="T123" s="181">
        <v>2</v>
      </c>
      <c r="U123" s="181">
        <v>1</v>
      </c>
      <c r="V123" s="181">
        <v>1</v>
      </c>
      <c r="W123" s="181">
        <v>5</v>
      </c>
      <c r="X123" s="181"/>
      <c r="Y123" s="181"/>
      <c r="Z123" s="181">
        <v>2</v>
      </c>
      <c r="AA123" s="181">
        <v>7</v>
      </c>
      <c r="AB123" s="181">
        <v>8</v>
      </c>
      <c r="AC123" s="181">
        <v>1</v>
      </c>
      <c r="AD123" s="181">
        <v>0</v>
      </c>
      <c r="AE123" s="181"/>
      <c r="AF123" s="181"/>
      <c r="AG123" s="181"/>
      <c r="AH123" s="181"/>
      <c r="AI123" s="146">
        <f>SUM(D123:AH123)</f>
        <v>74</v>
      </c>
    </row>
    <row r="124" spans="1:40" customHeight="1" ht="15.75">
      <c r="A124" s="291"/>
      <c r="B124" s="281"/>
      <c r="C124" s="99" t="s">
        <v>127</v>
      </c>
      <c r="D124" s="181"/>
      <c r="E124" s="181">
        <v>145</v>
      </c>
      <c r="F124" s="181">
        <v>153</v>
      </c>
      <c r="G124" s="181">
        <v>144</v>
      </c>
      <c r="H124" s="181">
        <v>148</v>
      </c>
      <c r="I124" s="181">
        <v>142</v>
      </c>
      <c r="J124" s="181"/>
      <c r="K124" s="181"/>
      <c r="L124" s="181">
        <v>149</v>
      </c>
      <c r="M124" s="181">
        <v>148</v>
      </c>
      <c r="N124" s="181">
        <v>112</v>
      </c>
      <c r="O124" s="181">
        <v>147</v>
      </c>
      <c r="P124" s="181">
        <v>158</v>
      </c>
      <c r="Q124" s="181"/>
      <c r="R124" s="181"/>
      <c r="S124" s="181">
        <v>146</v>
      </c>
      <c r="T124" s="181">
        <v>156</v>
      </c>
      <c r="U124" s="181">
        <v>155</v>
      </c>
      <c r="V124" s="181">
        <v>144</v>
      </c>
      <c r="W124" s="181">
        <v>151</v>
      </c>
      <c r="X124" s="181"/>
      <c r="Y124" s="181"/>
      <c r="Z124" s="181">
        <v>130</v>
      </c>
      <c r="AA124" s="181">
        <v>162</v>
      </c>
      <c r="AB124" s="181">
        <v>156</v>
      </c>
      <c r="AC124" s="181">
        <v>115</v>
      </c>
      <c r="AD124" s="181">
        <v>165</v>
      </c>
      <c r="AE124" s="181"/>
      <c r="AF124" s="181"/>
      <c r="AG124" s="181"/>
      <c r="AH124" s="181"/>
      <c r="AI124" s="146">
        <f>SUM(D124:AH124)</f>
        <v>2926</v>
      </c>
    </row>
    <row r="125" spans="1:40" customHeight="1" ht="15.75">
      <c r="A125" s="291"/>
      <c r="B125" s="281"/>
      <c r="C125" s="99" t="s">
        <v>128</v>
      </c>
      <c r="D125" s="181"/>
      <c r="E125" s="181">
        <v>6</v>
      </c>
      <c r="F125" s="181">
        <v>9</v>
      </c>
      <c r="G125" s="181">
        <v>5</v>
      </c>
      <c r="H125" s="181">
        <v>4</v>
      </c>
      <c r="I125" s="181">
        <v>3</v>
      </c>
      <c r="J125" s="181"/>
      <c r="K125" s="181"/>
      <c r="L125" s="181">
        <v>7</v>
      </c>
      <c r="M125" s="181">
        <v>3</v>
      </c>
      <c r="N125" s="181">
        <v>7</v>
      </c>
      <c r="O125" s="181">
        <v>5</v>
      </c>
      <c r="P125" s="181">
        <v>6</v>
      </c>
      <c r="Q125" s="181"/>
      <c r="R125" s="181"/>
      <c r="S125" s="181">
        <v>8</v>
      </c>
      <c r="T125" s="181">
        <v>10</v>
      </c>
      <c r="U125" s="181">
        <v>6</v>
      </c>
      <c r="V125" s="181">
        <v>4</v>
      </c>
      <c r="W125" s="181">
        <v>7</v>
      </c>
      <c r="X125" s="181"/>
      <c r="Y125" s="181"/>
      <c r="Z125" s="181">
        <v>7</v>
      </c>
      <c r="AA125" s="181">
        <v>9</v>
      </c>
      <c r="AB125" s="181">
        <v>7</v>
      </c>
      <c r="AC125" s="181">
        <v>6</v>
      </c>
      <c r="AD125" s="181">
        <v>9</v>
      </c>
      <c r="AE125" s="181"/>
      <c r="AF125" s="181"/>
      <c r="AG125" s="181"/>
      <c r="AH125" s="181"/>
      <c r="AI125" s="146">
        <f>SUM(D125:AH125)</f>
        <v>128</v>
      </c>
    </row>
    <row r="126" spans="1:40" customHeight="1" ht="15.75">
      <c r="A126" s="291"/>
      <c r="B126" s="281"/>
      <c r="C126" s="99" t="s">
        <v>129</v>
      </c>
      <c r="D126" s="181"/>
      <c r="E126" s="181">
        <v>95</v>
      </c>
      <c r="F126" s="181">
        <v>88</v>
      </c>
      <c r="G126" s="181">
        <v>80</v>
      </c>
      <c r="H126" s="181">
        <v>79</v>
      </c>
      <c r="I126" s="181">
        <v>87</v>
      </c>
      <c r="J126" s="181"/>
      <c r="K126" s="181"/>
      <c r="L126" s="181">
        <v>90</v>
      </c>
      <c r="M126" s="181">
        <v>80</v>
      </c>
      <c r="N126" s="181">
        <v>86</v>
      </c>
      <c r="O126" s="181">
        <v>74</v>
      </c>
      <c r="P126" s="181">
        <v>77</v>
      </c>
      <c r="Q126" s="181"/>
      <c r="R126" s="181"/>
      <c r="S126" s="181">
        <v>85</v>
      </c>
      <c r="T126" s="181">
        <v>76</v>
      </c>
      <c r="U126" s="181">
        <v>81</v>
      </c>
      <c r="V126" s="181">
        <v>86</v>
      </c>
      <c r="W126" s="181">
        <v>81</v>
      </c>
      <c r="X126" s="181"/>
      <c r="Y126" s="181"/>
      <c r="Z126" s="181">
        <v>84</v>
      </c>
      <c r="AA126" s="181">
        <v>91</v>
      </c>
      <c r="AB126" s="181">
        <v>56</v>
      </c>
      <c r="AC126" s="181">
        <v>51</v>
      </c>
      <c r="AD126" s="181">
        <v>88</v>
      </c>
      <c r="AE126" s="181"/>
      <c r="AF126" s="181"/>
      <c r="AG126" s="181"/>
      <c r="AH126" s="181"/>
      <c r="AI126" s="146">
        <f>SUM(D126:AH126)</f>
        <v>1615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>
        <v>5</v>
      </c>
      <c r="G127" s="181">
        <v>7</v>
      </c>
      <c r="H127" s="181">
        <v>6</v>
      </c>
      <c r="I127" s="181">
        <v>3</v>
      </c>
      <c r="J127" s="181"/>
      <c r="K127" s="181"/>
      <c r="L127" s="181">
        <v>4</v>
      </c>
      <c r="M127" s="181">
        <v>3</v>
      </c>
      <c r="N127" s="181">
        <v>10</v>
      </c>
      <c r="O127" s="181">
        <v>6</v>
      </c>
      <c r="P127" s="181">
        <v>3</v>
      </c>
      <c r="Q127" s="181"/>
      <c r="R127" s="181"/>
      <c r="S127" s="181">
        <v>6</v>
      </c>
      <c r="T127" s="181">
        <v>5</v>
      </c>
      <c r="U127" s="181">
        <v>4</v>
      </c>
      <c r="V127" s="181">
        <v>3</v>
      </c>
      <c r="W127" s="181">
        <v>5</v>
      </c>
      <c r="X127" s="181"/>
      <c r="Y127" s="181"/>
      <c r="Z127" s="181">
        <v>5</v>
      </c>
      <c r="AA127" s="181">
        <v>8</v>
      </c>
      <c r="AB127" s="181">
        <v>4</v>
      </c>
      <c r="AC127" s="181">
        <v>2</v>
      </c>
      <c r="AD127" s="181">
        <v>4</v>
      </c>
      <c r="AE127" s="181"/>
      <c r="AF127" s="181"/>
      <c r="AG127" s="181"/>
      <c r="AH127" s="181"/>
      <c r="AI127" s="146">
        <f>SUM(D127:AH127)</f>
        <v>97</v>
      </c>
    </row>
    <row r="128" spans="1:40" customHeight="1" ht="15.75">
      <c r="A128" s="291"/>
      <c r="B128" s="281"/>
      <c r="C128" s="99" t="s">
        <v>131</v>
      </c>
      <c r="D128" s="181"/>
      <c r="E128" s="181">
        <v>17</v>
      </c>
      <c r="F128" s="181">
        <v>11</v>
      </c>
      <c r="G128" s="181">
        <v>12</v>
      </c>
      <c r="H128" s="181">
        <v>21</v>
      </c>
      <c r="I128" s="181">
        <v>10</v>
      </c>
      <c r="J128" s="181"/>
      <c r="K128" s="181"/>
      <c r="L128" s="181">
        <v>15</v>
      </c>
      <c r="M128" s="181">
        <v>13</v>
      </c>
      <c r="N128" s="181">
        <v>14</v>
      </c>
      <c r="O128" s="181">
        <v>22</v>
      </c>
      <c r="P128" s="181">
        <v>19</v>
      </c>
      <c r="Q128" s="181"/>
      <c r="R128" s="181"/>
      <c r="S128" s="181">
        <v>13</v>
      </c>
      <c r="T128" s="181">
        <v>13</v>
      </c>
      <c r="U128" s="181">
        <v>21</v>
      </c>
      <c r="V128" s="181">
        <v>20</v>
      </c>
      <c r="W128" s="181">
        <v>18</v>
      </c>
      <c r="X128" s="181"/>
      <c r="Y128" s="181"/>
      <c r="Z128" s="181">
        <v>18</v>
      </c>
      <c r="AA128" s="181">
        <v>17</v>
      </c>
      <c r="AB128" s="181">
        <v>14</v>
      </c>
      <c r="AC128" s="181">
        <v>11</v>
      </c>
      <c r="AD128" s="181">
        <v>19</v>
      </c>
      <c r="AE128" s="181"/>
      <c r="AF128" s="181"/>
      <c r="AG128" s="181"/>
      <c r="AH128" s="181"/>
      <c r="AI128" s="146">
        <f>SUM(D128:AH128)</f>
        <v>318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>
        <v>2</v>
      </c>
      <c r="G129" s="181">
        <v>2</v>
      </c>
      <c r="H129" s="181">
        <v>0</v>
      </c>
      <c r="I129" s="181">
        <v>2</v>
      </c>
      <c r="J129" s="181"/>
      <c r="K129" s="181"/>
      <c r="L129" s="181">
        <v>0</v>
      </c>
      <c r="M129" s="181">
        <v>1</v>
      </c>
      <c r="N129" s="181">
        <v>0</v>
      </c>
      <c r="O129" s="181">
        <v>2</v>
      </c>
      <c r="P129" s="181">
        <v>1</v>
      </c>
      <c r="Q129" s="181"/>
      <c r="R129" s="181"/>
      <c r="S129" s="181">
        <v>1</v>
      </c>
      <c r="T129" s="181">
        <v>1</v>
      </c>
      <c r="U129" s="181">
        <v>1</v>
      </c>
      <c r="V129" s="181">
        <v>1</v>
      </c>
      <c r="W129" s="181">
        <v>1</v>
      </c>
      <c r="X129" s="181"/>
      <c r="Y129" s="181"/>
      <c r="Z129" s="181">
        <v>2</v>
      </c>
      <c r="AA129" s="181">
        <v>3</v>
      </c>
      <c r="AB129" s="181">
        <v>1</v>
      </c>
      <c r="AC129" s="181">
        <v>1</v>
      </c>
      <c r="AD129" s="181">
        <v>2</v>
      </c>
      <c r="AE129" s="181"/>
      <c r="AF129" s="181"/>
      <c r="AG129" s="181"/>
      <c r="AH129" s="181"/>
      <c r="AI129" s="146">
        <f>SUM(D129:AH129)</f>
        <v>25</v>
      </c>
    </row>
    <row r="130" spans="1:40" customHeight="1" ht="15.75">
      <c r="A130" s="291"/>
      <c r="B130" s="281"/>
      <c r="C130" s="99" t="s">
        <v>133</v>
      </c>
      <c r="D130" s="181"/>
      <c r="E130" s="181">
        <v>8</v>
      </c>
      <c r="F130" s="181">
        <v>6</v>
      </c>
      <c r="G130" s="181">
        <v>7</v>
      </c>
      <c r="H130" s="181">
        <v>13</v>
      </c>
      <c r="I130" s="181">
        <v>11</v>
      </c>
      <c r="J130" s="181"/>
      <c r="K130" s="181"/>
      <c r="L130" s="181">
        <v>11</v>
      </c>
      <c r="M130" s="181">
        <v>15</v>
      </c>
      <c r="N130" s="181">
        <v>15</v>
      </c>
      <c r="O130" s="181">
        <v>8</v>
      </c>
      <c r="P130" s="181">
        <v>8</v>
      </c>
      <c r="Q130" s="181"/>
      <c r="R130" s="181"/>
      <c r="S130" s="181">
        <v>10</v>
      </c>
      <c r="T130" s="181">
        <v>7</v>
      </c>
      <c r="U130" s="181">
        <v>9</v>
      </c>
      <c r="V130" s="181">
        <v>10</v>
      </c>
      <c r="W130" s="181">
        <v>11</v>
      </c>
      <c r="X130" s="181"/>
      <c r="Y130" s="181"/>
      <c r="Z130" s="181">
        <v>11</v>
      </c>
      <c r="AA130" s="181">
        <v>10</v>
      </c>
      <c r="AB130" s="181">
        <v>10</v>
      </c>
      <c r="AC130" s="181">
        <v>6</v>
      </c>
      <c r="AD130" s="181">
        <v>8</v>
      </c>
      <c r="AE130" s="181"/>
      <c r="AF130" s="181"/>
      <c r="AG130" s="181"/>
      <c r="AH130" s="181"/>
      <c r="AI130" s="146">
        <f>SUM(D130:AH130)</f>
        <v>194</v>
      </c>
    </row>
    <row r="131" spans="1:40" customHeight="1" ht="15.75">
      <c r="A131" s="291"/>
      <c r="B131" s="281"/>
      <c r="C131" s="99" t="s">
        <v>134</v>
      </c>
      <c r="D131" s="181"/>
      <c r="E131" s="181">
        <v>0</v>
      </c>
      <c r="F131" s="181">
        <v>0</v>
      </c>
      <c r="G131" s="181">
        <v>0</v>
      </c>
      <c r="H131" s="181">
        <v>1</v>
      </c>
      <c r="I131" s="181">
        <v>0</v>
      </c>
      <c r="J131" s="181"/>
      <c r="K131" s="181"/>
      <c r="L131" s="181">
        <v>0</v>
      </c>
      <c r="M131" s="181">
        <v>1</v>
      </c>
      <c r="N131" s="181">
        <v>1</v>
      </c>
      <c r="O131" s="181">
        <v>1</v>
      </c>
      <c r="P131" s="181">
        <v>0</v>
      </c>
      <c r="Q131" s="181"/>
      <c r="R131" s="181"/>
      <c r="S131" s="181">
        <v>0</v>
      </c>
      <c r="T131" s="181">
        <v>0</v>
      </c>
      <c r="U131" s="181">
        <v>0</v>
      </c>
      <c r="V131" s="181">
        <v>0</v>
      </c>
      <c r="W131" s="181">
        <v>0</v>
      </c>
      <c r="X131" s="181"/>
      <c r="Y131" s="181"/>
      <c r="Z131" s="181">
        <v>2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81"/>
      <c r="AG131" s="181"/>
      <c r="AH131" s="181"/>
      <c r="AI131" s="146">
        <f>SUM(D131:AH131)</f>
        <v>10</v>
      </c>
    </row>
    <row r="132" spans="1:40" customHeight="1" ht="15.75">
      <c r="A132" s="291"/>
      <c r="B132" s="281"/>
      <c r="C132" s="99" t="s">
        <v>135</v>
      </c>
      <c r="D132" s="181"/>
      <c r="E132" s="181">
        <v>13</v>
      </c>
      <c r="F132" s="181">
        <v>10</v>
      </c>
      <c r="G132" s="181">
        <v>20</v>
      </c>
      <c r="H132" s="181">
        <v>17</v>
      </c>
      <c r="I132" s="181">
        <v>13</v>
      </c>
      <c r="J132" s="181"/>
      <c r="K132" s="181"/>
      <c r="L132" s="181">
        <v>11</v>
      </c>
      <c r="M132" s="181">
        <v>11</v>
      </c>
      <c r="N132" s="181">
        <v>16</v>
      </c>
      <c r="O132" s="181">
        <v>16</v>
      </c>
      <c r="P132" s="181">
        <v>14</v>
      </c>
      <c r="Q132" s="181"/>
      <c r="R132" s="181"/>
      <c r="S132" s="181">
        <v>15</v>
      </c>
      <c r="T132" s="181">
        <v>15</v>
      </c>
      <c r="U132" s="181">
        <v>18</v>
      </c>
      <c r="V132" s="181">
        <v>20</v>
      </c>
      <c r="W132" s="181">
        <v>10</v>
      </c>
      <c r="X132" s="181"/>
      <c r="Y132" s="181"/>
      <c r="Z132" s="181">
        <v>13</v>
      </c>
      <c r="AA132" s="181">
        <v>18</v>
      </c>
      <c r="AB132" s="181">
        <v>19</v>
      </c>
      <c r="AC132" s="181">
        <v>13</v>
      </c>
      <c r="AD132" s="181">
        <v>12</v>
      </c>
      <c r="AE132" s="181"/>
      <c r="AF132" s="181"/>
      <c r="AG132" s="181"/>
      <c r="AH132" s="181"/>
      <c r="AI132" s="147">
        <f>SUM(D132:AH132)</f>
        <v>294</v>
      </c>
    </row>
    <row r="133" spans="1:40" customHeight="1" ht="15.75">
      <c r="A133" s="291"/>
      <c r="B133" s="281"/>
      <c r="C133" s="99" t="s">
        <v>136</v>
      </c>
      <c r="D133" s="181"/>
      <c r="E133" s="181">
        <v>0</v>
      </c>
      <c r="F133" s="181">
        <v>1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0</v>
      </c>
      <c r="Q133" s="181"/>
      <c r="R133" s="181"/>
      <c r="S133" s="181">
        <v>0</v>
      </c>
      <c r="T133" s="181">
        <v>0</v>
      </c>
      <c r="U133" s="181">
        <v>1</v>
      </c>
      <c r="V133" s="181">
        <v>1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1</v>
      </c>
      <c r="AE133" s="181"/>
      <c r="AF133" s="181"/>
      <c r="AG133" s="181"/>
      <c r="AH133" s="181"/>
      <c r="AI133" s="147">
        <f>SUM(D133:AH133)</f>
        <v>4</v>
      </c>
    </row>
    <row r="134" spans="1:40" customHeight="1" ht="16.5">
      <c r="A134" s="291"/>
      <c r="B134" s="281"/>
      <c r="C134" s="100" t="s">
        <v>137</v>
      </c>
      <c r="D134" s="181"/>
      <c r="E134" s="181">
        <v>8</v>
      </c>
      <c r="F134" s="181">
        <v>6</v>
      </c>
      <c r="G134" s="181">
        <v>6</v>
      </c>
      <c r="H134" s="181">
        <v>5</v>
      </c>
      <c r="I134" s="181">
        <v>4</v>
      </c>
      <c r="J134" s="181"/>
      <c r="K134" s="181"/>
      <c r="L134" s="181">
        <v>4</v>
      </c>
      <c r="M134" s="181">
        <v>12</v>
      </c>
      <c r="N134" s="181">
        <v>14</v>
      </c>
      <c r="O134" s="181">
        <v>8</v>
      </c>
      <c r="P134" s="181">
        <v>5</v>
      </c>
      <c r="Q134" s="181"/>
      <c r="R134" s="181"/>
      <c r="S134" s="181">
        <v>9</v>
      </c>
      <c r="T134" s="181">
        <v>9</v>
      </c>
      <c r="U134" s="181">
        <v>3</v>
      </c>
      <c r="V134" s="181">
        <v>8</v>
      </c>
      <c r="W134" s="181">
        <v>6</v>
      </c>
      <c r="X134" s="181"/>
      <c r="Y134" s="181"/>
      <c r="Z134" s="181">
        <v>10</v>
      </c>
      <c r="AA134" s="181">
        <v>1</v>
      </c>
      <c r="AB134" s="181">
        <v>6</v>
      </c>
      <c r="AC134" s="181">
        <v>7</v>
      </c>
      <c r="AD134" s="181">
        <v>5</v>
      </c>
      <c r="AE134" s="181"/>
      <c r="AF134" s="181"/>
      <c r="AG134" s="181"/>
      <c r="AH134" s="181"/>
      <c r="AI134" s="151">
        <f>SUM(D134:AH134)</f>
        <v>136</v>
      </c>
    </row>
    <row r="135" spans="1:40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400</v>
      </c>
      <c r="H135" s="182">
        <f>SUM(H120:H134)</f>
        <v>400</v>
      </c>
      <c r="I135" s="182">
        <f>SUM(I120:I134)</f>
        <v>400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388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2">
        <f>SUM(T120:T134)</f>
        <v>400</v>
      </c>
      <c r="U135" s="182">
        <f>SUM(U120:U134)</f>
        <v>400</v>
      </c>
      <c r="V135" s="182">
        <f>SUM(V120:V134)</f>
        <v>400</v>
      </c>
      <c r="W135" s="182">
        <f>SUM(W120:W134)</f>
        <v>390</v>
      </c>
      <c r="X135" s="182"/>
      <c r="Y135" s="182"/>
      <c r="Z135" s="182">
        <f>SUM(Z120:Z134)</f>
        <v>350</v>
      </c>
      <c r="AA135" s="182">
        <f>SUM(AA120:AA134)</f>
        <v>367</v>
      </c>
      <c r="AB135" s="182">
        <f>SUM(AB120:AB134)</f>
        <v>400</v>
      </c>
      <c r="AC135" s="182">
        <f>SUM(AC120:AC134)</f>
        <v>262</v>
      </c>
      <c r="AD135" s="182">
        <f>SUM(AD120:AD134)</f>
        <v>360</v>
      </c>
      <c r="AE135" s="182"/>
      <c r="AF135" s="182"/>
      <c r="AG135" s="182">
        <f>SUM(AG120:AG134)</f>
        <v>0</v>
      </c>
      <c r="AH135" s="182">
        <f>SUM(AH120:AH134)</f>
        <v>0</v>
      </c>
      <c r="AI135" s="150">
        <f>SUM(D135:AH135)</f>
        <v>7717</v>
      </c>
    </row>
    <row r="136" spans="1:40" customHeight="1" ht="18.75">
      <c r="A136" s="291"/>
      <c r="B136" s="284" t="s">
        <v>55</v>
      </c>
      <c r="C136" s="285"/>
      <c r="D136" s="104"/>
      <c r="E136" s="104">
        <v>387</v>
      </c>
      <c r="F136" s="104">
        <v>391</v>
      </c>
      <c r="G136" s="104">
        <v>376</v>
      </c>
      <c r="H136" s="104">
        <v>382</v>
      </c>
      <c r="I136" s="104">
        <v>398</v>
      </c>
      <c r="J136" s="104"/>
      <c r="K136" s="104"/>
      <c r="L136" s="104">
        <v>399</v>
      </c>
      <c r="M136" s="104">
        <v>391</v>
      </c>
      <c r="N136" s="104">
        <v>379</v>
      </c>
      <c r="O136" s="104">
        <v>383</v>
      </c>
      <c r="P136" s="104">
        <v>397</v>
      </c>
      <c r="Q136" s="104"/>
      <c r="R136" s="104"/>
      <c r="S136" s="104">
        <v>387</v>
      </c>
      <c r="T136" s="104">
        <v>385</v>
      </c>
      <c r="U136" s="104">
        <v>398</v>
      </c>
      <c r="V136" s="104">
        <v>396</v>
      </c>
      <c r="W136" s="104">
        <v>376</v>
      </c>
      <c r="X136" s="104"/>
      <c r="Y136" s="104"/>
      <c r="Z136" s="104">
        <v>336</v>
      </c>
      <c r="AA136" s="104">
        <v>344</v>
      </c>
      <c r="AB136" s="104">
        <v>384</v>
      </c>
      <c r="AC136" s="104">
        <v>252</v>
      </c>
      <c r="AD136" s="104">
        <v>348</v>
      </c>
      <c r="AE136" s="104"/>
      <c r="AF136" s="104"/>
      <c r="AG136" s="104"/>
      <c r="AH136" s="104"/>
      <c r="AI136" s="145">
        <f>SUM(D136:AH136)</f>
        <v>7489</v>
      </c>
    </row>
    <row r="137" spans="1:40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04">
        <v>400</v>
      </c>
      <c r="U137" s="104">
        <v>400</v>
      </c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04"/>
      <c r="AG137" s="104">
        <v>400</v>
      </c>
      <c r="AH137" s="104">
        <v>400</v>
      </c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/>
      <c r="E138" s="104">
        <f>E137-E136</f>
        <v>13</v>
      </c>
      <c r="F138" s="104">
        <f>F137-F136</f>
        <v>9</v>
      </c>
      <c r="G138" s="104">
        <f>G137-G136</f>
        <v>24</v>
      </c>
      <c r="H138" s="104">
        <f>H137-H136</f>
        <v>18</v>
      </c>
      <c r="I138" s="104">
        <f>I137-I136</f>
        <v>2</v>
      </c>
      <c r="J138" s="104"/>
      <c r="K138" s="104"/>
      <c r="L138" s="104">
        <f>L137-L136</f>
        <v>1</v>
      </c>
      <c r="M138" s="104">
        <f>M137-M136</f>
        <v>9</v>
      </c>
      <c r="N138" s="104">
        <f>N137-N136</f>
        <v>21</v>
      </c>
      <c r="O138" s="104">
        <f>O137-O136</f>
        <v>17</v>
      </c>
      <c r="P138" s="104">
        <f>P137-P136</f>
        <v>3</v>
      </c>
      <c r="Q138" s="104"/>
      <c r="R138" s="104"/>
      <c r="S138" s="104">
        <f>S137-S136</f>
        <v>13</v>
      </c>
      <c r="T138" s="104">
        <f>T137-T136</f>
        <v>15</v>
      </c>
      <c r="U138" s="104">
        <f>U137-U136</f>
        <v>2</v>
      </c>
      <c r="V138" s="104">
        <f>V137-V136</f>
        <v>4</v>
      </c>
      <c r="W138" s="104">
        <f>W137-W136</f>
        <v>24</v>
      </c>
      <c r="X138" s="104"/>
      <c r="Y138" s="104"/>
      <c r="Z138" s="104">
        <f>Z137-Z136</f>
        <v>64</v>
      </c>
      <c r="AA138" s="104">
        <f>AA137-AA136</f>
        <v>56</v>
      </c>
      <c r="AB138" s="104">
        <f>AB137-AB136</f>
        <v>16</v>
      </c>
      <c r="AC138" s="104">
        <f>AC137-AC136</f>
        <v>148</v>
      </c>
      <c r="AD138" s="104">
        <f>AD137-AD136</f>
        <v>52</v>
      </c>
      <c r="AE138" s="104"/>
      <c r="AF138" s="104"/>
      <c r="AG138" s="104">
        <f>AG137-AG136</f>
        <v>400</v>
      </c>
      <c r="AH138" s="104">
        <f>AH137-AH136</f>
        <v>400</v>
      </c>
      <c r="AI138" s="153">
        <f>SUM(D138:AH138)</f>
        <v>1311</v>
      </c>
    </row>
    <row r="139" spans="1:40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0</v>
      </c>
      <c r="H139" s="104">
        <f>H137-H135</f>
        <v>0</v>
      </c>
      <c r="I139" s="104">
        <f>I137-I135</f>
        <v>0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12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04">
        <f>T137-T135</f>
        <v>0</v>
      </c>
      <c r="U139" s="104">
        <f>U137-U135</f>
        <v>0</v>
      </c>
      <c r="V139" s="104">
        <f>V137-V135</f>
        <v>0</v>
      </c>
      <c r="W139" s="104">
        <f>W137-W135</f>
        <v>10</v>
      </c>
      <c r="X139" s="104"/>
      <c r="Y139" s="104"/>
      <c r="Z139" s="104">
        <f>Z137-Z135</f>
        <v>50</v>
      </c>
      <c r="AA139" s="104">
        <f>AA137-AA135</f>
        <v>33</v>
      </c>
      <c r="AB139" s="104">
        <f>AB137-AB135</f>
        <v>0</v>
      </c>
      <c r="AC139" s="104">
        <f>AC137-AC135</f>
        <v>138</v>
      </c>
      <c r="AD139" s="104">
        <f>AD137-AD135</f>
        <v>40</v>
      </c>
      <c r="AE139" s="104"/>
      <c r="AF139" s="104"/>
      <c r="AG139" s="104">
        <f>AG137-AG135</f>
        <v>400</v>
      </c>
      <c r="AH139" s="104">
        <f>AH137-AH135</f>
        <v>400</v>
      </c>
      <c r="AI139" s="153">
        <f>SUM(D139:AH139)</f>
        <v>1083</v>
      </c>
    </row>
    <row r="140" spans="1:40" customHeight="1" ht="16.5">
      <c r="A140" s="291"/>
      <c r="B140" s="288" t="s">
        <v>142</v>
      </c>
      <c r="C140" s="289"/>
      <c r="D140" s="104"/>
      <c r="E140" s="104">
        <f>E121+E123+E125+E127+E129+E131</f>
        <v>24</v>
      </c>
      <c r="F140" s="104">
        <f>F121+F123+F125+F127+F129+F131</f>
        <v>18</v>
      </c>
      <c r="G140" s="104">
        <f>G121+G123+G125+G127+G129+G131</f>
        <v>24</v>
      </c>
      <c r="H140" s="104">
        <f>H121+H123+H125+H127+H129+H131</f>
        <v>21</v>
      </c>
      <c r="I140" s="104">
        <f>I121+I123+I125+I127+I129+I131</f>
        <v>12</v>
      </c>
      <c r="J140" s="104"/>
      <c r="K140" s="104"/>
      <c r="L140" s="104">
        <f>L121+L123+L125+L127+L129+L131</f>
        <v>17</v>
      </c>
      <c r="M140" s="104">
        <f>M121+M123+M125+M127+M129+M131</f>
        <v>16</v>
      </c>
      <c r="N140" s="104">
        <f>N121+N123+N125+N127+N129+N131</f>
        <v>23</v>
      </c>
      <c r="O140" s="104">
        <f>O121+O123+O125+O127+O129+O131</f>
        <v>23</v>
      </c>
      <c r="P140" s="104">
        <f>P121+P123+P125+P127+P129+P131</f>
        <v>13</v>
      </c>
      <c r="Q140" s="104"/>
      <c r="R140" s="104"/>
      <c r="S140" s="104">
        <f>S121+S123+S125+S127+S129+S131</f>
        <v>26</v>
      </c>
      <c r="T140" s="104">
        <f>T121+T123+T125+T127+T129+T131</f>
        <v>20</v>
      </c>
      <c r="U140" s="104">
        <f>U121+U123+U125+U127+U129+U131</f>
        <v>13</v>
      </c>
      <c r="V140" s="104">
        <f>V121+V123+V125+V127+V129+V131</f>
        <v>10</v>
      </c>
      <c r="W140" s="104">
        <f>W121+W123+W125+W127+W129+W131</f>
        <v>18</v>
      </c>
      <c r="X140" s="104"/>
      <c r="Y140" s="104"/>
      <c r="Z140" s="104">
        <f>Z121+Z123+Z125+Z127+Z129+Z131</f>
        <v>21</v>
      </c>
      <c r="AA140" s="104">
        <f>AA121+AA123+AA125+AA127+AA129+AA131</f>
        <v>29</v>
      </c>
      <c r="AB140" s="104">
        <f>AB121+AB123+AB125+AB127+AB129+AB131</f>
        <v>21</v>
      </c>
      <c r="AC140" s="104">
        <f>AC121+AC123+AC125+AC127+AC129+AC131</f>
        <v>11</v>
      </c>
      <c r="AD140" s="104">
        <f>AD121+AD123+AD125+AD127+AD129+AD131</f>
        <v>18</v>
      </c>
      <c r="AE140" s="104"/>
      <c r="AF140" s="104"/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378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9"/>
      <c r="K142" s="109"/>
      <c r="L142" s="109">
        <v>0</v>
      </c>
      <c r="M142" s="109">
        <v>0</v>
      </c>
      <c r="N142" s="109">
        <v>0</v>
      </c>
      <c r="O142" s="109">
        <v>0</v>
      </c>
      <c r="P142" s="109">
        <v>0</v>
      </c>
      <c r="Q142" s="109"/>
      <c r="R142" s="109"/>
      <c r="S142" s="109">
        <v>0</v>
      </c>
      <c r="T142" s="109">
        <v>0</v>
      </c>
      <c r="U142" s="109">
        <v>0</v>
      </c>
      <c r="V142" s="109">
        <v>0</v>
      </c>
      <c r="W142" s="109">
        <v>1</v>
      </c>
      <c r="X142" s="109"/>
      <c r="Y142" s="109"/>
      <c r="Z142" s="109">
        <v>0</v>
      </c>
      <c r="AA142" s="109">
        <v>0</v>
      </c>
      <c r="AB142" s="109">
        <v>0</v>
      </c>
      <c r="AC142" s="109">
        <v>3</v>
      </c>
      <c r="AD142" s="109">
        <v>4</v>
      </c>
      <c r="AE142" s="109"/>
      <c r="AF142" s="109"/>
      <c r="AG142" s="109"/>
      <c r="AH142" s="109"/>
      <c r="AI142" s="110">
        <f>SUM(D142:AH142)</f>
        <v>8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48</v>
      </c>
      <c r="F143" s="181">
        <v>29</v>
      </c>
      <c r="G143" s="181">
        <v>16</v>
      </c>
      <c r="H143" s="181">
        <v>37</v>
      </c>
      <c r="I143" s="181">
        <v>32</v>
      </c>
      <c r="J143" s="181"/>
      <c r="K143" s="181"/>
      <c r="L143" s="181">
        <v>43</v>
      </c>
      <c r="M143" s="181">
        <v>44</v>
      </c>
      <c r="N143" s="181">
        <v>23</v>
      </c>
      <c r="O143" s="181">
        <v>35</v>
      </c>
      <c r="P143" s="181">
        <v>43</v>
      </c>
      <c r="Q143" s="181"/>
      <c r="R143" s="181"/>
      <c r="S143" s="181">
        <v>40</v>
      </c>
      <c r="T143" s="181">
        <v>16</v>
      </c>
      <c r="U143" s="181">
        <v>17</v>
      </c>
      <c r="V143" s="181">
        <v>12</v>
      </c>
      <c r="W143" s="181">
        <v>36</v>
      </c>
      <c r="X143" s="181"/>
      <c r="Y143" s="181"/>
      <c r="Z143" s="181">
        <v>29</v>
      </c>
      <c r="AA143" s="181">
        <v>24</v>
      </c>
      <c r="AB143" s="181">
        <v>39</v>
      </c>
      <c r="AC143" s="181">
        <v>31</v>
      </c>
      <c r="AD143" s="181">
        <v>29</v>
      </c>
      <c r="AE143" s="181"/>
      <c r="AF143" s="181"/>
      <c r="AG143" s="181"/>
      <c r="AH143" s="181"/>
      <c r="AI143" s="146">
        <f>SUM(D143:AH143)</f>
        <v>623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>
        <v>0</v>
      </c>
      <c r="U144" s="181">
        <v>0</v>
      </c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8</v>
      </c>
      <c r="F145" s="181">
        <v>6</v>
      </c>
      <c r="G145" s="181">
        <v>8</v>
      </c>
      <c r="H145" s="181">
        <v>6</v>
      </c>
      <c r="I145" s="181">
        <v>11</v>
      </c>
      <c r="J145" s="181"/>
      <c r="K145" s="181"/>
      <c r="L145" s="181">
        <v>12</v>
      </c>
      <c r="M145" s="181">
        <v>12</v>
      </c>
      <c r="N145" s="181">
        <v>8</v>
      </c>
      <c r="O145" s="181">
        <v>11</v>
      </c>
      <c r="P145" s="181">
        <v>13</v>
      </c>
      <c r="Q145" s="181"/>
      <c r="R145" s="181"/>
      <c r="S145" s="181">
        <v>12</v>
      </c>
      <c r="T145" s="181">
        <v>7</v>
      </c>
      <c r="U145" s="181">
        <v>3</v>
      </c>
      <c r="V145" s="181">
        <v>7</v>
      </c>
      <c r="W145" s="181">
        <v>9</v>
      </c>
      <c r="X145" s="181"/>
      <c r="Y145" s="181"/>
      <c r="Z145" s="181">
        <v>4</v>
      </c>
      <c r="AA145" s="181">
        <v>11</v>
      </c>
      <c r="AB145" s="181">
        <v>9</v>
      </c>
      <c r="AC145" s="181">
        <v>4</v>
      </c>
      <c r="AD145" s="181">
        <v>10</v>
      </c>
      <c r="AE145" s="181"/>
      <c r="AF145" s="181"/>
      <c r="AG145" s="181"/>
      <c r="AH145" s="181"/>
      <c r="AI145" s="146">
        <f>SUM(D145:AH145)</f>
        <v>171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>
        <v>0</v>
      </c>
      <c r="U146" s="181">
        <v>0</v>
      </c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96</v>
      </c>
      <c r="F147" s="181">
        <v>95</v>
      </c>
      <c r="G147" s="181">
        <v>106</v>
      </c>
      <c r="H147" s="181">
        <v>101</v>
      </c>
      <c r="I147" s="181">
        <v>91</v>
      </c>
      <c r="J147" s="181"/>
      <c r="K147" s="181"/>
      <c r="L147" s="181">
        <v>92</v>
      </c>
      <c r="M147" s="181">
        <v>95</v>
      </c>
      <c r="N147" s="181">
        <v>74</v>
      </c>
      <c r="O147" s="181">
        <v>113</v>
      </c>
      <c r="P147" s="181">
        <v>111</v>
      </c>
      <c r="Q147" s="181"/>
      <c r="R147" s="181"/>
      <c r="S147" s="181">
        <v>116</v>
      </c>
      <c r="T147" s="181">
        <v>100</v>
      </c>
      <c r="U147" s="181">
        <v>109</v>
      </c>
      <c r="V147" s="181">
        <v>58</v>
      </c>
      <c r="W147" s="181">
        <v>87</v>
      </c>
      <c r="X147" s="181"/>
      <c r="Y147" s="181"/>
      <c r="Z147" s="181">
        <v>0</v>
      </c>
      <c r="AA147" s="181">
        <v>88</v>
      </c>
      <c r="AB147" s="181">
        <v>102</v>
      </c>
      <c r="AC147" s="181">
        <v>92</v>
      </c>
      <c r="AD147" s="181">
        <v>83</v>
      </c>
      <c r="AE147" s="181"/>
      <c r="AF147" s="181"/>
      <c r="AG147" s="181"/>
      <c r="AH147" s="181"/>
      <c r="AI147" s="146">
        <f>SUM(D147:AH147)</f>
        <v>1809</v>
      </c>
    </row>
    <row r="148" spans="1:40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0</v>
      </c>
      <c r="I148" s="181">
        <v>0</v>
      </c>
      <c r="J148" s="181"/>
      <c r="K148" s="181"/>
      <c r="L148" s="181">
        <v>1</v>
      </c>
      <c r="M148" s="181">
        <v>0</v>
      </c>
      <c r="N148" s="181">
        <v>0</v>
      </c>
      <c r="O148" s="181">
        <v>1</v>
      </c>
      <c r="P148" s="181">
        <v>0</v>
      </c>
      <c r="Q148" s="181"/>
      <c r="R148" s="181"/>
      <c r="S148" s="181">
        <v>1</v>
      </c>
      <c r="T148" s="181">
        <v>1</v>
      </c>
      <c r="U148" s="181">
        <v>0</v>
      </c>
      <c r="V148" s="181">
        <v>1</v>
      </c>
      <c r="W148" s="181">
        <v>1</v>
      </c>
      <c r="X148" s="181"/>
      <c r="Y148" s="181"/>
      <c r="Z148" s="181">
        <v>93</v>
      </c>
      <c r="AA148" s="181">
        <v>0</v>
      </c>
      <c r="AB148" s="181">
        <v>0</v>
      </c>
      <c r="AC148" s="181">
        <v>0</v>
      </c>
      <c r="AD148" s="181">
        <v>0</v>
      </c>
      <c r="AE148" s="181"/>
      <c r="AF148" s="181"/>
      <c r="AG148" s="181"/>
      <c r="AH148" s="181"/>
      <c r="AI148" s="146">
        <f>SUM(D148:AH148)</f>
        <v>100</v>
      </c>
    </row>
    <row r="149" spans="1:40" customHeight="1" ht="15.75">
      <c r="A149" s="277"/>
      <c r="B149" s="281"/>
      <c r="C149" s="99" t="s">
        <v>129</v>
      </c>
      <c r="D149" s="181"/>
      <c r="E149" s="181">
        <v>87</v>
      </c>
      <c r="F149" s="181">
        <v>63</v>
      </c>
      <c r="G149" s="181">
        <v>73</v>
      </c>
      <c r="H149" s="181">
        <v>78</v>
      </c>
      <c r="I149" s="181">
        <v>74</v>
      </c>
      <c r="J149" s="181"/>
      <c r="K149" s="181"/>
      <c r="L149" s="181">
        <v>86</v>
      </c>
      <c r="M149" s="181">
        <v>89</v>
      </c>
      <c r="N149" s="181">
        <v>52</v>
      </c>
      <c r="O149" s="181">
        <v>92</v>
      </c>
      <c r="P149" s="181">
        <v>108</v>
      </c>
      <c r="Q149" s="181"/>
      <c r="R149" s="181"/>
      <c r="S149" s="181">
        <v>92</v>
      </c>
      <c r="T149" s="181">
        <v>73</v>
      </c>
      <c r="U149" s="181">
        <v>81</v>
      </c>
      <c r="V149" s="181">
        <v>51</v>
      </c>
      <c r="W149" s="181">
        <v>87</v>
      </c>
      <c r="X149" s="181"/>
      <c r="Y149" s="181"/>
      <c r="Z149" s="181">
        <v>0</v>
      </c>
      <c r="AA149" s="181">
        <v>73</v>
      </c>
      <c r="AB149" s="181">
        <v>98</v>
      </c>
      <c r="AC149" s="181">
        <v>84</v>
      </c>
      <c r="AD149" s="181">
        <v>89</v>
      </c>
      <c r="AE149" s="181"/>
      <c r="AF149" s="181"/>
      <c r="AG149" s="181"/>
      <c r="AH149" s="181"/>
      <c r="AI149" s="146">
        <f>SUM(D149:AH149)</f>
        <v>1530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>
        <v>0</v>
      </c>
      <c r="U150" s="181">
        <v>0</v>
      </c>
      <c r="V150" s="181">
        <v>0</v>
      </c>
      <c r="W150" s="181">
        <v>0</v>
      </c>
      <c r="X150" s="181"/>
      <c r="Y150" s="181"/>
      <c r="Z150" s="181">
        <v>93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81"/>
      <c r="AG150" s="181"/>
      <c r="AH150" s="181"/>
      <c r="AI150" s="146">
        <f>SUM(D150:AH150)</f>
        <v>93</v>
      </c>
    </row>
    <row r="151" spans="1:40" customHeight="1" ht="15.75">
      <c r="A151" s="277"/>
      <c r="B151" s="281"/>
      <c r="C151" s="99" t="s">
        <v>131</v>
      </c>
      <c r="D151" s="181"/>
      <c r="E151" s="181">
        <v>54</v>
      </c>
      <c r="F151" s="181">
        <v>49</v>
      </c>
      <c r="G151" s="181">
        <v>67</v>
      </c>
      <c r="H151" s="181">
        <v>31</v>
      </c>
      <c r="I151" s="181">
        <v>52</v>
      </c>
      <c r="J151" s="181"/>
      <c r="K151" s="181"/>
      <c r="L151" s="181">
        <v>46</v>
      </c>
      <c r="M151" s="181">
        <v>43</v>
      </c>
      <c r="N151" s="181">
        <v>54</v>
      </c>
      <c r="O151" s="181">
        <v>67</v>
      </c>
      <c r="P151" s="181">
        <v>51</v>
      </c>
      <c r="Q151" s="181"/>
      <c r="R151" s="181"/>
      <c r="S151" s="181">
        <v>56</v>
      </c>
      <c r="T151" s="181">
        <v>60</v>
      </c>
      <c r="U151" s="181">
        <v>70</v>
      </c>
      <c r="V151" s="181">
        <v>32</v>
      </c>
      <c r="W151" s="181">
        <v>46</v>
      </c>
      <c r="X151" s="181"/>
      <c r="Y151" s="181"/>
      <c r="Z151" s="181">
        <v>51</v>
      </c>
      <c r="AA151" s="181">
        <v>65</v>
      </c>
      <c r="AB151" s="181">
        <v>54</v>
      </c>
      <c r="AC151" s="181">
        <v>55</v>
      </c>
      <c r="AD151" s="181">
        <v>47</v>
      </c>
      <c r="AE151" s="181"/>
      <c r="AF151" s="181"/>
      <c r="AG151" s="181"/>
      <c r="AH151" s="181"/>
      <c r="AI151" s="146">
        <f>SUM(D151:AH151)</f>
        <v>1050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>
        <v>0</v>
      </c>
      <c r="U152" s="181">
        <v>0</v>
      </c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39</v>
      </c>
      <c r="F153" s="181">
        <v>34</v>
      </c>
      <c r="G153" s="181">
        <v>27</v>
      </c>
      <c r="H153" s="181">
        <v>26</v>
      </c>
      <c r="I153" s="181">
        <v>33</v>
      </c>
      <c r="J153" s="181"/>
      <c r="K153" s="181"/>
      <c r="L153" s="181">
        <v>37</v>
      </c>
      <c r="M153" s="181">
        <v>41</v>
      </c>
      <c r="N153" s="181">
        <v>23</v>
      </c>
      <c r="O153" s="181">
        <v>29</v>
      </c>
      <c r="P153" s="181">
        <v>47</v>
      </c>
      <c r="Q153" s="181"/>
      <c r="R153" s="181"/>
      <c r="S153" s="181">
        <v>37</v>
      </c>
      <c r="T153" s="181">
        <v>22</v>
      </c>
      <c r="U153" s="181">
        <v>34</v>
      </c>
      <c r="V153" s="181">
        <v>20</v>
      </c>
      <c r="W153" s="181">
        <v>48</v>
      </c>
      <c r="X153" s="181"/>
      <c r="Y153" s="181"/>
      <c r="Z153" s="181">
        <v>36</v>
      </c>
      <c r="AA153" s="181">
        <v>39</v>
      </c>
      <c r="AB153" s="181">
        <v>46</v>
      </c>
      <c r="AC153" s="181">
        <v>32</v>
      </c>
      <c r="AD153" s="181">
        <v>35</v>
      </c>
      <c r="AE153" s="181"/>
      <c r="AF153" s="181"/>
      <c r="AG153" s="181"/>
      <c r="AH153" s="181"/>
      <c r="AI153" s="146">
        <f>SUM(D153:AH153)</f>
        <v>685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>
        <v>0</v>
      </c>
      <c r="U154" s="181">
        <v>0</v>
      </c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8</v>
      </c>
      <c r="F155" s="181">
        <v>5</v>
      </c>
      <c r="G155" s="181">
        <v>16</v>
      </c>
      <c r="H155" s="181">
        <v>6</v>
      </c>
      <c r="I155" s="181">
        <v>12</v>
      </c>
      <c r="J155" s="181"/>
      <c r="K155" s="181"/>
      <c r="L155" s="181">
        <v>16</v>
      </c>
      <c r="M155" s="181">
        <v>11</v>
      </c>
      <c r="N155" s="181">
        <v>8</v>
      </c>
      <c r="O155" s="181">
        <v>5</v>
      </c>
      <c r="P155" s="181">
        <v>15</v>
      </c>
      <c r="Q155" s="181"/>
      <c r="R155" s="181"/>
      <c r="S155" s="181">
        <v>10</v>
      </c>
      <c r="T155" s="181">
        <v>14</v>
      </c>
      <c r="U155" s="181">
        <v>19</v>
      </c>
      <c r="V155" s="181">
        <v>7</v>
      </c>
      <c r="W155" s="181">
        <v>14</v>
      </c>
      <c r="X155" s="181"/>
      <c r="Y155" s="181"/>
      <c r="Z155" s="181">
        <v>18</v>
      </c>
      <c r="AA155" s="181">
        <v>19</v>
      </c>
      <c r="AB155" s="181">
        <v>19</v>
      </c>
      <c r="AC155" s="181">
        <v>19</v>
      </c>
      <c r="AD155" s="181">
        <v>20</v>
      </c>
      <c r="AE155" s="181"/>
      <c r="AF155" s="181"/>
      <c r="AG155" s="181"/>
      <c r="AH155" s="181"/>
      <c r="AI155" s="147">
        <f>SUM(D155:AH155)</f>
        <v>261</v>
      </c>
    </row>
    <row r="156" spans="1:40" customHeight="1" ht="15.75">
      <c r="A156" s="277"/>
      <c r="B156" s="281"/>
      <c r="C156" s="99" t="s">
        <v>136</v>
      </c>
      <c r="D156" s="181"/>
      <c r="E156" s="181">
        <v>0</v>
      </c>
      <c r="F156" s="181">
        <v>1</v>
      </c>
      <c r="G156" s="181">
        <v>1</v>
      </c>
      <c r="H156" s="181">
        <v>0</v>
      </c>
      <c r="I156" s="181">
        <v>0</v>
      </c>
      <c r="J156" s="181"/>
      <c r="K156" s="181"/>
      <c r="L156" s="181">
        <v>0</v>
      </c>
      <c r="M156" s="181">
        <v>1</v>
      </c>
      <c r="N156" s="181">
        <v>0</v>
      </c>
      <c r="O156" s="181">
        <v>1</v>
      </c>
      <c r="P156" s="181">
        <v>0</v>
      </c>
      <c r="Q156" s="181"/>
      <c r="R156" s="181"/>
      <c r="S156" s="181">
        <v>0</v>
      </c>
      <c r="T156" s="181">
        <v>2</v>
      </c>
      <c r="U156" s="181">
        <v>0</v>
      </c>
      <c r="V156" s="181">
        <v>2</v>
      </c>
      <c r="W156" s="181">
        <v>2</v>
      </c>
      <c r="X156" s="181"/>
      <c r="Y156" s="181"/>
      <c r="Z156" s="181">
        <v>1</v>
      </c>
      <c r="AA156" s="181">
        <v>0</v>
      </c>
      <c r="AB156" s="181">
        <v>1</v>
      </c>
      <c r="AC156" s="181">
        <v>0</v>
      </c>
      <c r="AD156" s="181">
        <v>1</v>
      </c>
      <c r="AE156" s="181"/>
      <c r="AF156" s="181"/>
      <c r="AG156" s="181"/>
      <c r="AH156" s="181"/>
      <c r="AI156" s="147">
        <f>SUM(D156:AH156)</f>
        <v>13</v>
      </c>
    </row>
    <row r="157" spans="1:40" customHeight="1" ht="16.5">
      <c r="A157" s="277"/>
      <c r="B157" s="281"/>
      <c r="C157" s="100" t="s">
        <v>137</v>
      </c>
      <c r="D157" s="181"/>
      <c r="E157" s="181">
        <v>6</v>
      </c>
      <c r="F157" s="181">
        <v>9</v>
      </c>
      <c r="G157" s="181">
        <v>6</v>
      </c>
      <c r="H157" s="181">
        <v>10</v>
      </c>
      <c r="I157" s="181">
        <v>4</v>
      </c>
      <c r="J157" s="181"/>
      <c r="K157" s="181"/>
      <c r="L157" s="181">
        <v>9</v>
      </c>
      <c r="M157" s="181">
        <v>12</v>
      </c>
      <c r="N157" s="181">
        <v>5</v>
      </c>
      <c r="O157" s="181">
        <v>11</v>
      </c>
      <c r="P157" s="181">
        <v>12</v>
      </c>
      <c r="Q157" s="181"/>
      <c r="R157" s="181"/>
      <c r="S157" s="181">
        <v>7</v>
      </c>
      <c r="T157" s="181">
        <v>9</v>
      </c>
      <c r="U157" s="181">
        <v>11</v>
      </c>
      <c r="V157" s="181">
        <v>3</v>
      </c>
      <c r="W157" s="181">
        <v>8</v>
      </c>
      <c r="X157" s="181"/>
      <c r="Y157" s="181"/>
      <c r="Z157" s="181">
        <v>6</v>
      </c>
      <c r="AA157" s="181">
        <v>5</v>
      </c>
      <c r="AB157" s="181">
        <v>9</v>
      </c>
      <c r="AC157" s="181">
        <v>13</v>
      </c>
      <c r="AD157" s="181">
        <v>9</v>
      </c>
      <c r="AE157" s="181"/>
      <c r="AF157" s="181"/>
      <c r="AG157" s="181"/>
      <c r="AH157" s="181"/>
      <c r="AI157" s="151">
        <f>SUM(D157:AH157)</f>
        <v>164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346</v>
      </c>
      <c r="F158" s="182">
        <f>SUM(F143:F157)</f>
        <v>291</v>
      </c>
      <c r="G158" s="182">
        <f>SUM(G143:G157)</f>
        <v>321</v>
      </c>
      <c r="H158" s="182">
        <f>SUM(H143:H157)</f>
        <v>295</v>
      </c>
      <c r="I158" s="182">
        <f>SUM(I143:I157)</f>
        <v>309</v>
      </c>
      <c r="J158" s="182">
        <f>SUM(J143:J157)</f>
        <v>0</v>
      </c>
      <c r="K158" s="182">
        <f>SUM(K143:K157)</f>
        <v>0</v>
      </c>
      <c r="L158" s="182">
        <f>SUM(L143:L157)</f>
        <v>342</v>
      </c>
      <c r="M158" s="182">
        <f>SUM(M143:M157)</f>
        <v>348</v>
      </c>
      <c r="N158" s="182">
        <f>SUM(N143:N157)</f>
        <v>247</v>
      </c>
      <c r="O158" s="182">
        <f>SUM(O143:O157)</f>
        <v>365</v>
      </c>
      <c r="P158" s="182">
        <f>SUM(P143:P157)</f>
        <v>400</v>
      </c>
      <c r="Q158" s="182">
        <f>SUM(Q143:Q157)</f>
        <v>0</v>
      </c>
      <c r="R158" s="182">
        <f>SUM(R143:R157)</f>
        <v>0</v>
      </c>
      <c r="S158" s="182">
        <f>SUM(S143:S157)</f>
        <v>371</v>
      </c>
      <c r="T158" s="182">
        <f>SUM(T143:T157)</f>
        <v>304</v>
      </c>
      <c r="U158" s="182">
        <f>SUM(U143:U157)</f>
        <v>344</v>
      </c>
      <c r="V158" s="182">
        <f>SUM(V143:V157)</f>
        <v>193</v>
      </c>
      <c r="W158" s="182">
        <f>SUM(W143:W157)</f>
        <v>338</v>
      </c>
      <c r="X158" s="182"/>
      <c r="Y158" s="182"/>
      <c r="Z158" s="182">
        <f>SUM(Z143:Z157)</f>
        <v>331</v>
      </c>
      <c r="AA158" s="182">
        <f>SUM(AA143:AA157)</f>
        <v>324</v>
      </c>
      <c r="AB158" s="182">
        <f>SUM(AB143:AB157)</f>
        <v>377</v>
      </c>
      <c r="AC158" s="182">
        <f>SUM(AC143:AC157)</f>
        <v>330</v>
      </c>
      <c r="AD158" s="182">
        <f>SUM(AD143:AD157)</f>
        <v>323</v>
      </c>
      <c r="AE158" s="182"/>
      <c r="AF158" s="182"/>
      <c r="AG158" s="182">
        <f>SUM(AG143:AG157)</f>
        <v>0</v>
      </c>
      <c r="AH158" s="182">
        <f>SUM(AH143:AH157)</f>
        <v>0</v>
      </c>
      <c r="AI158" s="150">
        <f>SUM(D158:AH158)</f>
        <v>6499</v>
      </c>
    </row>
    <row r="159" spans="1:40" customHeight="1" ht="18.75">
      <c r="A159" s="277"/>
      <c r="B159" s="284" t="s">
        <v>55</v>
      </c>
      <c r="C159" s="285"/>
      <c r="D159" s="104"/>
      <c r="E159" s="104">
        <v>335</v>
      </c>
      <c r="F159" s="104">
        <v>285</v>
      </c>
      <c r="G159" s="104">
        <v>315</v>
      </c>
      <c r="H159" s="104">
        <v>292</v>
      </c>
      <c r="I159" s="104">
        <v>304</v>
      </c>
      <c r="J159" s="104"/>
      <c r="K159" s="104"/>
      <c r="L159" s="104">
        <v>335</v>
      </c>
      <c r="M159" s="104">
        <v>337</v>
      </c>
      <c r="N159" s="104">
        <v>244</v>
      </c>
      <c r="O159" s="104">
        <v>350</v>
      </c>
      <c r="P159" s="104">
        <v>398</v>
      </c>
      <c r="Q159" s="104"/>
      <c r="R159" s="104"/>
      <c r="S159" s="104">
        <v>365</v>
      </c>
      <c r="T159" s="104">
        <v>299</v>
      </c>
      <c r="U159" s="104">
        <v>342</v>
      </c>
      <c r="V159" s="104">
        <v>197</v>
      </c>
      <c r="W159" s="104">
        <v>326</v>
      </c>
      <c r="X159" s="104"/>
      <c r="Y159" s="104"/>
      <c r="Z159" s="104">
        <v>325</v>
      </c>
      <c r="AA159" s="104">
        <v>318</v>
      </c>
      <c r="AB159" s="104">
        <v>362</v>
      </c>
      <c r="AC159" s="104">
        <v>326</v>
      </c>
      <c r="AD159" s="104">
        <v>311</v>
      </c>
      <c r="AE159" s="104"/>
      <c r="AF159" s="104"/>
      <c r="AG159" s="104"/>
      <c r="AH159" s="104"/>
      <c r="AI159" s="145">
        <f>SUM(D159:AH159)</f>
        <v>6366</v>
      </c>
    </row>
    <row r="160" spans="1:40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04">
        <v>400</v>
      </c>
      <c r="U160" s="104">
        <v>400</v>
      </c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04"/>
      <c r="AG160" s="104">
        <v>400</v>
      </c>
      <c r="AH160" s="104">
        <v>400</v>
      </c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/>
      <c r="E161" s="104">
        <f>E160-E159</f>
        <v>65</v>
      </c>
      <c r="F161" s="104">
        <f>F160-F159</f>
        <v>115</v>
      </c>
      <c r="G161" s="104">
        <f>G160-G159</f>
        <v>85</v>
      </c>
      <c r="H161" s="104">
        <f>H160-H159</f>
        <v>108</v>
      </c>
      <c r="I161" s="104">
        <f>I160-I159</f>
        <v>96</v>
      </c>
      <c r="J161" s="104"/>
      <c r="K161" s="104"/>
      <c r="L161" s="104">
        <f>L160-L159</f>
        <v>65</v>
      </c>
      <c r="M161" s="104">
        <f>M160-M159</f>
        <v>63</v>
      </c>
      <c r="N161" s="104">
        <f>N160-N159</f>
        <v>156</v>
      </c>
      <c r="O161" s="104">
        <f>O160-O159</f>
        <v>50</v>
      </c>
      <c r="P161" s="104">
        <f>P160-P159</f>
        <v>2</v>
      </c>
      <c r="Q161" s="104"/>
      <c r="R161" s="104"/>
      <c r="S161" s="104">
        <f>S160-S159</f>
        <v>35</v>
      </c>
      <c r="T161" s="104">
        <f>T160-T159</f>
        <v>101</v>
      </c>
      <c r="U161" s="104">
        <f>U160-U159</f>
        <v>58</v>
      </c>
      <c r="V161" s="104">
        <f>V160-V159</f>
        <v>203</v>
      </c>
      <c r="W161" s="104">
        <f>W160-W159</f>
        <v>74</v>
      </c>
      <c r="X161" s="104"/>
      <c r="Y161" s="104"/>
      <c r="Z161" s="104">
        <f>Z160-Z159</f>
        <v>75</v>
      </c>
      <c r="AA161" s="104">
        <f>AA160-AA159</f>
        <v>82</v>
      </c>
      <c r="AB161" s="104">
        <f>AB160-AB159</f>
        <v>38</v>
      </c>
      <c r="AC161" s="104">
        <f>AC160-AC159</f>
        <v>74</v>
      </c>
      <c r="AD161" s="104">
        <f>AD160-AD159</f>
        <v>89</v>
      </c>
      <c r="AE161" s="104"/>
      <c r="AF161" s="104"/>
      <c r="AG161" s="104">
        <f>AG160-AG159</f>
        <v>400</v>
      </c>
      <c r="AH161" s="104">
        <f>AH160-AH159</f>
        <v>400</v>
      </c>
      <c r="AI161" s="153">
        <f>SUM(D161:AH161)</f>
        <v>2434</v>
      </c>
    </row>
    <row r="162" spans="1:40" customHeight="1" ht="18.75">
      <c r="A162" s="277"/>
      <c r="B162" s="286" t="s">
        <v>141</v>
      </c>
      <c r="C162" s="287"/>
      <c r="D162" s="104"/>
      <c r="E162" s="104">
        <f>E160-E158</f>
        <v>54</v>
      </c>
      <c r="F162" s="104">
        <f>F160-F158</f>
        <v>109</v>
      </c>
      <c r="G162" s="104">
        <f>G160-G158</f>
        <v>79</v>
      </c>
      <c r="H162" s="104">
        <f>H160-H158</f>
        <v>105</v>
      </c>
      <c r="I162" s="104">
        <f>I160-I158</f>
        <v>91</v>
      </c>
      <c r="J162" s="104"/>
      <c r="K162" s="104"/>
      <c r="L162" s="104">
        <f>L160-L158</f>
        <v>58</v>
      </c>
      <c r="M162" s="104">
        <f>M160-M158</f>
        <v>52</v>
      </c>
      <c r="N162" s="104">
        <f>N160-N158</f>
        <v>153</v>
      </c>
      <c r="O162" s="104">
        <f>O160-O158</f>
        <v>35</v>
      </c>
      <c r="P162" s="104">
        <f>P160-P158</f>
        <v>0</v>
      </c>
      <c r="Q162" s="104"/>
      <c r="R162" s="104"/>
      <c r="S162" s="104">
        <f>S160-S158</f>
        <v>29</v>
      </c>
      <c r="T162" s="104">
        <f>T160-T158</f>
        <v>96</v>
      </c>
      <c r="U162" s="104">
        <f>U160-U158</f>
        <v>56</v>
      </c>
      <c r="V162" s="104">
        <f>V160-V158</f>
        <v>207</v>
      </c>
      <c r="W162" s="104">
        <f>W160-W158</f>
        <v>62</v>
      </c>
      <c r="X162" s="104"/>
      <c r="Y162" s="104"/>
      <c r="Z162" s="104">
        <f>Z160-Z158</f>
        <v>69</v>
      </c>
      <c r="AA162" s="104">
        <f>AA160-AA158</f>
        <v>76</v>
      </c>
      <c r="AB162" s="104">
        <f>AB160-AB158</f>
        <v>23</v>
      </c>
      <c r="AC162" s="104">
        <f>AC160-AC158</f>
        <v>70</v>
      </c>
      <c r="AD162" s="104">
        <f>AD160-AD158</f>
        <v>77</v>
      </c>
      <c r="AE162" s="104"/>
      <c r="AF162" s="104"/>
      <c r="AG162" s="104">
        <f>AG160-AG158</f>
        <v>400</v>
      </c>
      <c r="AH162" s="104">
        <f>AH160-AH158</f>
        <v>400</v>
      </c>
      <c r="AI162" s="153">
        <f>SUM(D162:AH162)</f>
        <v>2301</v>
      </c>
    </row>
    <row r="163" spans="1:40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0</v>
      </c>
      <c r="I163" s="104">
        <f>I144+I146+I148+I150+I152+I154</f>
        <v>0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1</v>
      </c>
      <c r="P163" s="104">
        <f>P144+P146+P148+P150+P152+P154</f>
        <v>0</v>
      </c>
      <c r="Q163" s="104"/>
      <c r="R163" s="104"/>
      <c r="S163" s="104">
        <f>S144+S146+S148+S150+S152+S154</f>
        <v>1</v>
      </c>
      <c r="T163" s="104">
        <f>T144+T146+T148+T150+T152+T154</f>
        <v>1</v>
      </c>
      <c r="U163" s="104">
        <f>U144+U146+U148+U150+U152+U154</f>
        <v>0</v>
      </c>
      <c r="V163" s="104">
        <f>V144+V146+V148+V150+V152+V154</f>
        <v>1</v>
      </c>
      <c r="W163" s="104">
        <f>W144+W146+W148+W150+W152+W154</f>
        <v>1</v>
      </c>
      <c r="X163" s="104"/>
      <c r="Y163" s="104"/>
      <c r="Z163" s="104">
        <f>Z144+Z146+Z148+Z150+Z152+Z154</f>
        <v>186</v>
      </c>
      <c r="AA163" s="104">
        <f>AA144+AA146+AA148+AA150+AA152+AA154</f>
        <v>0</v>
      </c>
      <c r="AB163" s="104">
        <f>AB144+AB146+AB148+AB150+AB152+AB154</f>
        <v>0</v>
      </c>
      <c r="AC163" s="104">
        <f>SUM(AC144,AC146,AC148,AC150,AC152,AC154)</f>
        <v>0</v>
      </c>
      <c r="AD163" s="104">
        <f>SUM(AD144,AD146,AD148,AD150,AD152,AD154)</f>
        <v>0</v>
      </c>
      <c r="AE163" s="104"/>
      <c r="AF163" s="104"/>
      <c r="AG163" s="104">
        <f>SUM(AG144,AG146,AG148,AG150,AG152,AG154)</f>
        <v>0</v>
      </c>
      <c r="AH163" s="104">
        <f>SUM(AH144,AH146,AH148,AH150,AH152,AH154)</f>
        <v>0</v>
      </c>
      <c r="AI163" s="149">
        <f>SUM(D163:AH163)</f>
        <v>193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0</v>
      </c>
      <c r="G165" s="109">
        <v>2</v>
      </c>
      <c r="H165" s="109">
        <v>13</v>
      </c>
      <c r="I165" s="109">
        <v>1</v>
      </c>
      <c r="J165" s="109"/>
      <c r="K165" s="109"/>
      <c r="L165" s="109">
        <v>1</v>
      </c>
      <c r="M165" s="109">
        <v>0</v>
      </c>
      <c r="N165" s="109">
        <v>0</v>
      </c>
      <c r="O165" s="109">
        <v>0</v>
      </c>
      <c r="P165" s="109">
        <v>1</v>
      </c>
      <c r="Q165" s="109"/>
      <c r="R165" s="109"/>
      <c r="S165" s="109">
        <v>0</v>
      </c>
      <c r="T165" s="109">
        <v>0</v>
      </c>
      <c r="U165" s="109">
        <v>0</v>
      </c>
      <c r="V165" s="109">
        <v>0</v>
      </c>
      <c r="W165" s="109">
        <v>0</v>
      </c>
      <c r="X165" s="109"/>
      <c r="Y165" s="109"/>
      <c r="Z165" s="109">
        <v>0</v>
      </c>
      <c r="AA165" s="109">
        <v>0</v>
      </c>
      <c r="AB165" s="109">
        <v>0</v>
      </c>
      <c r="AC165" s="109">
        <v>2</v>
      </c>
      <c r="AD165" s="109">
        <v>0</v>
      </c>
      <c r="AE165" s="109"/>
      <c r="AF165" s="109"/>
      <c r="AG165" s="109"/>
      <c r="AH165" s="109"/>
      <c r="AI165" s="110">
        <f>SUM(D165:AH165)</f>
        <v>20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28</v>
      </c>
      <c r="F166" s="181">
        <v>35</v>
      </c>
      <c r="G166" s="181">
        <v>7</v>
      </c>
      <c r="H166" s="181">
        <v>31</v>
      </c>
      <c r="I166" s="181">
        <v>28</v>
      </c>
      <c r="J166" s="181"/>
      <c r="K166" s="181"/>
      <c r="L166" s="181">
        <v>33</v>
      </c>
      <c r="M166" s="181">
        <v>22</v>
      </c>
      <c r="N166" s="181">
        <v>28</v>
      </c>
      <c r="O166" s="181">
        <v>33</v>
      </c>
      <c r="P166" s="181">
        <v>30</v>
      </c>
      <c r="Q166" s="181"/>
      <c r="R166" s="181"/>
      <c r="S166" s="181">
        <v>8</v>
      </c>
      <c r="T166" s="181">
        <v>19</v>
      </c>
      <c r="U166" s="181">
        <v>29</v>
      </c>
      <c r="V166" s="181">
        <v>22</v>
      </c>
      <c r="W166" s="181">
        <v>32</v>
      </c>
      <c r="X166" s="181"/>
      <c r="Y166" s="181"/>
      <c r="Z166" s="181">
        <v>23</v>
      </c>
      <c r="AA166" s="181">
        <v>30</v>
      </c>
      <c r="AB166" s="181">
        <v>26</v>
      </c>
      <c r="AC166" s="181">
        <v>24</v>
      </c>
      <c r="AD166" s="181">
        <v>1</v>
      </c>
      <c r="AE166" s="181"/>
      <c r="AF166" s="181"/>
      <c r="AG166" s="181"/>
      <c r="AH166" s="181"/>
      <c r="AI166" s="146">
        <f>SUM(D166:AH166)</f>
        <v>489</v>
      </c>
    </row>
    <row r="167" spans="1:40" customHeight="1" ht="15.75">
      <c r="A167" s="298"/>
      <c r="B167" s="281"/>
      <c r="C167" s="99" t="s">
        <v>124</v>
      </c>
      <c r="D167" s="181"/>
      <c r="E167" s="181">
        <v>2</v>
      </c>
      <c r="F167" s="181">
        <v>3</v>
      </c>
      <c r="G167" s="181">
        <v>0</v>
      </c>
      <c r="H167" s="181">
        <v>0</v>
      </c>
      <c r="I167" s="181">
        <v>0</v>
      </c>
      <c r="J167" s="181"/>
      <c r="K167" s="181"/>
      <c r="L167" s="181">
        <v>1</v>
      </c>
      <c r="M167" s="181">
        <v>0</v>
      </c>
      <c r="N167" s="181">
        <v>0</v>
      </c>
      <c r="O167" s="181">
        <v>3</v>
      </c>
      <c r="P167" s="181">
        <v>2</v>
      </c>
      <c r="Q167" s="181"/>
      <c r="R167" s="181"/>
      <c r="S167" s="181">
        <v>0</v>
      </c>
      <c r="T167" s="181">
        <v>0</v>
      </c>
      <c r="U167" s="181">
        <v>1</v>
      </c>
      <c r="V167" s="181">
        <v>1</v>
      </c>
      <c r="W167" s="181">
        <v>0</v>
      </c>
      <c r="X167" s="181"/>
      <c r="Y167" s="181"/>
      <c r="Z167" s="181">
        <v>0</v>
      </c>
      <c r="AA167" s="181">
        <v>0</v>
      </c>
      <c r="AB167" s="181">
        <v>0</v>
      </c>
      <c r="AC167" s="181">
        <v>0</v>
      </c>
      <c r="AD167" s="181">
        <v>0</v>
      </c>
      <c r="AE167" s="181"/>
      <c r="AF167" s="181"/>
      <c r="AG167" s="181"/>
      <c r="AH167" s="181"/>
      <c r="AI167" s="146">
        <f>SUM(D167:AH167)</f>
        <v>13</v>
      </c>
    </row>
    <row r="168" spans="1:40" customHeight="1" ht="15.75">
      <c r="A168" s="298"/>
      <c r="B168" s="281"/>
      <c r="C168" s="99" t="s">
        <v>125</v>
      </c>
      <c r="D168" s="181"/>
      <c r="E168" s="181">
        <v>21</v>
      </c>
      <c r="F168" s="181">
        <v>26</v>
      </c>
      <c r="G168" s="181">
        <v>4</v>
      </c>
      <c r="H168" s="181">
        <v>31</v>
      </c>
      <c r="I168" s="181">
        <v>24</v>
      </c>
      <c r="J168" s="181"/>
      <c r="K168" s="181"/>
      <c r="L168" s="181">
        <v>36</v>
      </c>
      <c r="M168" s="181">
        <v>33</v>
      </c>
      <c r="N168" s="181">
        <v>22</v>
      </c>
      <c r="O168" s="181">
        <v>25</v>
      </c>
      <c r="P168" s="181">
        <v>25</v>
      </c>
      <c r="Q168" s="181"/>
      <c r="R168" s="181"/>
      <c r="S168" s="181">
        <v>9</v>
      </c>
      <c r="T168" s="181">
        <v>18</v>
      </c>
      <c r="U168" s="181">
        <v>27</v>
      </c>
      <c r="V168" s="181">
        <v>17</v>
      </c>
      <c r="W168" s="181">
        <v>22</v>
      </c>
      <c r="X168" s="181"/>
      <c r="Y168" s="181"/>
      <c r="Z168" s="181">
        <v>38</v>
      </c>
      <c r="AA168" s="181">
        <v>22</v>
      </c>
      <c r="AB168" s="181">
        <v>24</v>
      </c>
      <c r="AC168" s="181">
        <v>22</v>
      </c>
      <c r="AD168" s="181">
        <v>1</v>
      </c>
      <c r="AE168" s="181"/>
      <c r="AF168" s="181"/>
      <c r="AG168" s="181"/>
      <c r="AH168" s="181"/>
      <c r="AI168" s="146">
        <f>SUM(D168:AH168)</f>
        <v>447</v>
      </c>
    </row>
    <row r="169" spans="1:40" customHeight="1" ht="15.75">
      <c r="A169" s="298"/>
      <c r="B169" s="281"/>
      <c r="C169" s="99" t="s">
        <v>126</v>
      </c>
      <c r="D169" s="181"/>
      <c r="E169" s="181">
        <v>3</v>
      </c>
      <c r="F169" s="181">
        <v>3</v>
      </c>
      <c r="G169" s="181">
        <v>0</v>
      </c>
      <c r="H169" s="181">
        <v>0</v>
      </c>
      <c r="I169" s="181">
        <v>1</v>
      </c>
      <c r="J169" s="181"/>
      <c r="K169" s="181"/>
      <c r="L169" s="181">
        <v>1</v>
      </c>
      <c r="M169" s="181">
        <v>1</v>
      </c>
      <c r="N169" s="181">
        <v>0</v>
      </c>
      <c r="O169" s="181">
        <v>2</v>
      </c>
      <c r="P169" s="181">
        <v>1</v>
      </c>
      <c r="Q169" s="181"/>
      <c r="R169" s="181"/>
      <c r="S169" s="181">
        <v>1</v>
      </c>
      <c r="T169" s="181">
        <v>0</v>
      </c>
      <c r="U169" s="181">
        <v>1</v>
      </c>
      <c r="V169" s="181">
        <v>2</v>
      </c>
      <c r="W169" s="181">
        <v>1</v>
      </c>
      <c r="X169" s="181"/>
      <c r="Y169" s="181"/>
      <c r="Z169" s="181">
        <v>1</v>
      </c>
      <c r="AA169" s="181">
        <v>0</v>
      </c>
      <c r="AB169" s="181">
        <v>0</v>
      </c>
      <c r="AC169" s="181">
        <v>0</v>
      </c>
      <c r="AD169" s="181">
        <v>0</v>
      </c>
      <c r="AE169" s="181"/>
      <c r="AF169" s="181"/>
      <c r="AG169" s="181"/>
      <c r="AH169" s="181"/>
      <c r="AI169" s="146">
        <f>SUM(D169:AH169)</f>
        <v>18</v>
      </c>
    </row>
    <row r="170" spans="1:40" customHeight="1" ht="15.75">
      <c r="A170" s="298"/>
      <c r="B170" s="281"/>
      <c r="C170" s="99" t="s">
        <v>127</v>
      </c>
      <c r="D170" s="181"/>
      <c r="E170" s="181">
        <v>105</v>
      </c>
      <c r="F170" s="181">
        <v>112</v>
      </c>
      <c r="G170" s="181">
        <v>132</v>
      </c>
      <c r="H170" s="181">
        <v>117</v>
      </c>
      <c r="I170" s="181">
        <v>137</v>
      </c>
      <c r="J170" s="181"/>
      <c r="K170" s="181"/>
      <c r="L170" s="181">
        <v>136</v>
      </c>
      <c r="M170" s="181">
        <v>136</v>
      </c>
      <c r="N170" s="181">
        <v>156</v>
      </c>
      <c r="O170" s="181">
        <v>102</v>
      </c>
      <c r="P170" s="181">
        <v>114</v>
      </c>
      <c r="Q170" s="181"/>
      <c r="R170" s="181"/>
      <c r="S170" s="181">
        <v>96</v>
      </c>
      <c r="T170" s="181">
        <v>135</v>
      </c>
      <c r="U170" s="181">
        <v>121</v>
      </c>
      <c r="V170" s="181">
        <v>94</v>
      </c>
      <c r="W170" s="181">
        <v>139</v>
      </c>
      <c r="X170" s="181"/>
      <c r="Y170" s="181"/>
      <c r="Z170" s="181">
        <v>136</v>
      </c>
      <c r="AA170" s="181">
        <v>76</v>
      </c>
      <c r="AB170" s="181">
        <v>132</v>
      </c>
      <c r="AC170" s="181">
        <v>154</v>
      </c>
      <c r="AD170" s="181">
        <v>146</v>
      </c>
      <c r="AE170" s="181"/>
      <c r="AF170" s="181"/>
      <c r="AG170" s="181"/>
      <c r="AH170" s="181"/>
      <c r="AI170" s="146">
        <f>SUM(D170:AH170)</f>
        <v>2476</v>
      </c>
    </row>
    <row r="171" spans="1:40" customHeight="1" ht="15.75">
      <c r="A171" s="298"/>
      <c r="B171" s="281"/>
      <c r="C171" s="99" t="s">
        <v>128</v>
      </c>
      <c r="D171" s="181"/>
      <c r="E171" s="181">
        <v>13</v>
      </c>
      <c r="F171" s="181">
        <v>9</v>
      </c>
      <c r="G171" s="181">
        <v>11</v>
      </c>
      <c r="H171" s="181">
        <v>6</v>
      </c>
      <c r="I171" s="181">
        <v>8</v>
      </c>
      <c r="J171" s="181"/>
      <c r="K171" s="181"/>
      <c r="L171" s="181">
        <v>2</v>
      </c>
      <c r="M171" s="181">
        <v>7</v>
      </c>
      <c r="N171" s="181">
        <v>2</v>
      </c>
      <c r="O171" s="181">
        <v>7</v>
      </c>
      <c r="P171" s="181">
        <v>7</v>
      </c>
      <c r="Q171" s="181"/>
      <c r="R171" s="181"/>
      <c r="S171" s="181">
        <v>5</v>
      </c>
      <c r="T171" s="181">
        <v>7</v>
      </c>
      <c r="U171" s="181">
        <v>6</v>
      </c>
      <c r="V171" s="181">
        <v>7</v>
      </c>
      <c r="W171" s="181">
        <v>10</v>
      </c>
      <c r="X171" s="181"/>
      <c r="Y171" s="181"/>
      <c r="Z171" s="181">
        <v>8</v>
      </c>
      <c r="AA171" s="181">
        <v>2</v>
      </c>
      <c r="AB171" s="181">
        <v>1</v>
      </c>
      <c r="AC171" s="181">
        <v>1</v>
      </c>
      <c r="AD171" s="181">
        <v>12</v>
      </c>
      <c r="AE171" s="181"/>
      <c r="AF171" s="181"/>
      <c r="AG171" s="181"/>
      <c r="AH171" s="181"/>
      <c r="AI171" s="146">
        <f>SUM(D171:AH171)</f>
        <v>131</v>
      </c>
    </row>
    <row r="172" spans="1:40" customHeight="1" ht="15.75">
      <c r="A172" s="298"/>
      <c r="B172" s="281"/>
      <c r="C172" s="99" t="s">
        <v>129</v>
      </c>
      <c r="D172" s="181"/>
      <c r="E172" s="181">
        <v>87</v>
      </c>
      <c r="F172" s="181">
        <v>102</v>
      </c>
      <c r="G172" s="181">
        <v>82</v>
      </c>
      <c r="H172" s="181">
        <v>79</v>
      </c>
      <c r="I172" s="181">
        <v>66</v>
      </c>
      <c r="J172" s="181"/>
      <c r="K172" s="181"/>
      <c r="L172" s="181">
        <v>74</v>
      </c>
      <c r="M172" s="181">
        <v>74</v>
      </c>
      <c r="N172" s="181">
        <v>61</v>
      </c>
      <c r="O172" s="181">
        <v>77</v>
      </c>
      <c r="P172" s="181">
        <v>88</v>
      </c>
      <c r="Q172" s="181"/>
      <c r="R172" s="181"/>
      <c r="S172" s="181">
        <v>88</v>
      </c>
      <c r="T172" s="181">
        <v>99</v>
      </c>
      <c r="U172" s="181">
        <v>82</v>
      </c>
      <c r="V172" s="181">
        <v>61</v>
      </c>
      <c r="W172" s="181">
        <v>72</v>
      </c>
      <c r="X172" s="181"/>
      <c r="Y172" s="181"/>
      <c r="Z172" s="181">
        <v>77</v>
      </c>
      <c r="AA172" s="181">
        <v>84</v>
      </c>
      <c r="AB172" s="181">
        <v>63</v>
      </c>
      <c r="AC172" s="181">
        <v>65</v>
      </c>
      <c r="AD172" s="181">
        <v>77</v>
      </c>
      <c r="AE172" s="181"/>
      <c r="AF172" s="181"/>
      <c r="AG172" s="181"/>
      <c r="AH172" s="181"/>
      <c r="AI172" s="146">
        <f>SUM(D172:AH172)</f>
        <v>1558</v>
      </c>
    </row>
    <row r="173" spans="1:40" customHeight="1" ht="15.75">
      <c r="A173" s="298"/>
      <c r="B173" s="281"/>
      <c r="C173" s="99" t="s">
        <v>130</v>
      </c>
      <c r="D173" s="181"/>
      <c r="E173" s="181">
        <v>6</v>
      </c>
      <c r="F173" s="181">
        <v>6</v>
      </c>
      <c r="G173" s="181">
        <v>3</v>
      </c>
      <c r="H173" s="181">
        <v>1</v>
      </c>
      <c r="I173" s="181">
        <v>5</v>
      </c>
      <c r="J173" s="181"/>
      <c r="K173" s="181"/>
      <c r="L173" s="181">
        <v>0</v>
      </c>
      <c r="M173" s="181">
        <v>4</v>
      </c>
      <c r="N173" s="181">
        <v>0</v>
      </c>
      <c r="O173" s="181">
        <v>4</v>
      </c>
      <c r="P173" s="181">
        <v>4</v>
      </c>
      <c r="Q173" s="181"/>
      <c r="R173" s="181"/>
      <c r="S173" s="181">
        <v>6</v>
      </c>
      <c r="T173" s="181">
        <v>6</v>
      </c>
      <c r="U173" s="181">
        <v>2</v>
      </c>
      <c r="V173" s="181">
        <v>3</v>
      </c>
      <c r="W173" s="181">
        <v>1</v>
      </c>
      <c r="X173" s="181"/>
      <c r="Y173" s="181"/>
      <c r="Z173" s="181">
        <v>4</v>
      </c>
      <c r="AA173" s="181">
        <v>5</v>
      </c>
      <c r="AB173" s="181">
        <v>0</v>
      </c>
      <c r="AC173" s="181">
        <v>2</v>
      </c>
      <c r="AD173" s="181">
        <v>5</v>
      </c>
      <c r="AE173" s="181"/>
      <c r="AF173" s="181"/>
      <c r="AG173" s="181"/>
      <c r="AH173" s="181"/>
      <c r="AI173" s="146">
        <f>SUM(D173:AH173)</f>
        <v>67</v>
      </c>
    </row>
    <row r="174" spans="1:40" customHeight="1" ht="15.75">
      <c r="A174" s="298"/>
      <c r="B174" s="281"/>
      <c r="C174" s="99" t="s">
        <v>131</v>
      </c>
      <c r="D174" s="181"/>
      <c r="E174" s="181">
        <v>59</v>
      </c>
      <c r="F174" s="181">
        <v>41</v>
      </c>
      <c r="G174" s="181">
        <v>68</v>
      </c>
      <c r="H174" s="181">
        <v>56</v>
      </c>
      <c r="I174" s="181">
        <v>83</v>
      </c>
      <c r="J174" s="181"/>
      <c r="K174" s="181"/>
      <c r="L174" s="181">
        <v>69</v>
      </c>
      <c r="M174" s="181">
        <v>67</v>
      </c>
      <c r="N174" s="181">
        <v>70</v>
      </c>
      <c r="O174" s="181">
        <v>40</v>
      </c>
      <c r="P174" s="181">
        <v>54</v>
      </c>
      <c r="Q174" s="181"/>
      <c r="R174" s="181"/>
      <c r="S174" s="181">
        <v>81</v>
      </c>
      <c r="T174" s="181">
        <v>47</v>
      </c>
      <c r="U174" s="181">
        <v>76</v>
      </c>
      <c r="V174" s="181">
        <v>40</v>
      </c>
      <c r="W174" s="181">
        <v>67</v>
      </c>
      <c r="X174" s="181"/>
      <c r="Y174" s="181"/>
      <c r="Z174" s="181">
        <v>66</v>
      </c>
      <c r="AA174" s="181">
        <v>44</v>
      </c>
      <c r="AB174" s="181">
        <v>74</v>
      </c>
      <c r="AC174" s="181">
        <v>83</v>
      </c>
      <c r="AD174" s="181">
        <v>68</v>
      </c>
      <c r="AE174" s="181"/>
      <c r="AF174" s="181"/>
      <c r="AG174" s="181"/>
      <c r="AH174" s="181"/>
      <c r="AI174" s="146">
        <f>SUM(D174:AH174)</f>
        <v>1253</v>
      </c>
    </row>
    <row r="175" spans="1:40" customHeight="1" ht="15.75">
      <c r="A175" s="298"/>
      <c r="B175" s="281"/>
      <c r="C175" s="99" t="s">
        <v>132</v>
      </c>
      <c r="D175" s="181"/>
      <c r="E175" s="181">
        <v>5</v>
      </c>
      <c r="F175" s="181">
        <v>0</v>
      </c>
      <c r="G175" s="181">
        <v>2</v>
      </c>
      <c r="H175" s="181">
        <v>0</v>
      </c>
      <c r="I175" s="181">
        <v>2</v>
      </c>
      <c r="J175" s="181"/>
      <c r="K175" s="181"/>
      <c r="L175" s="181">
        <v>1</v>
      </c>
      <c r="M175" s="181">
        <v>0</v>
      </c>
      <c r="N175" s="181">
        <v>1</v>
      </c>
      <c r="O175" s="181">
        <v>0</v>
      </c>
      <c r="P175" s="181">
        <v>0</v>
      </c>
      <c r="Q175" s="181"/>
      <c r="R175" s="181"/>
      <c r="S175" s="181">
        <v>2</v>
      </c>
      <c r="T175" s="181">
        <v>1</v>
      </c>
      <c r="U175" s="181">
        <v>2</v>
      </c>
      <c r="V175" s="181">
        <v>0</v>
      </c>
      <c r="W175" s="181">
        <v>1</v>
      </c>
      <c r="X175" s="181"/>
      <c r="Y175" s="181"/>
      <c r="Z175" s="181">
        <v>0</v>
      </c>
      <c r="AA175" s="181">
        <v>2</v>
      </c>
      <c r="AB175" s="181">
        <v>0</v>
      </c>
      <c r="AC175" s="181">
        <v>1</v>
      </c>
      <c r="AD175" s="181">
        <v>1</v>
      </c>
      <c r="AE175" s="181"/>
      <c r="AF175" s="181"/>
      <c r="AG175" s="181"/>
      <c r="AH175" s="181"/>
      <c r="AI175" s="146">
        <f>SUM(D175:AH175)</f>
        <v>21</v>
      </c>
    </row>
    <row r="176" spans="1:40" customHeight="1" ht="15.75">
      <c r="A176" s="298"/>
      <c r="B176" s="281"/>
      <c r="C176" s="99" t="s">
        <v>133</v>
      </c>
      <c r="D176" s="181"/>
      <c r="E176" s="181">
        <v>51</v>
      </c>
      <c r="F176" s="181">
        <v>43</v>
      </c>
      <c r="G176" s="181">
        <v>40</v>
      </c>
      <c r="H176" s="181">
        <v>42</v>
      </c>
      <c r="I176" s="181">
        <v>29</v>
      </c>
      <c r="J176" s="181"/>
      <c r="K176" s="181"/>
      <c r="L176" s="181">
        <v>27</v>
      </c>
      <c r="M176" s="181">
        <v>31</v>
      </c>
      <c r="N176" s="181">
        <v>32</v>
      </c>
      <c r="O176" s="181">
        <v>39</v>
      </c>
      <c r="P176" s="181">
        <v>41</v>
      </c>
      <c r="Q176" s="181"/>
      <c r="R176" s="181"/>
      <c r="S176" s="181">
        <v>83</v>
      </c>
      <c r="T176" s="181">
        <v>43</v>
      </c>
      <c r="U176" s="181">
        <v>38</v>
      </c>
      <c r="V176" s="181">
        <v>36</v>
      </c>
      <c r="W176" s="181">
        <v>35</v>
      </c>
      <c r="X176" s="181"/>
      <c r="Y176" s="181"/>
      <c r="Z176" s="181">
        <v>28</v>
      </c>
      <c r="AA176" s="181">
        <v>79</v>
      </c>
      <c r="AB176" s="181">
        <v>25</v>
      </c>
      <c r="AC176" s="181">
        <v>36</v>
      </c>
      <c r="AD176" s="181">
        <v>38</v>
      </c>
      <c r="AE176" s="181"/>
      <c r="AF176" s="181"/>
      <c r="AG176" s="181"/>
      <c r="AH176" s="181"/>
      <c r="AI176" s="146">
        <f>SUM(D176:AH176)</f>
        <v>816</v>
      </c>
    </row>
    <row r="177" spans="1:40" customHeight="1" ht="15.75">
      <c r="A177" s="298"/>
      <c r="B177" s="281"/>
      <c r="C177" s="99" t="s">
        <v>134</v>
      </c>
      <c r="D177" s="181"/>
      <c r="E177" s="181">
        <v>4</v>
      </c>
      <c r="F177" s="181">
        <v>2</v>
      </c>
      <c r="G177" s="181">
        <v>1</v>
      </c>
      <c r="H177" s="181">
        <v>1</v>
      </c>
      <c r="I177" s="181">
        <v>0</v>
      </c>
      <c r="J177" s="181"/>
      <c r="K177" s="181"/>
      <c r="L177" s="181">
        <v>0</v>
      </c>
      <c r="M177" s="181">
        <v>1</v>
      </c>
      <c r="N177" s="181">
        <v>0</v>
      </c>
      <c r="O177" s="181">
        <v>2</v>
      </c>
      <c r="P177" s="181">
        <v>2</v>
      </c>
      <c r="Q177" s="181"/>
      <c r="R177" s="181"/>
      <c r="S177" s="181">
        <v>4</v>
      </c>
      <c r="T177" s="181">
        <v>2</v>
      </c>
      <c r="U177" s="181">
        <v>0</v>
      </c>
      <c r="V177" s="181">
        <v>1</v>
      </c>
      <c r="W177" s="181">
        <v>1</v>
      </c>
      <c r="X177" s="181"/>
      <c r="Y177" s="181"/>
      <c r="Z177" s="181">
        <v>1</v>
      </c>
      <c r="AA177" s="181">
        <v>3</v>
      </c>
      <c r="AB177" s="181">
        <v>0</v>
      </c>
      <c r="AC177" s="181">
        <v>0</v>
      </c>
      <c r="AD177" s="181">
        <v>1</v>
      </c>
      <c r="AE177" s="181"/>
      <c r="AF177" s="181"/>
      <c r="AG177" s="181"/>
      <c r="AH177" s="181"/>
      <c r="AI177" s="146">
        <f>SUM(D177:AH177)</f>
        <v>26</v>
      </c>
    </row>
    <row r="178" spans="1:40" customHeight="1" ht="15.75">
      <c r="A178" s="298"/>
      <c r="B178" s="281"/>
      <c r="C178" s="99" t="s">
        <v>135</v>
      </c>
      <c r="D178" s="181"/>
      <c r="E178" s="181">
        <v>5</v>
      </c>
      <c r="F178" s="181">
        <v>4</v>
      </c>
      <c r="G178" s="181">
        <v>13</v>
      </c>
      <c r="H178" s="181">
        <v>1</v>
      </c>
      <c r="I178" s="181">
        <v>9</v>
      </c>
      <c r="J178" s="181"/>
      <c r="K178" s="181"/>
      <c r="L178" s="181">
        <v>3</v>
      </c>
      <c r="M178" s="181">
        <v>9</v>
      </c>
      <c r="N178" s="181">
        <v>2</v>
      </c>
      <c r="O178" s="181">
        <v>2</v>
      </c>
      <c r="P178" s="181">
        <v>0</v>
      </c>
      <c r="Q178" s="181"/>
      <c r="R178" s="181"/>
      <c r="S178" s="181">
        <v>2</v>
      </c>
      <c r="T178" s="181">
        <v>7</v>
      </c>
      <c r="U178" s="181">
        <v>1</v>
      </c>
      <c r="V178" s="181">
        <v>2</v>
      </c>
      <c r="W178" s="181">
        <v>7</v>
      </c>
      <c r="X178" s="181"/>
      <c r="Y178" s="181"/>
      <c r="Z178" s="181">
        <v>1</v>
      </c>
      <c r="AA178" s="181">
        <v>7</v>
      </c>
      <c r="AB178" s="181">
        <v>2</v>
      </c>
      <c r="AC178" s="181">
        <v>1</v>
      </c>
      <c r="AD178" s="181">
        <v>9</v>
      </c>
      <c r="AE178" s="181"/>
      <c r="AF178" s="181"/>
      <c r="AG178" s="181"/>
      <c r="AH178" s="181"/>
      <c r="AI178" s="147">
        <f>SUM(D178:AH178)</f>
        <v>87</v>
      </c>
    </row>
    <row r="179" spans="1:40" customHeight="1" ht="15.75">
      <c r="A179" s="298"/>
      <c r="B179" s="281"/>
      <c r="C179" s="99" t="s">
        <v>136</v>
      </c>
      <c r="D179" s="181"/>
      <c r="E179" s="181">
        <v>1</v>
      </c>
      <c r="F179" s="181">
        <v>1</v>
      </c>
      <c r="G179" s="181">
        <v>1</v>
      </c>
      <c r="H179" s="181">
        <v>1</v>
      </c>
      <c r="I179" s="181">
        <v>0</v>
      </c>
      <c r="J179" s="181"/>
      <c r="K179" s="181"/>
      <c r="L179" s="181">
        <v>0</v>
      </c>
      <c r="M179" s="181">
        <v>0</v>
      </c>
      <c r="N179" s="181">
        <v>1</v>
      </c>
      <c r="O179" s="181">
        <v>0</v>
      </c>
      <c r="P179" s="181">
        <v>1</v>
      </c>
      <c r="Q179" s="181"/>
      <c r="R179" s="181"/>
      <c r="S179" s="181">
        <v>0</v>
      </c>
      <c r="T179" s="181">
        <v>1</v>
      </c>
      <c r="U179" s="181">
        <v>0</v>
      </c>
      <c r="V179" s="181">
        <v>1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1</v>
      </c>
      <c r="AD179" s="181">
        <v>0</v>
      </c>
      <c r="AE179" s="181"/>
      <c r="AF179" s="181"/>
      <c r="AG179" s="181"/>
      <c r="AH179" s="181"/>
      <c r="AI179" s="147">
        <f>SUM(D179:AH179)</f>
        <v>9</v>
      </c>
    </row>
    <row r="180" spans="1:40" customHeight="1" ht="16.5">
      <c r="A180" s="298"/>
      <c r="B180" s="281"/>
      <c r="C180" s="100" t="s">
        <v>137</v>
      </c>
      <c r="D180" s="181"/>
      <c r="E180" s="181">
        <v>10</v>
      </c>
      <c r="F180" s="181">
        <v>13</v>
      </c>
      <c r="G180" s="181">
        <v>10</v>
      </c>
      <c r="H180" s="181">
        <v>12</v>
      </c>
      <c r="I180" s="181">
        <v>8</v>
      </c>
      <c r="J180" s="181"/>
      <c r="K180" s="181"/>
      <c r="L180" s="181">
        <v>9</v>
      </c>
      <c r="M180" s="181">
        <v>13</v>
      </c>
      <c r="N180" s="181">
        <v>10</v>
      </c>
      <c r="O180" s="181">
        <v>13</v>
      </c>
      <c r="P180" s="181">
        <v>15</v>
      </c>
      <c r="Q180" s="181"/>
      <c r="R180" s="181"/>
      <c r="S180" s="181">
        <v>15</v>
      </c>
      <c r="T180" s="181">
        <v>14</v>
      </c>
      <c r="U180" s="181">
        <v>14</v>
      </c>
      <c r="V180" s="181">
        <v>8</v>
      </c>
      <c r="W180" s="181">
        <v>12</v>
      </c>
      <c r="X180" s="181"/>
      <c r="Y180" s="181"/>
      <c r="Z180" s="181">
        <v>10</v>
      </c>
      <c r="AA180" s="181">
        <v>17</v>
      </c>
      <c r="AB180" s="181">
        <v>10</v>
      </c>
      <c r="AC180" s="181">
        <v>10</v>
      </c>
      <c r="AD180" s="181">
        <v>9</v>
      </c>
      <c r="AE180" s="181"/>
      <c r="AF180" s="181"/>
      <c r="AG180" s="181"/>
      <c r="AH180" s="181"/>
      <c r="AI180" s="151">
        <f>SUM(D180:AH180)</f>
        <v>232</v>
      </c>
    </row>
    <row r="181" spans="1:40" customHeight="1" ht="18.75">
      <c r="A181" s="298"/>
      <c r="B181" s="282" t="s">
        <v>138</v>
      </c>
      <c r="C181" s="283"/>
      <c r="D181" s="182"/>
      <c r="E181" s="182">
        <f>SUM(E166:E180)</f>
        <v>400</v>
      </c>
      <c r="F181" s="182">
        <f>SUM(F166:F180)</f>
        <v>400</v>
      </c>
      <c r="G181" s="182">
        <f>SUM(G166:G180)</f>
        <v>374</v>
      </c>
      <c r="H181" s="182">
        <f>SUM(H166:H180)</f>
        <v>378</v>
      </c>
      <c r="I181" s="182">
        <f>SUM(I166:I180)</f>
        <v>400</v>
      </c>
      <c r="J181" s="182"/>
      <c r="K181" s="182"/>
      <c r="L181" s="182">
        <f>SUM(L166:L180)</f>
        <v>392</v>
      </c>
      <c r="M181" s="182">
        <f>SUM(M166:M180)</f>
        <v>398</v>
      </c>
      <c r="N181" s="182">
        <f>SUM(N166:N180)</f>
        <v>385</v>
      </c>
      <c r="O181" s="182">
        <f>SUM(O166:O180)</f>
        <v>349</v>
      </c>
      <c r="P181" s="182">
        <f>SUM(P166:P180)</f>
        <v>384</v>
      </c>
      <c r="Q181" s="182"/>
      <c r="R181" s="182"/>
      <c r="S181" s="182">
        <f>SUM(S166:S180)</f>
        <v>400</v>
      </c>
      <c r="T181" s="182">
        <f>SUM(T166:T180)</f>
        <v>399</v>
      </c>
      <c r="U181" s="182">
        <f>SUM(U166:U180)</f>
        <v>400</v>
      </c>
      <c r="V181" s="182">
        <f>SUM(V166:V180)</f>
        <v>295</v>
      </c>
      <c r="W181" s="182">
        <f>SUM(W166:W180)</f>
        <v>400</v>
      </c>
      <c r="X181" s="182"/>
      <c r="Y181" s="182"/>
      <c r="Z181" s="182">
        <f>SUM(Z166:Z180)</f>
        <v>393</v>
      </c>
      <c r="AA181" s="182">
        <f>SUM(AA166:AA180)</f>
        <v>371</v>
      </c>
      <c r="AB181" s="182">
        <f>SUM(AB166:AB180)</f>
        <v>357</v>
      </c>
      <c r="AC181" s="182">
        <f>SUM(AC166:AC180)</f>
        <v>400</v>
      </c>
      <c r="AD181" s="182">
        <f>SUM(AD166:AD180)</f>
        <v>368</v>
      </c>
      <c r="AE181" s="182"/>
      <c r="AF181" s="182"/>
      <c r="AG181" s="182">
        <f>SUM(AG166:AG180)</f>
        <v>0</v>
      </c>
      <c r="AH181" s="182">
        <f>SUM(AH166:AH180)</f>
        <v>0</v>
      </c>
      <c r="AI181" s="150">
        <f>SUM(D181:AH181)</f>
        <v>7643</v>
      </c>
    </row>
    <row r="182" spans="1:40" customHeight="1" ht="18.75">
      <c r="A182" s="298"/>
      <c r="B182" s="284" t="s">
        <v>55</v>
      </c>
      <c r="C182" s="285"/>
      <c r="D182" s="104"/>
      <c r="E182" s="104">
        <v>397</v>
      </c>
      <c r="F182" s="104">
        <v>396</v>
      </c>
      <c r="G182" s="104">
        <v>370</v>
      </c>
      <c r="H182" s="104">
        <v>373</v>
      </c>
      <c r="I182" s="104">
        <v>397</v>
      </c>
      <c r="J182" s="104"/>
      <c r="K182" s="104"/>
      <c r="L182" s="104">
        <v>386</v>
      </c>
      <c r="M182" s="104">
        <v>391</v>
      </c>
      <c r="N182" s="104">
        <v>380</v>
      </c>
      <c r="O182" s="104">
        <v>345</v>
      </c>
      <c r="P182" s="104">
        <v>379</v>
      </c>
      <c r="Q182" s="104"/>
      <c r="R182" s="104"/>
      <c r="S182" s="104">
        <v>396</v>
      </c>
      <c r="T182" s="104">
        <v>396</v>
      </c>
      <c r="U182" s="104">
        <v>399</v>
      </c>
      <c r="V182" s="104">
        <v>295</v>
      </c>
      <c r="W182" s="104">
        <v>400</v>
      </c>
      <c r="X182" s="104"/>
      <c r="Y182" s="104"/>
      <c r="Z182" s="104">
        <v>393</v>
      </c>
      <c r="AA182" s="104">
        <v>369</v>
      </c>
      <c r="AB182" s="104">
        <v>354</v>
      </c>
      <c r="AC182" s="104">
        <v>396</v>
      </c>
      <c r="AD182" s="104">
        <v>364</v>
      </c>
      <c r="AE182" s="104"/>
      <c r="AF182" s="104"/>
      <c r="AG182" s="104"/>
      <c r="AH182" s="104"/>
      <c r="AI182" s="145">
        <f>SUM(D182:AH182)</f>
        <v>7576</v>
      </c>
    </row>
    <row r="183" spans="1:40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04">
        <v>400</v>
      </c>
      <c r="U183" s="104">
        <v>400</v>
      </c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04"/>
      <c r="AG183" s="104">
        <v>400</v>
      </c>
      <c r="AH183" s="104">
        <v>400</v>
      </c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/>
      <c r="E184" s="104">
        <f>E183-E182</f>
        <v>3</v>
      </c>
      <c r="F184" s="104">
        <f>F183-F182</f>
        <v>4</v>
      </c>
      <c r="G184" s="104">
        <f>G183-G182</f>
        <v>30</v>
      </c>
      <c r="H184" s="104">
        <f>H183-H182</f>
        <v>27</v>
      </c>
      <c r="I184" s="104">
        <f>I183-I182</f>
        <v>3</v>
      </c>
      <c r="J184" s="104"/>
      <c r="K184" s="104"/>
      <c r="L184" s="104">
        <f>L183-L182</f>
        <v>14</v>
      </c>
      <c r="M184" s="104">
        <f>M183-M182</f>
        <v>9</v>
      </c>
      <c r="N184" s="104">
        <f>N183-N182</f>
        <v>20</v>
      </c>
      <c r="O184" s="104">
        <f>O183-O182</f>
        <v>55</v>
      </c>
      <c r="P184" s="104">
        <f>P183-P182</f>
        <v>21</v>
      </c>
      <c r="Q184" s="104"/>
      <c r="R184" s="104"/>
      <c r="S184" s="104">
        <f>S183-S182</f>
        <v>4</v>
      </c>
      <c r="T184" s="104">
        <f>T183-T182</f>
        <v>4</v>
      </c>
      <c r="U184" s="104">
        <f>U183-U182</f>
        <v>1</v>
      </c>
      <c r="V184" s="104">
        <f>V183-V182</f>
        <v>105</v>
      </c>
      <c r="W184" s="104">
        <f>W183-W182</f>
        <v>0</v>
      </c>
      <c r="X184" s="104"/>
      <c r="Y184" s="104"/>
      <c r="Z184" s="104">
        <f>Z183-Z182</f>
        <v>7</v>
      </c>
      <c r="AA184" s="104">
        <f>AA183-AA182</f>
        <v>31</v>
      </c>
      <c r="AB184" s="104">
        <f>AB183-AB182</f>
        <v>46</v>
      </c>
      <c r="AC184" s="104">
        <f>AC183-AC182</f>
        <v>4</v>
      </c>
      <c r="AD184" s="104">
        <f>AD183-AD182</f>
        <v>36</v>
      </c>
      <c r="AE184" s="104"/>
      <c r="AF184" s="104"/>
      <c r="AG184" s="104">
        <f>AG183-AG182</f>
        <v>400</v>
      </c>
      <c r="AH184" s="104">
        <f>AH183-AH182</f>
        <v>400</v>
      </c>
      <c r="AI184" s="153">
        <f>SUM(D184:AH184)</f>
        <v>1224</v>
      </c>
    </row>
    <row r="185" spans="1:40" customHeight="1" ht="18.75">
      <c r="A185" s="298"/>
      <c r="B185" s="286" t="s">
        <v>141</v>
      </c>
      <c r="C185" s="287"/>
      <c r="D185" s="104"/>
      <c r="E185" s="104">
        <f>E183-E181</f>
        <v>0</v>
      </c>
      <c r="F185" s="104">
        <f>F183-F181</f>
        <v>0</v>
      </c>
      <c r="G185" s="104">
        <f>G183-G181</f>
        <v>26</v>
      </c>
      <c r="H185" s="104">
        <f>H183-H181</f>
        <v>22</v>
      </c>
      <c r="I185" s="104">
        <f>I183-I181</f>
        <v>0</v>
      </c>
      <c r="J185" s="104"/>
      <c r="K185" s="104"/>
      <c r="L185" s="104">
        <f>L183-L181</f>
        <v>8</v>
      </c>
      <c r="M185" s="104">
        <f>M183-M181</f>
        <v>2</v>
      </c>
      <c r="N185" s="104">
        <f>N183-N181</f>
        <v>15</v>
      </c>
      <c r="O185" s="104">
        <f>O183-O181</f>
        <v>51</v>
      </c>
      <c r="P185" s="104">
        <f>P183-P181</f>
        <v>16</v>
      </c>
      <c r="Q185" s="104"/>
      <c r="R185" s="104"/>
      <c r="S185" s="104">
        <f>S183-S181</f>
        <v>0</v>
      </c>
      <c r="T185" s="104">
        <f>T183-T181</f>
        <v>1</v>
      </c>
      <c r="U185" s="104">
        <f>U183-U181</f>
        <v>0</v>
      </c>
      <c r="V185" s="104">
        <f>V183-V181</f>
        <v>105</v>
      </c>
      <c r="W185" s="104">
        <f>W183-W181</f>
        <v>0</v>
      </c>
      <c r="X185" s="104"/>
      <c r="Y185" s="104"/>
      <c r="Z185" s="104">
        <f>Z183-Z181</f>
        <v>7</v>
      </c>
      <c r="AA185" s="104">
        <f>AA183-AA181</f>
        <v>29</v>
      </c>
      <c r="AB185" s="104">
        <f>AB183-AB181</f>
        <v>43</v>
      </c>
      <c r="AC185" s="104">
        <f>AC183-AC181</f>
        <v>0</v>
      </c>
      <c r="AD185" s="104">
        <f>AD183-AD181</f>
        <v>32</v>
      </c>
      <c r="AE185" s="104"/>
      <c r="AF185" s="104"/>
      <c r="AG185" s="104">
        <f>AG183-AG181</f>
        <v>400</v>
      </c>
      <c r="AH185" s="104">
        <f>AH183-AH181</f>
        <v>400</v>
      </c>
      <c r="AI185" s="153">
        <f>SUM(D185:AH185)</f>
        <v>1157</v>
      </c>
    </row>
    <row r="186" spans="1:40" customHeight="1" ht="16.5">
      <c r="A186" s="298"/>
      <c r="B186" s="288" t="s">
        <v>142</v>
      </c>
      <c r="C186" s="289"/>
      <c r="D186" s="104"/>
      <c r="E186" s="104">
        <f>E167+E169+E171+E173+E175+E177</f>
        <v>33</v>
      </c>
      <c r="F186" s="104">
        <f>F167+F169+F171+F173+F175+F177</f>
        <v>23</v>
      </c>
      <c r="G186" s="104">
        <f>G167+G169+G171+G173+G175+G177</f>
        <v>17</v>
      </c>
      <c r="H186" s="104">
        <f>H167+H169+H171+H173+H175+H177</f>
        <v>8</v>
      </c>
      <c r="I186" s="104">
        <f>I167+I169+I171+I173+I175+I177</f>
        <v>16</v>
      </c>
      <c r="J186" s="104"/>
      <c r="K186" s="104"/>
      <c r="L186" s="104">
        <f>L167+L169+L171+L173+L175+L177</f>
        <v>5</v>
      </c>
      <c r="M186" s="104">
        <f>M167+M169+M171+M173+M175+M177</f>
        <v>13</v>
      </c>
      <c r="N186" s="104">
        <f>N167+N169+N171+N173+N175+N177</f>
        <v>3</v>
      </c>
      <c r="O186" s="104">
        <f>O167+O169+O171+O173+O175+O177</f>
        <v>18</v>
      </c>
      <c r="P186" s="104">
        <f>P167+P169+P171+P173+P175+P177</f>
        <v>16</v>
      </c>
      <c r="Q186" s="104"/>
      <c r="R186" s="104"/>
      <c r="S186" s="104">
        <f>S167+S169+S171+S173+S175+S177</f>
        <v>18</v>
      </c>
      <c r="T186" s="104">
        <f>T167+T169+T171+T173+T175+T177</f>
        <v>16</v>
      </c>
      <c r="U186" s="104">
        <f>U167+U169+U171+U173+U175+U177</f>
        <v>12</v>
      </c>
      <c r="V186" s="104">
        <f>V167+V169+V171+V173+V175+V177</f>
        <v>14</v>
      </c>
      <c r="W186" s="104">
        <f>W167+W169+W171+W173+W175+W177</f>
        <v>14</v>
      </c>
      <c r="X186" s="104"/>
      <c r="Y186" s="104"/>
      <c r="Z186" s="104">
        <f>Z167+Z169+Z171+Z173+Z175+Z177</f>
        <v>14</v>
      </c>
      <c r="AA186" s="104">
        <f>AA167+AA169+AA171+AA173+AA175+AA177</f>
        <v>12</v>
      </c>
      <c r="AB186" s="104">
        <f>AB167+AB169+AB171+AB173+AB175+AB177</f>
        <v>1</v>
      </c>
      <c r="AC186" s="104">
        <f>AC167+AC169+AC171+AC173+AC175+AC177</f>
        <v>4</v>
      </c>
      <c r="AD186" s="104">
        <f>AD167+AD169+AD171+AD173+AD175+AD177</f>
        <v>19</v>
      </c>
      <c r="AE186" s="104"/>
      <c r="AF186" s="104"/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276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>
        <v>0</v>
      </c>
      <c r="G188" s="109">
        <v>5</v>
      </c>
      <c r="H188" s="109">
        <v>5</v>
      </c>
      <c r="I188" s="109">
        <v>0</v>
      </c>
      <c r="J188" s="109"/>
      <c r="K188" s="109"/>
      <c r="L188" s="109">
        <v>0</v>
      </c>
      <c r="M188" s="109">
        <v>4</v>
      </c>
      <c r="N188" s="109">
        <v>0</v>
      </c>
      <c r="O188" s="109">
        <v>0</v>
      </c>
      <c r="P188" s="109">
        <v>0</v>
      </c>
      <c r="Q188" s="109"/>
      <c r="R188" s="109"/>
      <c r="S188" s="109">
        <v>0</v>
      </c>
      <c r="T188" s="109">
        <v>0</v>
      </c>
      <c r="U188" s="109">
        <v>15</v>
      </c>
      <c r="V188" s="109">
        <v>4</v>
      </c>
      <c r="W188" s="109">
        <v>0</v>
      </c>
      <c r="X188" s="109"/>
      <c r="Y188" s="109"/>
      <c r="Z188" s="109">
        <v>4</v>
      </c>
      <c r="AA188" s="109">
        <v>0</v>
      </c>
      <c r="AB188" s="109">
        <v>0</v>
      </c>
      <c r="AC188" s="109">
        <v>0</v>
      </c>
      <c r="AD188" s="109">
        <v>1</v>
      </c>
      <c r="AE188" s="109"/>
      <c r="AF188" s="109"/>
      <c r="AG188" s="109"/>
      <c r="AH188" s="109"/>
      <c r="AI188" s="110">
        <f>SUM(D188:AH188)</f>
        <v>38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33</v>
      </c>
      <c r="F189" s="181">
        <v>27</v>
      </c>
      <c r="G189" s="181">
        <v>34</v>
      </c>
      <c r="H189" s="181">
        <v>13</v>
      </c>
      <c r="I189" s="181">
        <v>30</v>
      </c>
      <c r="J189" s="181"/>
      <c r="K189" s="181"/>
      <c r="L189" s="181">
        <v>9</v>
      </c>
      <c r="M189" s="181">
        <v>21</v>
      </c>
      <c r="N189" s="181">
        <v>20</v>
      </c>
      <c r="O189" s="181">
        <v>8</v>
      </c>
      <c r="P189" s="181">
        <v>35</v>
      </c>
      <c r="Q189" s="181"/>
      <c r="R189" s="181"/>
      <c r="S189" s="181">
        <v>4</v>
      </c>
      <c r="T189" s="181">
        <v>29</v>
      </c>
      <c r="U189" s="181">
        <v>25</v>
      </c>
      <c r="V189" s="181">
        <v>18</v>
      </c>
      <c r="W189" s="181">
        <v>2</v>
      </c>
      <c r="X189" s="181"/>
      <c r="Y189" s="181"/>
      <c r="Z189" s="181">
        <v>21</v>
      </c>
      <c r="AA189" s="181">
        <v>25</v>
      </c>
      <c r="AB189" s="181">
        <v>34</v>
      </c>
      <c r="AC189" s="181">
        <v>39</v>
      </c>
      <c r="AD189" s="181">
        <v>18</v>
      </c>
      <c r="AE189" s="181"/>
      <c r="AF189" s="181"/>
      <c r="AG189" s="181"/>
      <c r="AH189" s="181"/>
      <c r="AI189" s="146">
        <f>SUM(D189:AH189)</f>
        <v>445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>
        <v>0</v>
      </c>
      <c r="U190" s="181">
        <v>0</v>
      </c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29</v>
      </c>
      <c r="F191" s="181">
        <v>26</v>
      </c>
      <c r="G191" s="181">
        <v>31</v>
      </c>
      <c r="H191" s="181">
        <v>17</v>
      </c>
      <c r="I191" s="181">
        <v>21</v>
      </c>
      <c r="J191" s="181"/>
      <c r="K191" s="181"/>
      <c r="L191" s="181">
        <v>6</v>
      </c>
      <c r="M191" s="181">
        <v>28</v>
      </c>
      <c r="N191" s="181">
        <v>19</v>
      </c>
      <c r="O191" s="181">
        <v>6</v>
      </c>
      <c r="P191" s="181">
        <v>23</v>
      </c>
      <c r="Q191" s="181"/>
      <c r="R191" s="181"/>
      <c r="S191" s="181">
        <v>1</v>
      </c>
      <c r="T191" s="181">
        <v>27</v>
      </c>
      <c r="U191" s="181">
        <v>26</v>
      </c>
      <c r="V191" s="181">
        <v>16</v>
      </c>
      <c r="W191" s="181">
        <v>0</v>
      </c>
      <c r="X191" s="181"/>
      <c r="Y191" s="181"/>
      <c r="Z191" s="181">
        <v>13</v>
      </c>
      <c r="AA191" s="181">
        <v>31</v>
      </c>
      <c r="AB191" s="181">
        <v>27</v>
      </c>
      <c r="AC191" s="181">
        <v>38</v>
      </c>
      <c r="AD191" s="181">
        <v>25</v>
      </c>
      <c r="AE191" s="181"/>
      <c r="AF191" s="181"/>
      <c r="AG191" s="181"/>
      <c r="AH191" s="181"/>
      <c r="AI191" s="146">
        <f>SUM(D191:AH191)</f>
        <v>410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1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>
        <v>0</v>
      </c>
      <c r="U192" s="181">
        <v>0</v>
      </c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81"/>
      <c r="AG192" s="181"/>
      <c r="AH192" s="181"/>
      <c r="AI192" s="146">
        <f>SUM(D192:AH192)</f>
        <v>1</v>
      </c>
    </row>
    <row r="193" spans="1:40" customHeight="1" ht="15.75">
      <c r="A193" s="300"/>
      <c r="B193" s="281"/>
      <c r="C193" s="99" t="s">
        <v>127</v>
      </c>
      <c r="D193" s="181"/>
      <c r="E193" s="181">
        <v>90</v>
      </c>
      <c r="F193" s="181">
        <v>85</v>
      </c>
      <c r="G193" s="181">
        <v>80</v>
      </c>
      <c r="H193" s="181">
        <v>103</v>
      </c>
      <c r="I193" s="181">
        <v>70</v>
      </c>
      <c r="J193" s="181"/>
      <c r="K193" s="181"/>
      <c r="L193" s="181">
        <v>92</v>
      </c>
      <c r="M193" s="181">
        <v>104</v>
      </c>
      <c r="N193" s="181">
        <v>60</v>
      </c>
      <c r="O193" s="181">
        <v>83</v>
      </c>
      <c r="P193" s="181">
        <v>131</v>
      </c>
      <c r="Q193" s="181"/>
      <c r="R193" s="181"/>
      <c r="S193" s="181">
        <v>120</v>
      </c>
      <c r="T193" s="181">
        <v>74</v>
      </c>
      <c r="U193" s="181">
        <v>81</v>
      </c>
      <c r="V193" s="181">
        <v>59</v>
      </c>
      <c r="W193" s="181">
        <v>80</v>
      </c>
      <c r="X193" s="181"/>
      <c r="Y193" s="181"/>
      <c r="Z193" s="181">
        <v>90</v>
      </c>
      <c r="AA193" s="181">
        <v>85</v>
      </c>
      <c r="AB193" s="181">
        <v>114</v>
      </c>
      <c r="AC193" s="181">
        <v>93</v>
      </c>
      <c r="AD193" s="181">
        <v>73</v>
      </c>
      <c r="AE193" s="181"/>
      <c r="AF193" s="181"/>
      <c r="AG193" s="181"/>
      <c r="AH193" s="181"/>
      <c r="AI193" s="146">
        <f>SUM(D193:AH193)</f>
        <v>1767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1</v>
      </c>
      <c r="H194" s="181">
        <v>0</v>
      </c>
      <c r="I194" s="181">
        <v>0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>
        <v>0</v>
      </c>
      <c r="U194" s="181">
        <v>0</v>
      </c>
      <c r="V194" s="181">
        <v>0</v>
      </c>
      <c r="W194" s="181">
        <v>0</v>
      </c>
      <c r="X194" s="181"/>
      <c r="Y194" s="181"/>
      <c r="Z194" s="181">
        <v>1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81"/>
      <c r="AG194" s="181"/>
      <c r="AH194" s="181"/>
      <c r="AI194" s="146">
        <f>SUM(D194:AH194)</f>
        <v>3</v>
      </c>
    </row>
    <row r="195" spans="1:40" customHeight="1" ht="15.75">
      <c r="A195" s="300"/>
      <c r="B195" s="281"/>
      <c r="C195" s="99" t="s">
        <v>129</v>
      </c>
      <c r="D195" s="181"/>
      <c r="E195" s="181">
        <v>84</v>
      </c>
      <c r="F195" s="181">
        <v>74</v>
      </c>
      <c r="G195" s="181">
        <v>88</v>
      </c>
      <c r="H195" s="181">
        <v>118</v>
      </c>
      <c r="I195" s="181">
        <v>91</v>
      </c>
      <c r="J195" s="181"/>
      <c r="K195" s="181"/>
      <c r="L195" s="181">
        <v>100</v>
      </c>
      <c r="M195" s="181">
        <v>95</v>
      </c>
      <c r="N195" s="181">
        <v>96</v>
      </c>
      <c r="O195" s="181">
        <v>110</v>
      </c>
      <c r="P195" s="181">
        <v>129</v>
      </c>
      <c r="Q195" s="181"/>
      <c r="R195" s="181"/>
      <c r="S195" s="181">
        <v>135</v>
      </c>
      <c r="T195" s="181">
        <v>100</v>
      </c>
      <c r="U195" s="181">
        <v>115</v>
      </c>
      <c r="V195" s="181">
        <v>70</v>
      </c>
      <c r="W195" s="181">
        <v>128</v>
      </c>
      <c r="X195" s="181"/>
      <c r="Y195" s="181"/>
      <c r="Z195" s="181">
        <v>100</v>
      </c>
      <c r="AA195" s="181">
        <v>93</v>
      </c>
      <c r="AB195" s="181">
        <v>120</v>
      </c>
      <c r="AC195" s="181">
        <v>110</v>
      </c>
      <c r="AD195" s="181">
        <v>85</v>
      </c>
      <c r="AE195" s="181"/>
      <c r="AF195" s="181"/>
      <c r="AG195" s="181"/>
      <c r="AH195" s="181"/>
      <c r="AI195" s="146">
        <f>SUM(D195:AH195)</f>
        <v>2041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1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>
        <v>0</v>
      </c>
      <c r="U196" s="181">
        <v>0</v>
      </c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81"/>
      <c r="AG196" s="181"/>
      <c r="AH196" s="181"/>
      <c r="AI196" s="146">
        <f>SUM(D196:AH196)</f>
        <v>1</v>
      </c>
    </row>
    <row r="197" spans="1:40" customHeight="1" ht="15.75">
      <c r="A197" s="300"/>
      <c r="B197" s="281"/>
      <c r="C197" s="99" t="s">
        <v>131</v>
      </c>
      <c r="D197" s="181"/>
      <c r="E197" s="181">
        <v>20</v>
      </c>
      <c r="F197" s="181">
        <v>23</v>
      </c>
      <c r="G197" s="181">
        <v>21</v>
      </c>
      <c r="H197" s="181">
        <v>36</v>
      </c>
      <c r="I197" s="181">
        <v>24</v>
      </c>
      <c r="J197" s="181"/>
      <c r="K197" s="181"/>
      <c r="L197" s="181">
        <v>28</v>
      </c>
      <c r="M197" s="181">
        <v>30</v>
      </c>
      <c r="N197" s="181">
        <v>18</v>
      </c>
      <c r="O197" s="181">
        <v>35</v>
      </c>
      <c r="P197" s="181">
        <v>37</v>
      </c>
      <c r="Q197" s="181"/>
      <c r="R197" s="181"/>
      <c r="S197" s="181">
        <v>32</v>
      </c>
      <c r="T197" s="181">
        <v>25</v>
      </c>
      <c r="U197" s="181">
        <v>26</v>
      </c>
      <c r="V197" s="181">
        <v>16</v>
      </c>
      <c r="W197" s="181">
        <v>29</v>
      </c>
      <c r="X197" s="181"/>
      <c r="Y197" s="181"/>
      <c r="Z197" s="181">
        <v>25</v>
      </c>
      <c r="AA197" s="181">
        <v>23</v>
      </c>
      <c r="AB197" s="181">
        <v>40</v>
      </c>
      <c r="AC197" s="181">
        <v>26</v>
      </c>
      <c r="AD197" s="181">
        <v>16</v>
      </c>
      <c r="AE197" s="181"/>
      <c r="AF197" s="181"/>
      <c r="AG197" s="181"/>
      <c r="AH197" s="181"/>
      <c r="AI197" s="146">
        <f>SUM(D197:AH197)</f>
        <v>530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>
        <v>0</v>
      </c>
      <c r="U198" s="181">
        <v>0</v>
      </c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19</v>
      </c>
      <c r="F199" s="181">
        <v>19</v>
      </c>
      <c r="G199" s="181">
        <v>18</v>
      </c>
      <c r="H199" s="181">
        <v>15</v>
      </c>
      <c r="I199" s="181">
        <v>14</v>
      </c>
      <c r="J199" s="181"/>
      <c r="K199" s="181"/>
      <c r="L199" s="181">
        <v>16</v>
      </c>
      <c r="M199" s="181">
        <v>13</v>
      </c>
      <c r="N199" s="181">
        <v>26</v>
      </c>
      <c r="O199" s="181">
        <v>14</v>
      </c>
      <c r="P199" s="181">
        <v>34</v>
      </c>
      <c r="Q199" s="181"/>
      <c r="R199" s="181"/>
      <c r="S199" s="181">
        <v>18</v>
      </c>
      <c r="T199" s="181">
        <v>24</v>
      </c>
      <c r="U199" s="181">
        <v>19</v>
      </c>
      <c r="V199" s="181">
        <v>11</v>
      </c>
      <c r="W199" s="181">
        <v>31</v>
      </c>
      <c r="X199" s="181"/>
      <c r="Y199" s="181"/>
      <c r="Z199" s="181">
        <v>27</v>
      </c>
      <c r="AA199" s="181">
        <v>12</v>
      </c>
      <c r="AB199" s="181">
        <v>20</v>
      </c>
      <c r="AC199" s="181">
        <v>15</v>
      </c>
      <c r="AD199" s="181">
        <v>14</v>
      </c>
      <c r="AE199" s="181"/>
      <c r="AF199" s="181"/>
      <c r="AG199" s="181"/>
      <c r="AH199" s="181"/>
      <c r="AI199" s="146">
        <f>SUM(D199:AH199)</f>
        <v>379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>
        <v>0</v>
      </c>
      <c r="U200" s="181">
        <v>0</v>
      </c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>
        <v>1</v>
      </c>
      <c r="G201" s="181">
        <v>2</v>
      </c>
      <c r="H201" s="181">
        <v>5</v>
      </c>
      <c r="I201" s="181">
        <v>2</v>
      </c>
      <c r="J201" s="181"/>
      <c r="K201" s="181"/>
      <c r="L201" s="181">
        <v>5</v>
      </c>
      <c r="M201" s="181">
        <v>3</v>
      </c>
      <c r="N201" s="181">
        <v>0</v>
      </c>
      <c r="O201" s="181">
        <v>4</v>
      </c>
      <c r="P201" s="181">
        <v>2</v>
      </c>
      <c r="Q201" s="181"/>
      <c r="R201" s="181"/>
      <c r="S201" s="181">
        <v>7</v>
      </c>
      <c r="T201" s="181">
        <v>3</v>
      </c>
      <c r="U201" s="181">
        <v>6</v>
      </c>
      <c r="V201" s="181">
        <v>2</v>
      </c>
      <c r="W201" s="181">
        <v>6</v>
      </c>
      <c r="X201" s="181"/>
      <c r="Y201" s="181"/>
      <c r="Z201" s="181">
        <v>1</v>
      </c>
      <c r="AA201" s="181">
        <v>4</v>
      </c>
      <c r="AB201" s="181">
        <v>7</v>
      </c>
      <c r="AC201" s="181">
        <v>7</v>
      </c>
      <c r="AD201" s="181">
        <v>6</v>
      </c>
      <c r="AE201" s="181"/>
      <c r="AF201" s="181"/>
      <c r="AG201" s="181"/>
      <c r="AH201" s="181"/>
      <c r="AI201" s="147">
        <f>SUM(D201:AH201)</f>
        <v>73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>
        <v>0</v>
      </c>
      <c r="G202" s="181">
        <v>0</v>
      </c>
      <c r="H202" s="181">
        <v>1</v>
      </c>
      <c r="I202" s="181">
        <v>0</v>
      </c>
      <c r="J202" s="181"/>
      <c r="K202" s="181"/>
      <c r="L202" s="181">
        <v>2</v>
      </c>
      <c r="M202" s="181">
        <v>1</v>
      </c>
      <c r="N202" s="181">
        <v>0</v>
      </c>
      <c r="O202" s="181">
        <v>0</v>
      </c>
      <c r="P202" s="181">
        <v>0</v>
      </c>
      <c r="Q202" s="181"/>
      <c r="R202" s="181"/>
      <c r="S202" s="181">
        <v>1</v>
      </c>
      <c r="T202" s="181">
        <v>0</v>
      </c>
      <c r="U202" s="181">
        <v>1</v>
      </c>
      <c r="V202" s="181">
        <v>1</v>
      </c>
      <c r="W202" s="181">
        <v>2</v>
      </c>
      <c r="X202" s="181"/>
      <c r="Y202" s="181"/>
      <c r="Z202" s="181">
        <v>0</v>
      </c>
      <c r="AA202" s="181">
        <v>1</v>
      </c>
      <c r="AB202" s="181">
        <v>1</v>
      </c>
      <c r="AC202" s="181">
        <v>2</v>
      </c>
      <c r="AD202" s="181">
        <v>1</v>
      </c>
      <c r="AE202" s="181"/>
      <c r="AF202" s="181"/>
      <c r="AG202" s="181"/>
      <c r="AH202" s="181"/>
      <c r="AI202" s="147">
        <f>SUM(D202:AH202)</f>
        <v>14</v>
      </c>
    </row>
    <row r="203" spans="1:40" customHeight="1" ht="16.5">
      <c r="A203" s="300"/>
      <c r="B203" s="281"/>
      <c r="C203" s="100" t="s">
        <v>137</v>
      </c>
      <c r="D203" s="181"/>
      <c r="E203" s="181">
        <v>9</v>
      </c>
      <c r="F203" s="181">
        <v>6</v>
      </c>
      <c r="G203" s="181">
        <v>6</v>
      </c>
      <c r="H203" s="181">
        <v>3</v>
      </c>
      <c r="I203" s="181">
        <v>6</v>
      </c>
      <c r="J203" s="181"/>
      <c r="K203" s="181"/>
      <c r="L203" s="181">
        <v>4</v>
      </c>
      <c r="M203" s="181">
        <v>5</v>
      </c>
      <c r="N203" s="181">
        <v>8</v>
      </c>
      <c r="O203" s="181">
        <v>6</v>
      </c>
      <c r="P203" s="181">
        <v>9</v>
      </c>
      <c r="Q203" s="181"/>
      <c r="R203" s="181"/>
      <c r="S203" s="181">
        <v>5</v>
      </c>
      <c r="T203" s="181">
        <v>6</v>
      </c>
      <c r="U203" s="181">
        <v>5</v>
      </c>
      <c r="V203" s="181">
        <v>3</v>
      </c>
      <c r="W203" s="181">
        <v>2</v>
      </c>
      <c r="X203" s="181"/>
      <c r="Y203" s="181"/>
      <c r="Z203" s="181">
        <v>4</v>
      </c>
      <c r="AA203" s="181">
        <v>9</v>
      </c>
      <c r="AB203" s="181">
        <v>7</v>
      </c>
      <c r="AC203" s="181">
        <v>8</v>
      </c>
      <c r="AD203" s="181">
        <v>6</v>
      </c>
      <c r="AE203" s="181"/>
      <c r="AF203" s="181"/>
      <c r="AG203" s="181"/>
      <c r="AH203" s="181"/>
      <c r="AI203" s="151">
        <f>SUM(D203:AH203)</f>
        <v>117</v>
      </c>
    </row>
    <row r="204" spans="1:40" customHeight="1" ht="18.75">
      <c r="A204" s="300"/>
      <c r="B204" s="282" t="s">
        <v>138</v>
      </c>
      <c r="C204" s="283"/>
      <c r="D204" s="182"/>
      <c r="E204" s="182">
        <f>SUM(E189:E203)</f>
        <v>284</v>
      </c>
      <c r="F204" s="182">
        <f>SUM(F189:F203)</f>
        <v>261</v>
      </c>
      <c r="G204" s="182">
        <f>SUM(G189:G203)</f>
        <v>281</v>
      </c>
      <c r="H204" s="182">
        <f>SUM(H189:H203)</f>
        <v>311</v>
      </c>
      <c r="I204" s="182">
        <f>SUM(I189:I203)</f>
        <v>258</v>
      </c>
      <c r="J204" s="182"/>
      <c r="K204" s="182"/>
      <c r="L204" s="182">
        <f>SUM(L189:L203)</f>
        <v>264</v>
      </c>
      <c r="M204" s="182">
        <f>SUM(M189:M203)</f>
        <v>300</v>
      </c>
      <c r="N204" s="182">
        <f>SUM(N189:N203)</f>
        <v>248</v>
      </c>
      <c r="O204" s="182">
        <f>SUM(O189:O203)</f>
        <v>266</v>
      </c>
      <c r="P204" s="182">
        <f>SUM(P189:P203)</f>
        <v>400</v>
      </c>
      <c r="Q204" s="182"/>
      <c r="R204" s="182"/>
      <c r="S204" s="182">
        <f>SUM(S189:S203)</f>
        <v>323</v>
      </c>
      <c r="T204" s="182">
        <f>SUM(T189:T203)</f>
        <v>288</v>
      </c>
      <c r="U204" s="182">
        <f>SUM(U189:U203)</f>
        <v>304</v>
      </c>
      <c r="V204" s="182">
        <f>SUM(V189:V203)</f>
        <v>196</v>
      </c>
      <c r="W204" s="182">
        <f>SUM(W189:W203)</f>
        <v>280</v>
      </c>
      <c r="X204" s="182"/>
      <c r="Y204" s="182"/>
      <c r="Z204" s="182">
        <f>SUM(Z189:Z203)</f>
        <v>282</v>
      </c>
      <c r="AA204" s="182">
        <f>SUM(AA189:AA203)</f>
        <v>283</v>
      </c>
      <c r="AB204" s="182">
        <f>SUM(AB189:AB203)</f>
        <v>370</v>
      </c>
      <c r="AC204" s="182">
        <f>SUM(AC189:AC203)</f>
        <v>338</v>
      </c>
      <c r="AD204" s="182">
        <f>SUM(AD189:AD203)</f>
        <v>244</v>
      </c>
      <c r="AE204" s="182"/>
      <c r="AF204" s="182"/>
      <c r="AG204" s="182">
        <f>SUM(AG189:AG203)</f>
        <v>0</v>
      </c>
      <c r="AH204" s="182">
        <f>SUM(AH189:AH203)</f>
        <v>0</v>
      </c>
      <c r="AI204" s="150">
        <f>SUM(D204:AH204)</f>
        <v>5781</v>
      </c>
    </row>
    <row r="205" spans="1:40" customHeight="1" ht="18.75">
      <c r="A205" s="300"/>
      <c r="B205" s="284" t="s">
        <v>55</v>
      </c>
      <c r="C205" s="285"/>
      <c r="D205" s="104"/>
      <c r="E205" s="104">
        <v>284</v>
      </c>
      <c r="F205" s="104">
        <v>261</v>
      </c>
      <c r="G205" s="104">
        <v>281</v>
      </c>
      <c r="H205" s="104">
        <v>311</v>
      </c>
      <c r="I205" s="104">
        <v>258</v>
      </c>
      <c r="J205" s="104"/>
      <c r="K205" s="104"/>
      <c r="L205" s="104">
        <v>264</v>
      </c>
      <c r="M205" s="104">
        <v>300</v>
      </c>
      <c r="N205" s="104">
        <v>248</v>
      </c>
      <c r="O205" s="104">
        <v>266</v>
      </c>
      <c r="P205" s="104">
        <v>400</v>
      </c>
      <c r="Q205" s="104"/>
      <c r="R205" s="104"/>
      <c r="S205" s="104">
        <v>323</v>
      </c>
      <c r="T205" s="104">
        <v>288</v>
      </c>
      <c r="U205" s="104">
        <v>304</v>
      </c>
      <c r="V205" s="104">
        <v>196</v>
      </c>
      <c r="W205" s="104">
        <v>280</v>
      </c>
      <c r="X205" s="104"/>
      <c r="Y205" s="104"/>
      <c r="Z205" s="104">
        <v>282</v>
      </c>
      <c r="AA205" s="104">
        <v>283</v>
      </c>
      <c r="AB205" s="104">
        <v>370</v>
      </c>
      <c r="AC205" s="104">
        <v>338</v>
      </c>
      <c r="AD205" s="104">
        <v>244</v>
      </c>
      <c r="AE205" s="104"/>
      <c r="AF205" s="104"/>
      <c r="AG205" s="104"/>
      <c r="AH205" s="104"/>
      <c r="AI205" s="145">
        <f>SUM(D205:AH205)</f>
        <v>5781</v>
      </c>
    </row>
    <row r="206" spans="1:40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04">
        <v>400</v>
      </c>
      <c r="U206" s="104">
        <v>400</v>
      </c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04"/>
      <c r="AG206" s="104">
        <v>400</v>
      </c>
      <c r="AH206" s="104">
        <v>400</v>
      </c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/>
      <c r="E207" s="104">
        <f>E206-E205</f>
        <v>116</v>
      </c>
      <c r="F207" s="104">
        <f>F206-F205</f>
        <v>139</v>
      </c>
      <c r="G207" s="104">
        <f>G206-G205</f>
        <v>119</v>
      </c>
      <c r="H207" s="104">
        <f>H206-H205</f>
        <v>89</v>
      </c>
      <c r="I207" s="104">
        <f>I206-I205</f>
        <v>142</v>
      </c>
      <c r="J207" s="104"/>
      <c r="K207" s="104"/>
      <c r="L207" s="104">
        <f>L206-L205</f>
        <v>136</v>
      </c>
      <c r="M207" s="104">
        <f>M206-M205</f>
        <v>100</v>
      </c>
      <c r="N207" s="104">
        <f>N206-N205</f>
        <v>152</v>
      </c>
      <c r="O207" s="104">
        <f>O206-O205</f>
        <v>134</v>
      </c>
      <c r="P207" s="104">
        <f>P206-P205</f>
        <v>0</v>
      </c>
      <c r="Q207" s="104"/>
      <c r="R207" s="104"/>
      <c r="S207" s="104">
        <f>S206-S205</f>
        <v>77</v>
      </c>
      <c r="T207" s="104">
        <f>T206-T205</f>
        <v>112</v>
      </c>
      <c r="U207" s="104">
        <f>U206-U205</f>
        <v>96</v>
      </c>
      <c r="V207" s="104">
        <f>V206-V205</f>
        <v>204</v>
      </c>
      <c r="W207" s="104">
        <f>W206-W205</f>
        <v>120</v>
      </c>
      <c r="X207" s="104"/>
      <c r="Y207" s="104"/>
      <c r="Z207" s="104">
        <f>Z206-Z205</f>
        <v>118</v>
      </c>
      <c r="AA207" s="104">
        <f>AA206-AA205</f>
        <v>117</v>
      </c>
      <c r="AB207" s="104">
        <f>AB206-AB205</f>
        <v>30</v>
      </c>
      <c r="AC207" s="104">
        <f>AC206-AC205</f>
        <v>62</v>
      </c>
      <c r="AD207" s="104">
        <f>AD206-AD205</f>
        <v>156</v>
      </c>
      <c r="AE207" s="104"/>
      <c r="AF207" s="104"/>
      <c r="AG207" s="104">
        <f>AG206-AG205</f>
        <v>400</v>
      </c>
      <c r="AH207" s="104">
        <f>AH206-AH205</f>
        <v>400</v>
      </c>
      <c r="AI207" s="153">
        <f>SUM(D207:AH207)</f>
        <v>3019</v>
      </c>
    </row>
    <row r="208" spans="1:40" customHeight="1" ht="18.75">
      <c r="A208" s="300"/>
      <c r="B208" s="286" t="s">
        <v>141</v>
      </c>
      <c r="C208" s="287"/>
      <c r="D208" s="104"/>
      <c r="E208" s="104">
        <f>E206-E204</f>
        <v>116</v>
      </c>
      <c r="F208" s="104">
        <f>F206-F204</f>
        <v>139</v>
      </c>
      <c r="G208" s="104">
        <f>G206-G204</f>
        <v>119</v>
      </c>
      <c r="H208" s="104">
        <f>H206-H204</f>
        <v>89</v>
      </c>
      <c r="I208" s="104">
        <f>I206-I204</f>
        <v>142</v>
      </c>
      <c r="J208" s="104"/>
      <c r="K208" s="104"/>
      <c r="L208" s="104">
        <f>L206-L204</f>
        <v>136</v>
      </c>
      <c r="M208" s="104">
        <f>M206-M204</f>
        <v>100</v>
      </c>
      <c r="N208" s="104">
        <f>N206-N204</f>
        <v>152</v>
      </c>
      <c r="O208" s="104">
        <f>O206-O204</f>
        <v>134</v>
      </c>
      <c r="P208" s="104">
        <f>P206-P204</f>
        <v>0</v>
      </c>
      <c r="Q208" s="104"/>
      <c r="R208" s="104"/>
      <c r="S208" s="104">
        <f>S206-S204</f>
        <v>77</v>
      </c>
      <c r="T208" s="104">
        <f>T206-T204</f>
        <v>112</v>
      </c>
      <c r="U208" s="104">
        <f>U206-U204</f>
        <v>96</v>
      </c>
      <c r="V208" s="104">
        <f>V206-V204</f>
        <v>204</v>
      </c>
      <c r="W208" s="104">
        <f>W206-W204</f>
        <v>120</v>
      </c>
      <c r="X208" s="104"/>
      <c r="Y208" s="104"/>
      <c r="Z208" s="104">
        <f>Z206-Z204</f>
        <v>118</v>
      </c>
      <c r="AA208" s="104">
        <f>AA206-AA204</f>
        <v>117</v>
      </c>
      <c r="AB208" s="104">
        <f>AB206-AB204</f>
        <v>30</v>
      </c>
      <c r="AC208" s="104">
        <f>AC206-AC204</f>
        <v>62</v>
      </c>
      <c r="AD208" s="104">
        <f>AD206-AD204</f>
        <v>156</v>
      </c>
      <c r="AE208" s="104"/>
      <c r="AF208" s="104"/>
      <c r="AG208" s="104">
        <f>AG206-AG204</f>
        <v>400</v>
      </c>
      <c r="AH208" s="104">
        <f>AH206-AH204</f>
        <v>400</v>
      </c>
      <c r="AI208" s="153">
        <f>SUM(D208:AH208)</f>
        <v>3019</v>
      </c>
    </row>
    <row r="209" spans="1:40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1</v>
      </c>
      <c r="H209" s="104">
        <f>H190+H192+H194+H196+H198+H200</f>
        <v>0</v>
      </c>
      <c r="I209" s="104">
        <f>I190+I192+I194+I196+I198+I200</f>
        <v>0</v>
      </c>
      <c r="J209" s="104"/>
      <c r="K209" s="104"/>
      <c r="L209" s="104">
        <f>L190+L192+L194+L196+L198+L200</f>
        <v>2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1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04"/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5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2</v>
      </c>
      <c r="F211" s="109">
        <v>0</v>
      </c>
      <c r="G211" s="109">
        <v>0</v>
      </c>
      <c r="H211" s="109">
        <v>0</v>
      </c>
      <c r="I211" s="109">
        <v>0</v>
      </c>
      <c r="J211" s="109"/>
      <c r="K211" s="109"/>
      <c r="L211" s="109">
        <v>0</v>
      </c>
      <c r="M211" s="109">
        <v>7</v>
      </c>
      <c r="N211" s="109">
        <v>9</v>
      </c>
      <c r="O211" s="109">
        <v>22</v>
      </c>
      <c r="P211" s="109">
        <v>6</v>
      </c>
      <c r="Q211" s="109"/>
      <c r="R211" s="109"/>
      <c r="S211" s="109">
        <v>14</v>
      </c>
      <c r="T211" s="109">
        <v>12</v>
      </c>
      <c r="U211" s="109">
        <v>1</v>
      </c>
      <c r="V211" s="109">
        <v>8</v>
      </c>
      <c r="W211" s="109">
        <v>10</v>
      </c>
      <c r="X211" s="109"/>
      <c r="Y211" s="109"/>
      <c r="Z211" s="109">
        <v>0</v>
      </c>
      <c r="AA211" s="109">
        <v>15</v>
      </c>
      <c r="AB211" s="109">
        <v>3</v>
      </c>
      <c r="AC211" s="109">
        <v>0</v>
      </c>
      <c r="AD211" s="109">
        <v>0</v>
      </c>
      <c r="AE211" s="109"/>
      <c r="AF211" s="109"/>
      <c r="AG211" s="109"/>
      <c r="AH211" s="109"/>
      <c r="AI211" s="110">
        <f>SUM(D211:AH211)</f>
        <v>109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50</v>
      </c>
      <c r="F212" s="181">
        <v>44</v>
      </c>
      <c r="G212" s="181">
        <v>52</v>
      </c>
      <c r="H212" s="181">
        <v>37</v>
      </c>
      <c r="I212" s="181">
        <v>40</v>
      </c>
      <c r="J212" s="181"/>
      <c r="K212" s="181"/>
      <c r="L212" s="181">
        <v>50</v>
      </c>
      <c r="M212" s="181">
        <v>48</v>
      </c>
      <c r="N212" s="181">
        <v>31</v>
      </c>
      <c r="O212" s="181">
        <v>58</v>
      </c>
      <c r="P212" s="181">
        <v>53</v>
      </c>
      <c r="Q212" s="181"/>
      <c r="R212" s="181"/>
      <c r="S212" s="181">
        <v>46</v>
      </c>
      <c r="T212" s="181">
        <v>42</v>
      </c>
      <c r="U212" s="181">
        <v>59</v>
      </c>
      <c r="V212" s="181">
        <v>29</v>
      </c>
      <c r="W212" s="181">
        <v>61</v>
      </c>
      <c r="X212" s="181"/>
      <c r="Y212" s="181"/>
      <c r="Z212" s="181">
        <v>35</v>
      </c>
      <c r="AA212" s="181">
        <v>62</v>
      </c>
      <c r="AB212" s="181">
        <v>64</v>
      </c>
      <c r="AC212" s="181">
        <v>34</v>
      </c>
      <c r="AD212" s="181">
        <v>49</v>
      </c>
      <c r="AE212" s="181"/>
      <c r="AF212" s="181"/>
      <c r="AG212" s="181"/>
      <c r="AH212" s="181"/>
      <c r="AI212" s="146">
        <f>SUM(D212:AH212)</f>
        <v>944</v>
      </c>
    </row>
    <row r="213" spans="1:40" customHeight="1" ht="15.75">
      <c r="A213" s="300"/>
      <c r="B213" s="281"/>
      <c r="C213" s="99" t="s">
        <v>124</v>
      </c>
      <c r="D213" s="181"/>
      <c r="E213" s="181">
        <v>3</v>
      </c>
      <c r="F213" s="181">
        <v>0</v>
      </c>
      <c r="G213" s="181">
        <v>0</v>
      </c>
      <c r="H213" s="181">
        <v>0</v>
      </c>
      <c r="I213" s="181">
        <v>2</v>
      </c>
      <c r="J213" s="181"/>
      <c r="K213" s="181"/>
      <c r="L213" s="181">
        <v>4</v>
      </c>
      <c r="M213" s="181">
        <v>1</v>
      </c>
      <c r="N213" s="181">
        <v>0</v>
      </c>
      <c r="O213" s="181">
        <v>3</v>
      </c>
      <c r="P213" s="181">
        <v>4</v>
      </c>
      <c r="Q213" s="181"/>
      <c r="R213" s="181"/>
      <c r="S213" s="181">
        <v>4</v>
      </c>
      <c r="T213" s="181">
        <v>6</v>
      </c>
      <c r="U213" s="181">
        <v>2</v>
      </c>
      <c r="V213" s="181">
        <v>6</v>
      </c>
      <c r="W213" s="181">
        <v>2</v>
      </c>
      <c r="X213" s="181"/>
      <c r="Y213" s="181"/>
      <c r="Z213" s="181">
        <v>1</v>
      </c>
      <c r="AA213" s="181">
        <v>0</v>
      </c>
      <c r="AB213" s="181">
        <v>3</v>
      </c>
      <c r="AC213" s="181">
        <v>2</v>
      </c>
      <c r="AD213" s="181">
        <v>5</v>
      </c>
      <c r="AE213" s="181"/>
      <c r="AF213" s="181"/>
      <c r="AG213" s="181"/>
      <c r="AH213" s="181"/>
      <c r="AI213" s="146">
        <f>SUM(D213:AH213)</f>
        <v>48</v>
      </c>
    </row>
    <row r="214" spans="1:40" customHeight="1" ht="15.75">
      <c r="A214" s="300"/>
      <c r="B214" s="281"/>
      <c r="C214" s="99" t="s">
        <v>125</v>
      </c>
      <c r="D214" s="181"/>
      <c r="E214" s="181">
        <v>37</v>
      </c>
      <c r="F214" s="181">
        <v>46</v>
      </c>
      <c r="G214" s="181">
        <v>55</v>
      </c>
      <c r="H214" s="181">
        <v>35</v>
      </c>
      <c r="I214" s="181">
        <v>39</v>
      </c>
      <c r="J214" s="181"/>
      <c r="K214" s="181"/>
      <c r="L214" s="181">
        <v>47</v>
      </c>
      <c r="M214" s="181">
        <v>44</v>
      </c>
      <c r="N214" s="181">
        <v>21</v>
      </c>
      <c r="O214" s="181">
        <v>43</v>
      </c>
      <c r="P214" s="181">
        <v>55</v>
      </c>
      <c r="Q214" s="181"/>
      <c r="R214" s="181"/>
      <c r="S214" s="181">
        <v>45</v>
      </c>
      <c r="T214" s="181">
        <v>30</v>
      </c>
      <c r="U214" s="181">
        <v>54</v>
      </c>
      <c r="V214" s="181">
        <v>33</v>
      </c>
      <c r="W214" s="181">
        <v>50</v>
      </c>
      <c r="X214" s="181"/>
      <c r="Y214" s="181"/>
      <c r="Z214" s="181">
        <v>36</v>
      </c>
      <c r="AA214" s="181">
        <v>57</v>
      </c>
      <c r="AB214" s="181">
        <v>35</v>
      </c>
      <c r="AC214" s="181">
        <v>27</v>
      </c>
      <c r="AD214" s="181">
        <v>39</v>
      </c>
      <c r="AE214" s="181"/>
      <c r="AF214" s="181"/>
      <c r="AG214" s="181"/>
      <c r="AH214" s="181"/>
      <c r="AI214" s="146">
        <f>SUM(D214:AH214)</f>
        <v>828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0</v>
      </c>
      <c r="I215" s="181">
        <v>0</v>
      </c>
      <c r="J215" s="181"/>
      <c r="K215" s="181"/>
      <c r="L215" s="181">
        <v>1</v>
      </c>
      <c r="M215" s="181">
        <v>0</v>
      </c>
      <c r="N215" s="181">
        <v>0</v>
      </c>
      <c r="O215" s="181">
        <v>0</v>
      </c>
      <c r="P215" s="181">
        <v>0</v>
      </c>
      <c r="Q215" s="181"/>
      <c r="R215" s="181"/>
      <c r="S215" s="181">
        <v>1</v>
      </c>
      <c r="T215" s="181">
        <v>1</v>
      </c>
      <c r="U215" s="181">
        <v>0</v>
      </c>
      <c r="V215" s="181">
        <v>6</v>
      </c>
      <c r="W215" s="181">
        <v>0</v>
      </c>
      <c r="X215" s="181"/>
      <c r="Y215" s="181"/>
      <c r="Z215" s="181">
        <v>0</v>
      </c>
      <c r="AA215" s="181">
        <v>0</v>
      </c>
      <c r="AB215" s="181">
        <v>0</v>
      </c>
      <c r="AC215" s="181">
        <v>0</v>
      </c>
      <c r="AD215" s="181">
        <v>0</v>
      </c>
      <c r="AE215" s="181"/>
      <c r="AF215" s="181"/>
      <c r="AG215" s="181"/>
      <c r="AH215" s="181"/>
      <c r="AI215" s="146">
        <f>SUM(D215:AH215)</f>
        <v>9</v>
      </c>
    </row>
    <row r="216" spans="1:40" customHeight="1" ht="15.75">
      <c r="A216" s="300"/>
      <c r="B216" s="281"/>
      <c r="C216" s="99" t="s">
        <v>127</v>
      </c>
      <c r="D216" s="181"/>
      <c r="E216" s="181">
        <v>38</v>
      </c>
      <c r="F216" s="181">
        <v>44</v>
      </c>
      <c r="G216" s="181">
        <v>48</v>
      </c>
      <c r="H216" s="181">
        <v>34</v>
      </c>
      <c r="I216" s="181">
        <v>37</v>
      </c>
      <c r="J216" s="181"/>
      <c r="K216" s="181"/>
      <c r="L216" s="181">
        <v>33</v>
      </c>
      <c r="M216" s="181">
        <v>55</v>
      </c>
      <c r="N216" s="181">
        <v>30</v>
      </c>
      <c r="O216" s="181">
        <v>48</v>
      </c>
      <c r="P216" s="181">
        <v>46</v>
      </c>
      <c r="Q216" s="181"/>
      <c r="R216" s="181"/>
      <c r="S216" s="181">
        <v>48</v>
      </c>
      <c r="T216" s="181">
        <v>36</v>
      </c>
      <c r="U216" s="181">
        <v>52</v>
      </c>
      <c r="V216" s="181">
        <v>16</v>
      </c>
      <c r="W216" s="181">
        <v>66</v>
      </c>
      <c r="X216" s="181"/>
      <c r="Y216" s="181"/>
      <c r="Z216" s="181">
        <v>53</v>
      </c>
      <c r="AA216" s="181">
        <v>42</v>
      </c>
      <c r="AB216" s="181">
        <v>65</v>
      </c>
      <c r="AC216" s="181">
        <v>55</v>
      </c>
      <c r="AD216" s="181">
        <v>63</v>
      </c>
      <c r="AE216" s="181"/>
      <c r="AF216" s="181"/>
      <c r="AG216" s="181"/>
      <c r="AH216" s="181"/>
      <c r="AI216" s="146">
        <f>SUM(D216:AH216)</f>
        <v>909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>
        <v>1</v>
      </c>
      <c r="G217" s="181">
        <v>1</v>
      </c>
      <c r="H217" s="181">
        <v>1</v>
      </c>
      <c r="I217" s="181">
        <v>2</v>
      </c>
      <c r="J217" s="181"/>
      <c r="K217" s="181"/>
      <c r="L217" s="181">
        <v>2</v>
      </c>
      <c r="M217" s="181">
        <v>1</v>
      </c>
      <c r="N217" s="181">
        <v>0</v>
      </c>
      <c r="O217" s="181">
        <v>2</v>
      </c>
      <c r="P217" s="181">
        <v>2</v>
      </c>
      <c r="Q217" s="181"/>
      <c r="R217" s="181"/>
      <c r="S217" s="181">
        <v>2</v>
      </c>
      <c r="T217" s="181">
        <v>1</v>
      </c>
      <c r="U217" s="181">
        <v>0</v>
      </c>
      <c r="V217" s="181">
        <v>1</v>
      </c>
      <c r="W217" s="181">
        <v>0</v>
      </c>
      <c r="X217" s="181"/>
      <c r="Y217" s="181"/>
      <c r="Z217" s="181">
        <v>3</v>
      </c>
      <c r="AA217" s="181">
        <v>1</v>
      </c>
      <c r="AB217" s="181">
        <v>0</v>
      </c>
      <c r="AC217" s="181">
        <v>4</v>
      </c>
      <c r="AD217" s="181">
        <v>2</v>
      </c>
      <c r="AE217" s="181"/>
      <c r="AF217" s="181"/>
      <c r="AG217" s="181"/>
      <c r="AH217" s="181"/>
      <c r="AI217" s="146">
        <f>SUM(D217:AH217)</f>
        <v>26</v>
      </c>
    </row>
    <row r="218" spans="1:40" customHeight="1" ht="15.75">
      <c r="A218" s="300"/>
      <c r="B218" s="281"/>
      <c r="C218" s="99" t="s">
        <v>129</v>
      </c>
      <c r="D218" s="181"/>
      <c r="E218" s="181">
        <v>63</v>
      </c>
      <c r="F218" s="181">
        <v>37</v>
      </c>
      <c r="G218" s="181">
        <v>67</v>
      </c>
      <c r="H218" s="181">
        <v>46</v>
      </c>
      <c r="I218" s="181">
        <v>44</v>
      </c>
      <c r="J218" s="181"/>
      <c r="K218" s="181"/>
      <c r="L218" s="181">
        <v>52</v>
      </c>
      <c r="M218" s="181">
        <v>44</v>
      </c>
      <c r="N218" s="181">
        <v>38</v>
      </c>
      <c r="O218" s="181">
        <v>59</v>
      </c>
      <c r="P218" s="181">
        <v>72</v>
      </c>
      <c r="Q218" s="181"/>
      <c r="R218" s="181"/>
      <c r="S218" s="181">
        <v>44</v>
      </c>
      <c r="T218" s="181">
        <v>40</v>
      </c>
      <c r="U218" s="181">
        <v>69</v>
      </c>
      <c r="V218" s="181">
        <v>45</v>
      </c>
      <c r="W218" s="181">
        <v>80</v>
      </c>
      <c r="X218" s="181"/>
      <c r="Y218" s="181"/>
      <c r="Z218" s="181">
        <v>51</v>
      </c>
      <c r="AA218" s="181">
        <v>77</v>
      </c>
      <c r="AB218" s="181">
        <v>96</v>
      </c>
      <c r="AC218" s="181">
        <v>36</v>
      </c>
      <c r="AD218" s="181">
        <v>58</v>
      </c>
      <c r="AE218" s="181"/>
      <c r="AF218" s="181"/>
      <c r="AG218" s="181"/>
      <c r="AH218" s="181"/>
      <c r="AI218" s="146">
        <f>SUM(D218:AH218)</f>
        <v>1118</v>
      </c>
    </row>
    <row r="219" spans="1:40" customHeight="1" ht="15.75">
      <c r="A219" s="300"/>
      <c r="B219" s="281"/>
      <c r="C219" s="99" t="s">
        <v>130</v>
      </c>
      <c r="D219" s="181"/>
      <c r="E219" s="181">
        <v>1</v>
      </c>
      <c r="F219" s="181">
        <v>1</v>
      </c>
      <c r="G219" s="181">
        <v>0</v>
      </c>
      <c r="H219" s="181">
        <v>2</v>
      </c>
      <c r="I219" s="181">
        <v>1</v>
      </c>
      <c r="J219" s="181"/>
      <c r="K219" s="181"/>
      <c r="L219" s="181">
        <v>2</v>
      </c>
      <c r="M219" s="181">
        <v>1</v>
      </c>
      <c r="N219" s="181">
        <v>1</v>
      </c>
      <c r="O219" s="181">
        <v>2</v>
      </c>
      <c r="P219" s="181">
        <v>1</v>
      </c>
      <c r="Q219" s="181"/>
      <c r="R219" s="181"/>
      <c r="S219" s="181">
        <v>1</v>
      </c>
      <c r="T219" s="181">
        <v>1</v>
      </c>
      <c r="U219" s="181">
        <v>2</v>
      </c>
      <c r="V219" s="181">
        <v>4</v>
      </c>
      <c r="W219" s="181">
        <v>1</v>
      </c>
      <c r="X219" s="181"/>
      <c r="Y219" s="181"/>
      <c r="Z219" s="181">
        <v>0</v>
      </c>
      <c r="AA219" s="181">
        <v>0</v>
      </c>
      <c r="AB219" s="181">
        <v>1</v>
      </c>
      <c r="AC219" s="181">
        <v>0</v>
      </c>
      <c r="AD219" s="181">
        <v>3</v>
      </c>
      <c r="AE219" s="181"/>
      <c r="AF219" s="181"/>
      <c r="AG219" s="181"/>
      <c r="AH219" s="181"/>
      <c r="AI219" s="146">
        <f>SUM(D219:AH219)</f>
        <v>25</v>
      </c>
    </row>
    <row r="220" spans="1:40" customHeight="1" ht="15.75">
      <c r="A220" s="300"/>
      <c r="B220" s="281"/>
      <c r="C220" s="99" t="s">
        <v>131</v>
      </c>
      <c r="D220" s="181"/>
      <c r="E220" s="181">
        <v>13</v>
      </c>
      <c r="F220" s="181">
        <v>15</v>
      </c>
      <c r="G220" s="181">
        <v>17</v>
      </c>
      <c r="H220" s="181">
        <v>11</v>
      </c>
      <c r="I220" s="181">
        <v>20</v>
      </c>
      <c r="J220" s="181"/>
      <c r="K220" s="181"/>
      <c r="L220" s="181">
        <v>10</v>
      </c>
      <c r="M220" s="181">
        <v>10</v>
      </c>
      <c r="N220" s="181">
        <v>15</v>
      </c>
      <c r="O220" s="181">
        <v>20</v>
      </c>
      <c r="P220" s="181">
        <v>15</v>
      </c>
      <c r="Q220" s="181"/>
      <c r="R220" s="181"/>
      <c r="S220" s="181">
        <v>17</v>
      </c>
      <c r="T220" s="181">
        <v>16</v>
      </c>
      <c r="U220" s="181">
        <v>22</v>
      </c>
      <c r="V220" s="181">
        <v>12</v>
      </c>
      <c r="W220" s="181">
        <v>18</v>
      </c>
      <c r="X220" s="181"/>
      <c r="Y220" s="181"/>
      <c r="Z220" s="181">
        <v>14</v>
      </c>
      <c r="AA220" s="181">
        <v>10</v>
      </c>
      <c r="AB220" s="181">
        <v>18</v>
      </c>
      <c r="AC220" s="181">
        <v>21</v>
      </c>
      <c r="AD220" s="181">
        <v>18</v>
      </c>
      <c r="AE220" s="181"/>
      <c r="AF220" s="181"/>
      <c r="AG220" s="181"/>
      <c r="AH220" s="181"/>
      <c r="AI220" s="146">
        <f>SUM(D220:AH220)</f>
        <v>312</v>
      </c>
    </row>
    <row r="221" spans="1:40" customHeight="1" ht="15.75">
      <c r="A221" s="300"/>
      <c r="B221" s="281"/>
      <c r="C221" s="99" t="s">
        <v>132</v>
      </c>
      <c r="D221" s="181"/>
      <c r="E221" s="181">
        <v>2</v>
      </c>
      <c r="F221" s="181">
        <v>2</v>
      </c>
      <c r="G221" s="181">
        <v>1</v>
      </c>
      <c r="H221" s="181">
        <v>2</v>
      </c>
      <c r="I221" s="181">
        <v>3</v>
      </c>
      <c r="J221" s="181"/>
      <c r="K221" s="181"/>
      <c r="L221" s="181">
        <v>2</v>
      </c>
      <c r="M221" s="181">
        <v>3</v>
      </c>
      <c r="N221" s="181">
        <v>1</v>
      </c>
      <c r="O221" s="181">
        <v>1</v>
      </c>
      <c r="P221" s="181">
        <v>1</v>
      </c>
      <c r="Q221" s="181"/>
      <c r="R221" s="181"/>
      <c r="S221" s="181">
        <v>1</v>
      </c>
      <c r="T221" s="181">
        <v>2</v>
      </c>
      <c r="U221" s="181">
        <v>2</v>
      </c>
      <c r="V221" s="181">
        <v>1</v>
      </c>
      <c r="W221" s="181">
        <v>2</v>
      </c>
      <c r="X221" s="181"/>
      <c r="Y221" s="181"/>
      <c r="Z221" s="181">
        <v>1</v>
      </c>
      <c r="AA221" s="181">
        <v>1</v>
      </c>
      <c r="AB221" s="181">
        <v>4</v>
      </c>
      <c r="AC221" s="181">
        <v>5</v>
      </c>
      <c r="AD221" s="181">
        <v>2</v>
      </c>
      <c r="AE221" s="181"/>
      <c r="AF221" s="181"/>
      <c r="AG221" s="181"/>
      <c r="AH221" s="181"/>
      <c r="AI221" s="146">
        <f>SUM(D221:AH221)</f>
        <v>39</v>
      </c>
    </row>
    <row r="222" spans="1:40" customHeight="1" ht="15.75">
      <c r="A222" s="300"/>
      <c r="B222" s="281"/>
      <c r="C222" s="99" t="s">
        <v>133</v>
      </c>
      <c r="D222" s="181"/>
      <c r="E222" s="181">
        <v>5</v>
      </c>
      <c r="F222" s="181">
        <v>14</v>
      </c>
      <c r="G222" s="181">
        <v>9</v>
      </c>
      <c r="H222" s="181">
        <v>16</v>
      </c>
      <c r="I222" s="181">
        <v>12</v>
      </c>
      <c r="J222" s="181"/>
      <c r="K222" s="181"/>
      <c r="L222" s="181">
        <v>9</v>
      </c>
      <c r="M222" s="181">
        <v>7</v>
      </c>
      <c r="N222" s="181">
        <v>2</v>
      </c>
      <c r="O222" s="181">
        <v>6</v>
      </c>
      <c r="P222" s="181">
        <v>18</v>
      </c>
      <c r="Q222" s="181"/>
      <c r="R222" s="181"/>
      <c r="S222" s="181">
        <v>18</v>
      </c>
      <c r="T222" s="181">
        <v>11</v>
      </c>
      <c r="U222" s="181">
        <v>6</v>
      </c>
      <c r="V222" s="181">
        <v>26</v>
      </c>
      <c r="W222" s="181">
        <v>15</v>
      </c>
      <c r="X222" s="181"/>
      <c r="Y222" s="181"/>
      <c r="Z222" s="181">
        <v>6</v>
      </c>
      <c r="AA222" s="181">
        <v>7</v>
      </c>
      <c r="AB222" s="181">
        <v>7</v>
      </c>
      <c r="AC222" s="181">
        <v>10</v>
      </c>
      <c r="AD222" s="181">
        <v>9</v>
      </c>
      <c r="AE222" s="181"/>
      <c r="AF222" s="181"/>
      <c r="AG222" s="181"/>
      <c r="AH222" s="181"/>
      <c r="AI222" s="146">
        <f>SUM(D222:AH222)</f>
        <v>213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1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>
        <v>0</v>
      </c>
      <c r="U223" s="181">
        <v>0</v>
      </c>
      <c r="V223" s="181">
        <v>2</v>
      </c>
      <c r="W223" s="181">
        <v>1</v>
      </c>
      <c r="X223" s="181"/>
      <c r="Y223" s="181"/>
      <c r="Z223" s="181">
        <v>1</v>
      </c>
      <c r="AA223" s="181">
        <v>1</v>
      </c>
      <c r="AB223" s="181">
        <v>0</v>
      </c>
      <c r="AC223" s="181">
        <v>0</v>
      </c>
      <c r="AD223" s="181">
        <v>1</v>
      </c>
      <c r="AE223" s="181"/>
      <c r="AF223" s="181"/>
      <c r="AG223" s="181"/>
      <c r="AH223" s="181"/>
      <c r="AI223" s="146">
        <f>SUM(D223:AH223)</f>
        <v>11</v>
      </c>
    </row>
    <row r="224" spans="1:40" customHeight="1" ht="15.75">
      <c r="A224" s="300"/>
      <c r="B224" s="281"/>
      <c r="C224" s="99" t="s">
        <v>135</v>
      </c>
      <c r="D224" s="181"/>
      <c r="E224" s="181">
        <v>15</v>
      </c>
      <c r="F224" s="181">
        <v>18</v>
      </c>
      <c r="G224" s="181">
        <v>15</v>
      </c>
      <c r="H224" s="181">
        <v>11</v>
      </c>
      <c r="I224" s="181">
        <v>25</v>
      </c>
      <c r="J224" s="181"/>
      <c r="K224" s="181"/>
      <c r="L224" s="181">
        <v>18</v>
      </c>
      <c r="M224" s="181">
        <v>13</v>
      </c>
      <c r="N224" s="181">
        <v>8</v>
      </c>
      <c r="O224" s="181">
        <v>15</v>
      </c>
      <c r="P224" s="181">
        <v>7</v>
      </c>
      <c r="Q224" s="181"/>
      <c r="R224" s="181"/>
      <c r="S224" s="181">
        <v>14</v>
      </c>
      <c r="T224" s="181">
        <v>12</v>
      </c>
      <c r="U224" s="181">
        <v>28</v>
      </c>
      <c r="V224" s="181">
        <v>10</v>
      </c>
      <c r="W224" s="181">
        <v>27</v>
      </c>
      <c r="X224" s="181"/>
      <c r="Y224" s="181"/>
      <c r="Z224" s="181">
        <v>19</v>
      </c>
      <c r="AA224" s="181">
        <v>24</v>
      </c>
      <c r="AB224" s="181">
        <v>49</v>
      </c>
      <c r="AC224" s="181">
        <v>20</v>
      </c>
      <c r="AD224" s="181">
        <v>20</v>
      </c>
      <c r="AE224" s="181"/>
      <c r="AF224" s="181"/>
      <c r="AG224" s="181"/>
      <c r="AH224" s="181"/>
      <c r="AI224" s="147">
        <f>SUM(D224:AH224)</f>
        <v>368</v>
      </c>
    </row>
    <row r="225" spans="1:40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1</v>
      </c>
      <c r="H225" s="181">
        <v>2</v>
      </c>
      <c r="I225" s="181">
        <v>2</v>
      </c>
      <c r="J225" s="181"/>
      <c r="K225" s="181"/>
      <c r="L225" s="181">
        <v>1</v>
      </c>
      <c r="M225" s="181">
        <v>1</v>
      </c>
      <c r="N225" s="181">
        <v>0</v>
      </c>
      <c r="O225" s="181">
        <v>2</v>
      </c>
      <c r="P225" s="181">
        <v>1</v>
      </c>
      <c r="Q225" s="181"/>
      <c r="R225" s="181"/>
      <c r="S225" s="181">
        <v>2</v>
      </c>
      <c r="T225" s="181">
        <v>2</v>
      </c>
      <c r="U225" s="181">
        <v>2</v>
      </c>
      <c r="V225" s="181">
        <v>1</v>
      </c>
      <c r="W225" s="181">
        <v>1</v>
      </c>
      <c r="X225" s="181"/>
      <c r="Y225" s="181"/>
      <c r="Z225" s="181">
        <v>0</v>
      </c>
      <c r="AA225" s="181">
        <v>1</v>
      </c>
      <c r="AB225" s="181">
        <v>2</v>
      </c>
      <c r="AC225" s="181">
        <v>1</v>
      </c>
      <c r="AD225" s="181">
        <v>4</v>
      </c>
      <c r="AE225" s="181"/>
      <c r="AF225" s="181"/>
      <c r="AG225" s="181"/>
      <c r="AH225" s="181"/>
      <c r="AI225" s="147">
        <f>SUM(D225:AH225)</f>
        <v>27</v>
      </c>
    </row>
    <row r="226" spans="1:40" customHeight="1" ht="16.5">
      <c r="A226" s="300"/>
      <c r="B226" s="281"/>
      <c r="C226" s="100" t="s">
        <v>137</v>
      </c>
      <c r="D226" s="181"/>
      <c r="E226" s="181">
        <v>13</v>
      </c>
      <c r="F226" s="181">
        <v>10</v>
      </c>
      <c r="G226" s="181">
        <v>8</v>
      </c>
      <c r="H226" s="181">
        <v>39</v>
      </c>
      <c r="I226" s="181">
        <v>56</v>
      </c>
      <c r="J226" s="181"/>
      <c r="K226" s="181"/>
      <c r="L226" s="181">
        <v>29</v>
      </c>
      <c r="M226" s="181">
        <v>15</v>
      </c>
      <c r="N226" s="181">
        <v>7</v>
      </c>
      <c r="O226" s="181">
        <v>6</v>
      </c>
      <c r="P226" s="181">
        <v>9</v>
      </c>
      <c r="Q226" s="181"/>
      <c r="R226" s="181"/>
      <c r="S226" s="181">
        <v>14</v>
      </c>
      <c r="T226" s="181">
        <v>11</v>
      </c>
      <c r="U226" s="181">
        <v>26</v>
      </c>
      <c r="V226" s="181">
        <v>14</v>
      </c>
      <c r="W226" s="181">
        <v>13</v>
      </c>
      <c r="X226" s="181"/>
      <c r="Y226" s="181"/>
      <c r="Z226" s="181">
        <v>13</v>
      </c>
      <c r="AA226" s="181">
        <v>24</v>
      </c>
      <c r="AB226" s="181">
        <v>6</v>
      </c>
      <c r="AC226" s="181">
        <v>50</v>
      </c>
      <c r="AD226" s="181">
        <v>55</v>
      </c>
      <c r="AE226" s="181"/>
      <c r="AF226" s="181"/>
      <c r="AG226" s="181"/>
      <c r="AH226" s="181"/>
      <c r="AI226" s="151">
        <f>SUM(D226:AH226)</f>
        <v>418</v>
      </c>
    </row>
    <row r="227" spans="1:40" customHeight="1" ht="18.75">
      <c r="A227" s="300"/>
      <c r="B227" s="282" t="s">
        <v>138</v>
      </c>
      <c r="C227" s="283"/>
      <c r="D227" s="182"/>
      <c r="E227" s="182">
        <f>SUM(E212:E226)</f>
        <v>241</v>
      </c>
      <c r="F227" s="182">
        <f>SUM(F212:F226)</f>
        <v>232</v>
      </c>
      <c r="G227" s="182">
        <f>SUM(G212:G226)</f>
        <v>275</v>
      </c>
      <c r="H227" s="182">
        <f>SUM(H212:H226)</f>
        <v>236</v>
      </c>
      <c r="I227" s="182">
        <f>SUM(I212:I226)</f>
        <v>285</v>
      </c>
      <c r="J227" s="182"/>
      <c r="K227" s="182"/>
      <c r="L227" s="182">
        <f>SUM(L212:L226)</f>
        <v>261</v>
      </c>
      <c r="M227" s="182">
        <f>SUM(M212:M226)</f>
        <v>243</v>
      </c>
      <c r="N227" s="182">
        <f>SUM(N212:N226)</f>
        <v>154</v>
      </c>
      <c r="O227" s="182">
        <f>SUM(O212:O226)</f>
        <v>265</v>
      </c>
      <c r="P227" s="182">
        <f>SUM(P212:P226)</f>
        <v>285</v>
      </c>
      <c r="Q227" s="182"/>
      <c r="R227" s="182"/>
      <c r="S227" s="182">
        <f>SUM(S212:S226)</f>
        <v>257</v>
      </c>
      <c r="T227" s="182">
        <f>SUM(T212:T226)</f>
        <v>211</v>
      </c>
      <c r="U227" s="182">
        <f>SUM(U212:U226)</f>
        <v>324</v>
      </c>
      <c r="V227" s="182">
        <f>SUM(V212:V226)</f>
        <v>206</v>
      </c>
      <c r="W227" s="182">
        <f>SUM(W212:W226)</f>
        <v>337</v>
      </c>
      <c r="X227" s="182"/>
      <c r="Y227" s="182"/>
      <c r="Z227" s="182">
        <f>SUM(Z212:Z226)</f>
        <v>233</v>
      </c>
      <c r="AA227" s="182">
        <f>SUM(AA212:AA226)</f>
        <v>307</v>
      </c>
      <c r="AB227" s="182">
        <f>SUM(AB212:AB226)</f>
        <v>350</v>
      </c>
      <c r="AC227" s="182">
        <f>SUM(AC212:AC226)</f>
        <v>265</v>
      </c>
      <c r="AD227" s="182">
        <f>SUM(AD212:AD226)</f>
        <v>328</v>
      </c>
      <c r="AE227" s="182"/>
      <c r="AF227" s="182"/>
      <c r="AG227" s="182">
        <f>SUM(AG212:AG226)</f>
        <v>0</v>
      </c>
      <c r="AH227" s="182">
        <f>SUM(AH212:AH226)</f>
        <v>0</v>
      </c>
      <c r="AI227" s="150">
        <f>SUM(D227:AH227)</f>
        <v>5295</v>
      </c>
    </row>
    <row r="228" spans="1:40" customHeight="1" ht="18.75">
      <c r="A228" s="300"/>
      <c r="B228" s="284" t="s">
        <v>55</v>
      </c>
      <c r="C228" s="285"/>
      <c r="D228" s="104"/>
      <c r="E228" s="104">
        <v>241</v>
      </c>
      <c r="F228" s="104">
        <v>232</v>
      </c>
      <c r="G228" s="104">
        <v>275</v>
      </c>
      <c r="H228" s="104">
        <v>236</v>
      </c>
      <c r="I228" s="104">
        <v>285</v>
      </c>
      <c r="J228" s="104"/>
      <c r="K228" s="104"/>
      <c r="L228" s="104">
        <v>261</v>
      </c>
      <c r="M228" s="104">
        <v>243</v>
      </c>
      <c r="N228" s="104">
        <v>154</v>
      </c>
      <c r="O228" s="104">
        <v>265</v>
      </c>
      <c r="P228" s="104">
        <v>285</v>
      </c>
      <c r="Q228" s="104"/>
      <c r="R228" s="104"/>
      <c r="S228" s="104">
        <v>257</v>
      </c>
      <c r="T228" s="104">
        <v>211</v>
      </c>
      <c r="U228" s="104">
        <v>324</v>
      </c>
      <c r="V228" s="104">
        <v>206</v>
      </c>
      <c r="W228" s="104">
        <v>337</v>
      </c>
      <c r="X228" s="104"/>
      <c r="Y228" s="104"/>
      <c r="Z228" s="104">
        <v>233</v>
      </c>
      <c r="AA228" s="104">
        <v>307</v>
      </c>
      <c r="AB228" s="104">
        <v>350</v>
      </c>
      <c r="AC228" s="104">
        <v>265</v>
      </c>
      <c r="AD228" s="104">
        <v>328</v>
      </c>
      <c r="AE228" s="104"/>
      <c r="AF228" s="104"/>
      <c r="AG228" s="104"/>
      <c r="AH228" s="104"/>
      <c r="AI228" s="145">
        <f>SUM(D228:AH228)</f>
        <v>5295</v>
      </c>
    </row>
    <row r="229" spans="1:40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04">
        <v>400</v>
      </c>
      <c r="U229" s="104">
        <v>400</v>
      </c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04"/>
      <c r="AG229" s="104">
        <v>400</v>
      </c>
      <c r="AH229" s="104">
        <v>400</v>
      </c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/>
      <c r="E230" s="104">
        <f>E229-E228</f>
        <v>159</v>
      </c>
      <c r="F230" s="104">
        <f>F229-F228</f>
        <v>168</v>
      </c>
      <c r="G230" s="104">
        <f>G229-G228</f>
        <v>125</v>
      </c>
      <c r="H230" s="104">
        <f>H229-H228</f>
        <v>164</v>
      </c>
      <c r="I230" s="104">
        <f>I229-I228</f>
        <v>115</v>
      </c>
      <c r="J230" s="104"/>
      <c r="K230" s="104"/>
      <c r="L230" s="104">
        <f>L229-L228</f>
        <v>139</v>
      </c>
      <c r="M230" s="104">
        <f>M229-M228</f>
        <v>157</v>
      </c>
      <c r="N230" s="104">
        <f>N229-N228</f>
        <v>246</v>
      </c>
      <c r="O230" s="104">
        <f>O229-O228</f>
        <v>135</v>
      </c>
      <c r="P230" s="104">
        <f>P229-P228</f>
        <v>115</v>
      </c>
      <c r="Q230" s="104"/>
      <c r="R230" s="104"/>
      <c r="S230" s="104">
        <f>S229-S228</f>
        <v>143</v>
      </c>
      <c r="T230" s="104">
        <f>T229-T228</f>
        <v>189</v>
      </c>
      <c r="U230" s="104">
        <f>U229-U228</f>
        <v>76</v>
      </c>
      <c r="V230" s="104">
        <f>V229-V228</f>
        <v>194</v>
      </c>
      <c r="W230" s="104">
        <f>W229-W228</f>
        <v>63</v>
      </c>
      <c r="X230" s="104"/>
      <c r="Y230" s="104"/>
      <c r="Z230" s="104">
        <f>Z229-Z228</f>
        <v>167</v>
      </c>
      <c r="AA230" s="104">
        <f>AA229-AA228</f>
        <v>93</v>
      </c>
      <c r="AB230" s="104">
        <f>AB229-AB228</f>
        <v>50</v>
      </c>
      <c r="AC230" s="104">
        <f>AC229-AC228</f>
        <v>135</v>
      </c>
      <c r="AD230" s="104">
        <f>AD229-AD228</f>
        <v>72</v>
      </c>
      <c r="AE230" s="104"/>
      <c r="AF230" s="104"/>
      <c r="AG230" s="104">
        <f>AG229-AG228</f>
        <v>400</v>
      </c>
      <c r="AH230" s="104">
        <f>AH229-AH228</f>
        <v>400</v>
      </c>
      <c r="AI230" s="153">
        <f>SUM(D230:AH230)</f>
        <v>3505</v>
      </c>
    </row>
    <row r="231" spans="1:40" customHeight="1" ht="18.75">
      <c r="A231" s="300"/>
      <c r="B231" s="286" t="s">
        <v>141</v>
      </c>
      <c r="C231" s="287"/>
      <c r="D231" s="104"/>
      <c r="E231" s="104">
        <f>E229-E227</f>
        <v>159</v>
      </c>
      <c r="F231" s="104">
        <f>F229-F227</f>
        <v>168</v>
      </c>
      <c r="G231" s="104">
        <f>G229-G227</f>
        <v>125</v>
      </c>
      <c r="H231" s="104">
        <f>H229-H227</f>
        <v>164</v>
      </c>
      <c r="I231" s="104">
        <f>I229-I227</f>
        <v>115</v>
      </c>
      <c r="J231" s="104"/>
      <c r="K231" s="104"/>
      <c r="L231" s="104">
        <f>L229-L227</f>
        <v>139</v>
      </c>
      <c r="M231" s="104">
        <f>M229-M227</f>
        <v>157</v>
      </c>
      <c r="N231" s="104">
        <f>N229-N227</f>
        <v>246</v>
      </c>
      <c r="O231" s="104">
        <f>O229-O227</f>
        <v>135</v>
      </c>
      <c r="P231" s="104">
        <f>P229-P227</f>
        <v>115</v>
      </c>
      <c r="Q231" s="104"/>
      <c r="R231" s="104"/>
      <c r="S231" s="104">
        <f>S229-S227</f>
        <v>143</v>
      </c>
      <c r="T231" s="104">
        <f>T229-T227</f>
        <v>189</v>
      </c>
      <c r="U231" s="104">
        <f>U229-U227</f>
        <v>76</v>
      </c>
      <c r="V231" s="104">
        <f>V229-V227</f>
        <v>194</v>
      </c>
      <c r="W231" s="104">
        <f>W229-W227</f>
        <v>63</v>
      </c>
      <c r="X231" s="104"/>
      <c r="Y231" s="104"/>
      <c r="Z231" s="104">
        <f>Z229-Z227</f>
        <v>167</v>
      </c>
      <c r="AA231" s="104">
        <f>AA229-AA227</f>
        <v>93</v>
      </c>
      <c r="AB231" s="104">
        <f>AB229-AB227</f>
        <v>50</v>
      </c>
      <c r="AC231" s="104">
        <f>AC229-AC227</f>
        <v>135</v>
      </c>
      <c r="AD231" s="104">
        <f>AD229-AD227</f>
        <v>72</v>
      </c>
      <c r="AE231" s="104"/>
      <c r="AF231" s="104"/>
      <c r="AG231" s="104">
        <f>AG229-AG227</f>
        <v>400</v>
      </c>
      <c r="AH231" s="104">
        <f>AH229-AH227</f>
        <v>400</v>
      </c>
      <c r="AI231" s="153">
        <f>SUM(D231:AH231)</f>
        <v>3505</v>
      </c>
    </row>
    <row r="232" spans="1:40" customHeight="1" ht="16.5">
      <c r="A232" s="300"/>
      <c r="B232" s="288" t="s">
        <v>142</v>
      </c>
      <c r="C232" s="289"/>
      <c r="D232" s="104"/>
      <c r="E232" s="104">
        <f>E213+E215+E217+E219+E221+E223</f>
        <v>6</v>
      </c>
      <c r="F232" s="104">
        <f>F213+F215+F217+F219+F221+F223</f>
        <v>4</v>
      </c>
      <c r="G232" s="104">
        <f>G213+G215+G217+G219+G221+G223</f>
        <v>3</v>
      </c>
      <c r="H232" s="104">
        <f>H213+H215+H217+H219+H221+H223</f>
        <v>5</v>
      </c>
      <c r="I232" s="104">
        <f>I213+I215+I217+I219+I221+I223</f>
        <v>10</v>
      </c>
      <c r="J232" s="104"/>
      <c r="K232" s="104"/>
      <c r="L232" s="104">
        <f>L213+L215+L217+L219+L221+L223</f>
        <v>12</v>
      </c>
      <c r="M232" s="104">
        <f>M213+M215+M217+M219+M221+M223</f>
        <v>6</v>
      </c>
      <c r="N232" s="104">
        <f>N213+N215+N217+N219+N221+N223</f>
        <v>2</v>
      </c>
      <c r="O232" s="104">
        <f>O213+O215+O217+O219+O221+O223</f>
        <v>8</v>
      </c>
      <c r="P232" s="104">
        <f>P213+P215+P217+P219+P221+P223</f>
        <v>9</v>
      </c>
      <c r="Q232" s="104"/>
      <c r="R232" s="104"/>
      <c r="S232" s="104">
        <f>S213+S215+S217+S219+S221+S223</f>
        <v>9</v>
      </c>
      <c r="T232" s="104">
        <f>T213+T215+T217+T219+T221+T223</f>
        <v>11</v>
      </c>
      <c r="U232" s="104">
        <f>U213+U215+U217+U219+U221+U223</f>
        <v>6</v>
      </c>
      <c r="V232" s="104">
        <f>V213+V215+V217+V219+V221+V223</f>
        <v>20</v>
      </c>
      <c r="W232" s="104">
        <f>W213+W215+W217+W219+W221+W223</f>
        <v>6</v>
      </c>
      <c r="X232" s="104"/>
      <c r="Y232" s="104"/>
      <c r="Z232" s="104">
        <f>Z213+Z215+Z217+Z219+Z221+Z223</f>
        <v>6</v>
      </c>
      <c r="AA232" s="104">
        <f>AA213+AA215+AA217+AA219+AA221+AA223</f>
        <v>3</v>
      </c>
      <c r="AB232" s="104">
        <f>AB213+AB215+AB217+AB219+AB221+AB223</f>
        <v>8</v>
      </c>
      <c r="AC232" s="104">
        <f>AC213+AC215+AC217+AC219+AC221+AC223</f>
        <v>11</v>
      </c>
      <c r="AD232" s="104">
        <f>AD213+AD215+AD217+AD219+AD221+AD223</f>
        <v>13</v>
      </c>
      <c r="AE232" s="104"/>
      <c r="AF232" s="104"/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158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9</v>
      </c>
      <c r="F234" s="109">
        <v>7</v>
      </c>
      <c r="G234" s="109">
        <v>2</v>
      </c>
      <c r="H234" s="109">
        <v>9</v>
      </c>
      <c r="I234" s="109">
        <v>0</v>
      </c>
      <c r="J234" s="109"/>
      <c r="K234" s="109"/>
      <c r="L234" s="109">
        <v>3</v>
      </c>
      <c r="M234" s="109">
        <v>1</v>
      </c>
      <c r="N234" s="109"/>
      <c r="O234" s="109">
        <v>8</v>
      </c>
      <c r="P234" s="109">
        <v>4</v>
      </c>
      <c r="Q234" s="109"/>
      <c r="R234" s="109"/>
      <c r="S234" s="109">
        <v>6</v>
      </c>
      <c r="T234" s="109">
        <v>14</v>
      </c>
      <c r="U234" s="109">
        <v>3</v>
      </c>
      <c r="V234" s="109">
        <v>9</v>
      </c>
      <c r="W234" s="109">
        <v>6</v>
      </c>
      <c r="X234" s="109"/>
      <c r="Y234" s="109"/>
      <c r="Z234" s="109">
        <v>6</v>
      </c>
      <c r="AA234" s="109">
        <v>5</v>
      </c>
      <c r="AB234" s="109">
        <v>8</v>
      </c>
      <c r="AC234" s="109">
        <v>8</v>
      </c>
      <c r="AD234" s="109">
        <v>10</v>
      </c>
      <c r="AE234" s="109"/>
      <c r="AF234" s="109"/>
      <c r="AG234" s="109"/>
      <c r="AH234" s="109"/>
      <c r="AI234" s="110">
        <f>SUM(D234:AH234)</f>
        <v>118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36</v>
      </c>
      <c r="F235" s="181">
        <v>38</v>
      </c>
      <c r="G235" s="181">
        <v>70</v>
      </c>
      <c r="H235" s="181">
        <v>36</v>
      </c>
      <c r="I235" s="181">
        <v>49</v>
      </c>
      <c r="J235" s="181"/>
      <c r="K235" s="181"/>
      <c r="L235" s="181">
        <v>38</v>
      </c>
      <c r="M235" s="181">
        <v>32</v>
      </c>
      <c r="N235" s="181"/>
      <c r="O235" s="181">
        <v>39</v>
      </c>
      <c r="P235" s="181">
        <v>57</v>
      </c>
      <c r="Q235" s="181"/>
      <c r="R235" s="181"/>
      <c r="S235" s="181">
        <v>40</v>
      </c>
      <c r="T235" s="181">
        <v>34</v>
      </c>
      <c r="U235" s="181">
        <v>41</v>
      </c>
      <c r="V235" s="181">
        <v>47</v>
      </c>
      <c r="W235" s="181">
        <v>47</v>
      </c>
      <c r="X235" s="181"/>
      <c r="Y235" s="181"/>
      <c r="Z235" s="181">
        <v>40</v>
      </c>
      <c r="AA235" s="181">
        <v>52</v>
      </c>
      <c r="AB235" s="181">
        <v>51</v>
      </c>
      <c r="AC235" s="181">
        <v>28</v>
      </c>
      <c r="AD235" s="181">
        <v>34</v>
      </c>
      <c r="AE235" s="181"/>
      <c r="AF235" s="181"/>
      <c r="AG235" s="181"/>
      <c r="AH235" s="181"/>
      <c r="AI235" s="146">
        <f>SUM(D235:AH235)</f>
        <v>809</v>
      </c>
    </row>
    <row r="236" spans="1:40" customHeight="1" ht="15.75">
      <c r="A236" s="300"/>
      <c r="B236" s="281"/>
      <c r="C236" s="99" t="s">
        <v>124</v>
      </c>
      <c r="D236" s="181"/>
      <c r="E236" s="181">
        <v>1</v>
      </c>
      <c r="F236" s="181">
        <v>0</v>
      </c>
      <c r="G236" s="181">
        <v>3</v>
      </c>
      <c r="H236" s="181">
        <v>1</v>
      </c>
      <c r="I236" s="181">
        <v>2</v>
      </c>
      <c r="J236" s="181"/>
      <c r="K236" s="181"/>
      <c r="L236" s="181">
        <v>0</v>
      </c>
      <c r="M236" s="181">
        <v>2</v>
      </c>
      <c r="N236" s="181"/>
      <c r="O236" s="181">
        <v>1</v>
      </c>
      <c r="P236" s="181">
        <v>2</v>
      </c>
      <c r="Q236" s="181"/>
      <c r="R236" s="181"/>
      <c r="S236" s="181">
        <v>2</v>
      </c>
      <c r="T236" s="181">
        <v>3</v>
      </c>
      <c r="U236" s="181">
        <v>0</v>
      </c>
      <c r="V236" s="181">
        <v>1</v>
      </c>
      <c r="W236" s="181">
        <v>1</v>
      </c>
      <c r="X236" s="181"/>
      <c r="Y236" s="181"/>
      <c r="Z236" s="181">
        <v>1</v>
      </c>
      <c r="AA236" s="181">
        <v>0</v>
      </c>
      <c r="AB236" s="181">
        <v>1</v>
      </c>
      <c r="AC236" s="181">
        <v>1</v>
      </c>
      <c r="AD236" s="181">
        <v>2</v>
      </c>
      <c r="AE236" s="181"/>
      <c r="AF236" s="181"/>
      <c r="AG236" s="181"/>
      <c r="AH236" s="181"/>
      <c r="AI236" s="146">
        <f>SUM(D236:AH236)</f>
        <v>24</v>
      </c>
    </row>
    <row r="237" spans="1:40" customHeight="1" ht="15.75">
      <c r="A237" s="300"/>
      <c r="B237" s="281"/>
      <c r="C237" s="99" t="s">
        <v>125</v>
      </c>
      <c r="D237" s="181"/>
      <c r="E237" s="181">
        <v>18</v>
      </c>
      <c r="F237" s="181">
        <v>26</v>
      </c>
      <c r="G237" s="181">
        <v>39</v>
      </c>
      <c r="H237" s="181">
        <v>18</v>
      </c>
      <c r="I237" s="181">
        <v>25</v>
      </c>
      <c r="J237" s="181"/>
      <c r="K237" s="181"/>
      <c r="L237" s="181">
        <v>24</v>
      </c>
      <c r="M237" s="181">
        <v>19</v>
      </c>
      <c r="N237" s="181"/>
      <c r="O237" s="181">
        <v>32</v>
      </c>
      <c r="P237" s="181">
        <v>30</v>
      </c>
      <c r="Q237" s="181"/>
      <c r="R237" s="181"/>
      <c r="S237" s="181">
        <v>20</v>
      </c>
      <c r="T237" s="181">
        <v>27</v>
      </c>
      <c r="U237" s="181">
        <v>20</v>
      </c>
      <c r="V237" s="181">
        <v>35</v>
      </c>
      <c r="W237" s="181">
        <v>36</v>
      </c>
      <c r="X237" s="181"/>
      <c r="Y237" s="181"/>
      <c r="Z237" s="181">
        <v>23</v>
      </c>
      <c r="AA237" s="181">
        <v>23</v>
      </c>
      <c r="AB237" s="181">
        <v>33</v>
      </c>
      <c r="AC237" s="181">
        <v>12</v>
      </c>
      <c r="AD237" s="181">
        <v>24</v>
      </c>
      <c r="AE237" s="181"/>
      <c r="AF237" s="181"/>
      <c r="AG237" s="181"/>
      <c r="AH237" s="181"/>
      <c r="AI237" s="146">
        <f>SUM(D237:AH237)</f>
        <v>484</v>
      </c>
    </row>
    <row r="238" spans="1:40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0</v>
      </c>
      <c r="H238" s="181">
        <v>0</v>
      </c>
      <c r="I238" s="181">
        <v>1</v>
      </c>
      <c r="J238" s="181"/>
      <c r="K238" s="181"/>
      <c r="L238" s="181">
        <v>1</v>
      </c>
      <c r="M238" s="181">
        <v>0</v>
      </c>
      <c r="N238" s="181"/>
      <c r="O238" s="181">
        <v>2</v>
      </c>
      <c r="P238" s="181">
        <v>1</v>
      </c>
      <c r="Q238" s="181"/>
      <c r="R238" s="181"/>
      <c r="S238" s="181">
        <v>0</v>
      </c>
      <c r="T238" s="181">
        <v>0</v>
      </c>
      <c r="U238" s="181">
        <v>0</v>
      </c>
      <c r="V238" s="181">
        <v>1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4</v>
      </c>
      <c r="AD238" s="181">
        <v>0</v>
      </c>
      <c r="AE238" s="181"/>
      <c r="AF238" s="181"/>
      <c r="AG238" s="181"/>
      <c r="AH238" s="181"/>
      <c r="AI238" s="146">
        <f>SUM(D238:AH238)</f>
        <v>12</v>
      </c>
    </row>
    <row r="239" spans="1:40" customHeight="1" ht="15.75">
      <c r="A239" s="300"/>
      <c r="B239" s="281"/>
      <c r="C239" s="99" t="s">
        <v>127</v>
      </c>
      <c r="D239" s="181"/>
      <c r="E239" s="181">
        <v>110</v>
      </c>
      <c r="F239" s="181">
        <v>119</v>
      </c>
      <c r="G239" s="181">
        <v>81</v>
      </c>
      <c r="H239" s="181">
        <v>110</v>
      </c>
      <c r="I239" s="181">
        <v>122</v>
      </c>
      <c r="J239" s="181"/>
      <c r="K239" s="181"/>
      <c r="L239" s="181">
        <v>91</v>
      </c>
      <c r="M239" s="181">
        <v>103</v>
      </c>
      <c r="N239" s="181"/>
      <c r="O239" s="181">
        <v>124</v>
      </c>
      <c r="P239" s="181">
        <v>130</v>
      </c>
      <c r="Q239" s="181"/>
      <c r="R239" s="181"/>
      <c r="S239" s="181">
        <v>122</v>
      </c>
      <c r="T239" s="181">
        <v>136</v>
      </c>
      <c r="U239" s="181">
        <v>117</v>
      </c>
      <c r="V239" s="181">
        <v>114</v>
      </c>
      <c r="W239" s="181">
        <v>143</v>
      </c>
      <c r="X239" s="181"/>
      <c r="Y239" s="181"/>
      <c r="Z239" s="181">
        <v>124</v>
      </c>
      <c r="AA239" s="181">
        <v>108</v>
      </c>
      <c r="AB239" s="181">
        <v>132</v>
      </c>
      <c r="AC239" s="181">
        <v>116</v>
      </c>
      <c r="AD239" s="181">
        <v>99</v>
      </c>
      <c r="AE239" s="181"/>
      <c r="AF239" s="181"/>
      <c r="AG239" s="181"/>
      <c r="AH239" s="181"/>
      <c r="AI239" s="146">
        <f>SUM(D239:AH239)</f>
        <v>2201</v>
      </c>
    </row>
    <row r="240" spans="1:40" customHeight="1" ht="15.75">
      <c r="A240" s="300"/>
      <c r="B240" s="281"/>
      <c r="C240" s="99" t="s">
        <v>128</v>
      </c>
      <c r="D240" s="181"/>
      <c r="E240" s="181">
        <v>5</v>
      </c>
      <c r="F240" s="181">
        <v>7</v>
      </c>
      <c r="G240" s="181">
        <v>9</v>
      </c>
      <c r="H240" s="181">
        <v>5</v>
      </c>
      <c r="I240" s="181">
        <v>7</v>
      </c>
      <c r="J240" s="181"/>
      <c r="K240" s="181"/>
      <c r="L240" s="181">
        <v>4</v>
      </c>
      <c r="M240" s="181">
        <v>2</v>
      </c>
      <c r="N240" s="181"/>
      <c r="O240" s="181">
        <v>5</v>
      </c>
      <c r="P240" s="181">
        <v>14</v>
      </c>
      <c r="Q240" s="181"/>
      <c r="R240" s="181"/>
      <c r="S240" s="181">
        <v>11</v>
      </c>
      <c r="T240" s="181">
        <v>8</v>
      </c>
      <c r="U240" s="181">
        <v>10</v>
      </c>
      <c r="V240" s="181">
        <v>7</v>
      </c>
      <c r="W240" s="181">
        <v>8</v>
      </c>
      <c r="X240" s="181"/>
      <c r="Y240" s="181"/>
      <c r="Z240" s="181">
        <v>11</v>
      </c>
      <c r="AA240" s="181">
        <v>7</v>
      </c>
      <c r="AB240" s="181">
        <v>12</v>
      </c>
      <c r="AC240" s="181">
        <v>12</v>
      </c>
      <c r="AD240" s="181">
        <v>8</v>
      </c>
      <c r="AE240" s="181"/>
      <c r="AF240" s="181"/>
      <c r="AG240" s="181"/>
      <c r="AH240" s="181"/>
      <c r="AI240" s="146">
        <f>SUM(D240:AH240)</f>
        <v>152</v>
      </c>
    </row>
    <row r="241" spans="1:40" customHeight="1" ht="15.75">
      <c r="A241" s="300"/>
      <c r="B241" s="281"/>
      <c r="C241" s="99" t="s">
        <v>129</v>
      </c>
      <c r="D241" s="181"/>
      <c r="E241" s="181">
        <v>43</v>
      </c>
      <c r="F241" s="181">
        <v>37</v>
      </c>
      <c r="G241" s="181">
        <v>42</v>
      </c>
      <c r="H241" s="181">
        <v>43</v>
      </c>
      <c r="I241" s="181">
        <v>39</v>
      </c>
      <c r="J241" s="181"/>
      <c r="K241" s="181"/>
      <c r="L241" s="181">
        <v>36</v>
      </c>
      <c r="M241" s="181">
        <v>38</v>
      </c>
      <c r="N241" s="181"/>
      <c r="O241" s="181">
        <v>46</v>
      </c>
      <c r="P241" s="181">
        <v>64</v>
      </c>
      <c r="Q241" s="181"/>
      <c r="R241" s="181"/>
      <c r="S241" s="181">
        <v>42</v>
      </c>
      <c r="T241" s="181">
        <v>43</v>
      </c>
      <c r="U241" s="181">
        <v>36</v>
      </c>
      <c r="V241" s="181">
        <v>44</v>
      </c>
      <c r="W241" s="181">
        <v>42</v>
      </c>
      <c r="X241" s="181"/>
      <c r="Y241" s="181"/>
      <c r="Z241" s="181">
        <v>44</v>
      </c>
      <c r="AA241" s="181">
        <v>41</v>
      </c>
      <c r="AB241" s="181">
        <v>47</v>
      </c>
      <c r="AC241" s="181">
        <v>32</v>
      </c>
      <c r="AD241" s="181">
        <v>46</v>
      </c>
      <c r="AE241" s="181"/>
      <c r="AF241" s="181"/>
      <c r="AG241" s="181"/>
      <c r="AH241" s="181"/>
      <c r="AI241" s="146">
        <f>SUM(D241:AH241)</f>
        <v>805</v>
      </c>
    </row>
    <row r="242" spans="1:40" customHeight="1" ht="15.75">
      <c r="A242" s="300"/>
      <c r="B242" s="281"/>
      <c r="C242" s="99" t="s">
        <v>130</v>
      </c>
      <c r="D242" s="181"/>
      <c r="E242" s="181">
        <v>1</v>
      </c>
      <c r="F242" s="181">
        <v>1</v>
      </c>
      <c r="G242" s="181">
        <v>6</v>
      </c>
      <c r="H242" s="181">
        <v>1</v>
      </c>
      <c r="I242" s="181">
        <v>1</v>
      </c>
      <c r="J242" s="181"/>
      <c r="K242" s="181"/>
      <c r="L242" s="181">
        <v>1</v>
      </c>
      <c r="M242" s="181">
        <v>2</v>
      </c>
      <c r="N242" s="181"/>
      <c r="O242" s="181">
        <v>1</v>
      </c>
      <c r="P242" s="181">
        <v>2</v>
      </c>
      <c r="Q242" s="181"/>
      <c r="R242" s="181"/>
      <c r="S242" s="181">
        <v>0</v>
      </c>
      <c r="T242" s="181">
        <v>1</v>
      </c>
      <c r="U242" s="181">
        <v>2</v>
      </c>
      <c r="V242" s="181">
        <v>1</v>
      </c>
      <c r="W242" s="181">
        <v>0</v>
      </c>
      <c r="X242" s="181"/>
      <c r="Y242" s="181"/>
      <c r="Z242" s="181">
        <v>3</v>
      </c>
      <c r="AA242" s="181">
        <v>1</v>
      </c>
      <c r="AB242" s="181">
        <v>0</v>
      </c>
      <c r="AC242" s="181">
        <v>1</v>
      </c>
      <c r="AD242" s="181">
        <v>1</v>
      </c>
      <c r="AE242" s="181"/>
      <c r="AF242" s="181"/>
      <c r="AG242" s="181"/>
      <c r="AH242" s="181"/>
      <c r="AI242" s="146">
        <f>SUM(D242:AH242)</f>
        <v>26</v>
      </c>
    </row>
    <row r="243" spans="1:40" customHeight="1" ht="15.75">
      <c r="A243" s="300"/>
      <c r="B243" s="281"/>
      <c r="C243" s="99" t="s">
        <v>131</v>
      </c>
      <c r="D243" s="181"/>
      <c r="E243" s="181">
        <v>27</v>
      </c>
      <c r="F243" s="181">
        <v>36</v>
      </c>
      <c r="G243" s="181">
        <v>16</v>
      </c>
      <c r="H243" s="181">
        <v>27</v>
      </c>
      <c r="I243" s="181">
        <v>22</v>
      </c>
      <c r="J243" s="181"/>
      <c r="K243" s="181"/>
      <c r="L243" s="181">
        <v>24</v>
      </c>
      <c r="M243" s="181">
        <v>28</v>
      </c>
      <c r="N243" s="181"/>
      <c r="O243" s="181">
        <v>28</v>
      </c>
      <c r="P243" s="181">
        <v>36</v>
      </c>
      <c r="Q243" s="181"/>
      <c r="R243" s="181"/>
      <c r="S243" s="181">
        <v>33</v>
      </c>
      <c r="T243" s="181">
        <v>27</v>
      </c>
      <c r="U243" s="181">
        <v>37</v>
      </c>
      <c r="V243" s="181">
        <v>34</v>
      </c>
      <c r="W243" s="181">
        <v>40</v>
      </c>
      <c r="X243" s="181"/>
      <c r="Y243" s="181"/>
      <c r="Z243" s="181">
        <v>34</v>
      </c>
      <c r="AA243" s="181">
        <v>31</v>
      </c>
      <c r="AB243" s="181">
        <v>46</v>
      </c>
      <c r="AC243" s="181">
        <v>35</v>
      </c>
      <c r="AD243" s="181">
        <v>41</v>
      </c>
      <c r="AE243" s="181"/>
      <c r="AF243" s="181"/>
      <c r="AG243" s="181"/>
      <c r="AH243" s="181"/>
      <c r="AI243" s="146">
        <f>SUM(D243:AH243)</f>
        <v>602</v>
      </c>
    </row>
    <row r="244" spans="1:40" customHeight="1" ht="15.75">
      <c r="A244" s="300"/>
      <c r="B244" s="281"/>
      <c r="C244" s="99" t="s">
        <v>132</v>
      </c>
      <c r="D244" s="181"/>
      <c r="E244" s="181">
        <v>1</v>
      </c>
      <c r="F244" s="181">
        <v>1</v>
      </c>
      <c r="G244" s="181">
        <v>0</v>
      </c>
      <c r="H244" s="181">
        <v>1</v>
      </c>
      <c r="I244" s="181">
        <v>2</v>
      </c>
      <c r="J244" s="181"/>
      <c r="K244" s="181"/>
      <c r="L244" s="181">
        <v>1</v>
      </c>
      <c r="M244" s="181">
        <v>1</v>
      </c>
      <c r="N244" s="181"/>
      <c r="O244" s="181">
        <v>3</v>
      </c>
      <c r="P244" s="181">
        <v>1</v>
      </c>
      <c r="Q244" s="181"/>
      <c r="R244" s="181"/>
      <c r="S244" s="181">
        <v>2</v>
      </c>
      <c r="T244" s="181">
        <v>0</v>
      </c>
      <c r="U244" s="181">
        <v>0</v>
      </c>
      <c r="V244" s="181">
        <v>0</v>
      </c>
      <c r="W244" s="181">
        <v>2</v>
      </c>
      <c r="X244" s="181"/>
      <c r="Y244" s="181"/>
      <c r="Z244" s="181">
        <v>3</v>
      </c>
      <c r="AA244" s="181">
        <v>3</v>
      </c>
      <c r="AB244" s="181">
        <v>2</v>
      </c>
      <c r="AC244" s="181">
        <v>3</v>
      </c>
      <c r="AD244" s="181">
        <v>1</v>
      </c>
      <c r="AE244" s="181"/>
      <c r="AF244" s="181"/>
      <c r="AG244" s="181"/>
      <c r="AH244" s="181"/>
      <c r="AI244" s="146">
        <f>SUM(D244:AH244)</f>
        <v>27</v>
      </c>
    </row>
    <row r="245" spans="1:40" customHeight="1" ht="15.75">
      <c r="A245" s="300"/>
      <c r="B245" s="281"/>
      <c r="C245" s="99" t="s">
        <v>133</v>
      </c>
      <c r="D245" s="181"/>
      <c r="E245" s="181">
        <v>9</v>
      </c>
      <c r="F245" s="181">
        <v>8</v>
      </c>
      <c r="G245" s="181">
        <v>10</v>
      </c>
      <c r="H245" s="181">
        <v>9</v>
      </c>
      <c r="I245" s="181">
        <v>9</v>
      </c>
      <c r="J245" s="181"/>
      <c r="K245" s="181"/>
      <c r="L245" s="181">
        <v>5</v>
      </c>
      <c r="M245" s="181">
        <v>8</v>
      </c>
      <c r="N245" s="181"/>
      <c r="O245" s="181">
        <v>8</v>
      </c>
      <c r="P245" s="181">
        <v>13</v>
      </c>
      <c r="Q245" s="181"/>
      <c r="R245" s="181"/>
      <c r="S245" s="181">
        <v>8</v>
      </c>
      <c r="T245" s="181">
        <v>6</v>
      </c>
      <c r="U245" s="181">
        <v>6</v>
      </c>
      <c r="V245" s="181">
        <v>7</v>
      </c>
      <c r="W245" s="181">
        <v>6</v>
      </c>
      <c r="X245" s="181"/>
      <c r="Y245" s="181"/>
      <c r="Z245" s="181">
        <v>7</v>
      </c>
      <c r="AA245" s="181">
        <v>7</v>
      </c>
      <c r="AB245" s="181">
        <v>9</v>
      </c>
      <c r="AC245" s="181">
        <v>10</v>
      </c>
      <c r="AD245" s="181">
        <v>9</v>
      </c>
      <c r="AE245" s="181"/>
      <c r="AF245" s="181"/>
      <c r="AG245" s="181"/>
      <c r="AH245" s="181"/>
      <c r="AI245" s="146">
        <f>SUM(D245:AH245)</f>
        <v>154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>
        <v>0</v>
      </c>
      <c r="G246" s="181">
        <v>0</v>
      </c>
      <c r="H246" s="181">
        <v>0</v>
      </c>
      <c r="I246" s="181">
        <v>0</v>
      </c>
      <c r="J246" s="181"/>
      <c r="K246" s="181"/>
      <c r="L246" s="181">
        <v>0</v>
      </c>
      <c r="M246" s="181">
        <v>0</v>
      </c>
      <c r="N246" s="181"/>
      <c r="O246" s="181">
        <v>1</v>
      </c>
      <c r="P246" s="181">
        <v>0</v>
      </c>
      <c r="Q246" s="181"/>
      <c r="R246" s="181"/>
      <c r="S246" s="181">
        <v>1</v>
      </c>
      <c r="T246" s="181">
        <v>0</v>
      </c>
      <c r="U246" s="181">
        <v>0</v>
      </c>
      <c r="V246" s="181">
        <v>1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81"/>
      <c r="AG246" s="181"/>
      <c r="AH246" s="181"/>
      <c r="AI246" s="146">
        <f>SUM(D246:AH246)</f>
        <v>3</v>
      </c>
    </row>
    <row r="247" spans="1:40" customHeight="1" ht="15.75">
      <c r="A247" s="300"/>
      <c r="B247" s="281"/>
      <c r="C247" s="99" t="s">
        <v>135</v>
      </c>
      <c r="D247" s="181"/>
      <c r="E247" s="181">
        <v>14</v>
      </c>
      <c r="F247" s="181">
        <v>11</v>
      </c>
      <c r="G247" s="181">
        <v>5</v>
      </c>
      <c r="H247" s="181">
        <v>14</v>
      </c>
      <c r="I247" s="181">
        <v>12</v>
      </c>
      <c r="J247" s="181"/>
      <c r="K247" s="181"/>
      <c r="L247" s="181">
        <v>5</v>
      </c>
      <c r="M247" s="181">
        <v>9</v>
      </c>
      <c r="N247" s="181"/>
      <c r="O247" s="181">
        <v>6</v>
      </c>
      <c r="P247" s="181">
        <v>8</v>
      </c>
      <c r="Q247" s="181"/>
      <c r="R247" s="181"/>
      <c r="S247" s="181">
        <v>7</v>
      </c>
      <c r="T247" s="181">
        <v>12</v>
      </c>
      <c r="U247" s="181">
        <v>21</v>
      </c>
      <c r="V247" s="181">
        <v>8</v>
      </c>
      <c r="W247" s="181">
        <v>12</v>
      </c>
      <c r="X247" s="181"/>
      <c r="Y247" s="181"/>
      <c r="Z247" s="181">
        <v>16</v>
      </c>
      <c r="AA247" s="181">
        <v>6</v>
      </c>
      <c r="AB247" s="181">
        <v>10</v>
      </c>
      <c r="AC247" s="181">
        <v>18</v>
      </c>
      <c r="AD247" s="181">
        <v>7</v>
      </c>
      <c r="AE247" s="181"/>
      <c r="AF247" s="181"/>
      <c r="AG247" s="181"/>
      <c r="AH247" s="181"/>
      <c r="AI247" s="147">
        <f>SUM(D247:AH247)</f>
        <v>201</v>
      </c>
    </row>
    <row r="248" spans="1:40" customHeight="1" ht="15.75">
      <c r="A248" s="300"/>
      <c r="B248" s="281"/>
      <c r="C248" s="99" t="s">
        <v>136</v>
      </c>
      <c r="D248" s="181"/>
      <c r="E248" s="181">
        <v>1</v>
      </c>
      <c r="F248" s="181">
        <v>0</v>
      </c>
      <c r="G248" s="181">
        <v>1</v>
      </c>
      <c r="H248" s="181">
        <v>1</v>
      </c>
      <c r="I248" s="181">
        <v>0</v>
      </c>
      <c r="J248" s="181"/>
      <c r="K248" s="181"/>
      <c r="L248" s="181">
        <v>0</v>
      </c>
      <c r="M248" s="181">
        <v>0</v>
      </c>
      <c r="N248" s="181"/>
      <c r="O248" s="181">
        <v>0</v>
      </c>
      <c r="P248" s="181">
        <v>0</v>
      </c>
      <c r="Q248" s="181"/>
      <c r="R248" s="181"/>
      <c r="S248" s="181">
        <v>0</v>
      </c>
      <c r="T248" s="181">
        <v>1</v>
      </c>
      <c r="U248" s="181">
        <v>0</v>
      </c>
      <c r="V248" s="181">
        <v>0</v>
      </c>
      <c r="W248" s="181">
        <v>1</v>
      </c>
      <c r="X248" s="181"/>
      <c r="Y248" s="181"/>
      <c r="Z248" s="181">
        <v>2</v>
      </c>
      <c r="AA248" s="181">
        <v>2</v>
      </c>
      <c r="AB248" s="181">
        <v>0</v>
      </c>
      <c r="AC248" s="181">
        <v>0</v>
      </c>
      <c r="AD248" s="181">
        <v>0</v>
      </c>
      <c r="AE248" s="181"/>
      <c r="AF248" s="181"/>
      <c r="AG248" s="181"/>
      <c r="AH248" s="181"/>
      <c r="AI248" s="147">
        <f>SUM(D248:AH248)</f>
        <v>9</v>
      </c>
    </row>
    <row r="249" spans="1:40" customHeight="1" ht="16.5">
      <c r="A249" s="300"/>
      <c r="B249" s="281"/>
      <c r="C249" s="100" t="s">
        <v>137</v>
      </c>
      <c r="D249" s="181"/>
      <c r="E249" s="181">
        <v>15</v>
      </c>
      <c r="F249" s="181">
        <v>14</v>
      </c>
      <c r="G249" s="181">
        <v>11</v>
      </c>
      <c r="H249" s="181">
        <v>15</v>
      </c>
      <c r="I249" s="181">
        <v>9</v>
      </c>
      <c r="J249" s="181"/>
      <c r="K249" s="181"/>
      <c r="L249" s="181">
        <v>15</v>
      </c>
      <c r="M249" s="181">
        <v>14</v>
      </c>
      <c r="N249" s="181"/>
      <c r="O249" s="181">
        <v>19</v>
      </c>
      <c r="P249" s="181">
        <v>12</v>
      </c>
      <c r="Q249" s="181"/>
      <c r="R249" s="181"/>
      <c r="S249" s="181">
        <v>14</v>
      </c>
      <c r="T249" s="181">
        <v>13</v>
      </c>
      <c r="U249" s="181">
        <v>11</v>
      </c>
      <c r="V249" s="181">
        <v>10</v>
      </c>
      <c r="W249" s="181">
        <v>10</v>
      </c>
      <c r="X249" s="181"/>
      <c r="Y249" s="181"/>
      <c r="Z249" s="181">
        <v>15</v>
      </c>
      <c r="AA249" s="181">
        <v>11</v>
      </c>
      <c r="AB249" s="181">
        <v>12</v>
      </c>
      <c r="AC249" s="181">
        <v>20</v>
      </c>
      <c r="AD249" s="181">
        <v>6</v>
      </c>
      <c r="AE249" s="181"/>
      <c r="AF249" s="181"/>
      <c r="AG249" s="181"/>
      <c r="AH249" s="181"/>
      <c r="AI249" s="151">
        <f>SUM(D249:AH249)</f>
        <v>246</v>
      </c>
    </row>
    <row r="250" spans="1:40" customHeight="1" ht="18.75">
      <c r="A250" s="300"/>
      <c r="B250" s="282" t="s">
        <v>138</v>
      </c>
      <c r="C250" s="283"/>
      <c r="D250" s="182"/>
      <c r="E250" s="182">
        <f>SUM(E235:E249)</f>
        <v>281</v>
      </c>
      <c r="F250" s="182">
        <f>SUM(F235:F249)</f>
        <v>298</v>
      </c>
      <c r="G250" s="182">
        <f>SUM(G235:G249)</f>
        <v>293</v>
      </c>
      <c r="H250" s="182">
        <f>SUM(H235:H249)</f>
        <v>281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258</v>
      </c>
      <c r="N250" s="182">
        <f>SUM(N235:N249)</f>
        <v>0</v>
      </c>
      <c r="O250" s="182">
        <f>SUM(O235:O249)</f>
        <v>315</v>
      </c>
      <c r="P250" s="182">
        <f>SUM(P235:P249)</f>
        <v>370</v>
      </c>
      <c r="Q250" s="182"/>
      <c r="R250" s="182"/>
      <c r="S250" s="182">
        <f>SUM(S235:S249)</f>
        <v>302</v>
      </c>
      <c r="T250" s="182">
        <f>SUM(T235:T249)</f>
        <v>311</v>
      </c>
      <c r="U250" s="182">
        <f>SUM(U235:U249)</f>
        <v>301</v>
      </c>
      <c r="V250" s="182">
        <f>SUM(V235:V249)</f>
        <v>310</v>
      </c>
      <c r="W250" s="182">
        <f>SUM(W235:W249)</f>
        <v>348</v>
      </c>
      <c r="X250" s="182"/>
      <c r="Y250" s="182"/>
      <c r="Z250" s="182">
        <f>SUM(Z235:Z249)</f>
        <v>324</v>
      </c>
      <c r="AA250" s="182">
        <f>SUM(AA235:AA249)</f>
        <v>292</v>
      </c>
      <c r="AB250" s="182">
        <f>SUM(AB235:AB249)</f>
        <v>356</v>
      </c>
      <c r="AC250" s="182">
        <f>SUM(AC235:AC249)</f>
        <v>292</v>
      </c>
      <c r="AD250" s="182">
        <f>SUM(AD235:AD249)</f>
        <v>278</v>
      </c>
      <c r="AE250" s="182"/>
      <c r="AF250" s="182"/>
      <c r="AG250" s="182">
        <f>SUM(AG235:AG249)</f>
        <v>0</v>
      </c>
      <c r="AH250" s="182">
        <f>SUM(AH235:AH249)</f>
        <v>0</v>
      </c>
      <c r="AI250" s="150">
        <f>SUM(D250:AH250)</f>
        <v>5755</v>
      </c>
    </row>
    <row r="251" spans="1:40" customHeight="1" ht="18.75">
      <c r="A251" s="300"/>
      <c r="B251" s="284" t="s">
        <v>55</v>
      </c>
      <c r="C251" s="285"/>
      <c r="D251" s="104"/>
      <c r="E251" s="104">
        <v>281</v>
      </c>
      <c r="F251" s="104">
        <v>296</v>
      </c>
      <c r="G251" s="104">
        <v>293</v>
      </c>
      <c r="H251" s="104">
        <v>281</v>
      </c>
      <c r="I251" s="104">
        <v>292</v>
      </c>
      <c r="J251" s="104"/>
      <c r="K251" s="104"/>
      <c r="L251" s="104">
        <v>240</v>
      </c>
      <c r="M251" s="104">
        <v>256</v>
      </c>
      <c r="N251" s="104"/>
      <c r="O251" s="104">
        <v>315</v>
      </c>
      <c r="P251" s="104">
        <v>370</v>
      </c>
      <c r="Q251" s="104"/>
      <c r="R251" s="104"/>
      <c r="S251" s="104">
        <v>297</v>
      </c>
      <c r="T251" s="104">
        <v>307</v>
      </c>
      <c r="U251" s="104">
        <v>300</v>
      </c>
      <c r="V251" s="104">
        <v>307</v>
      </c>
      <c r="W251" s="104">
        <v>348</v>
      </c>
      <c r="X251" s="104"/>
      <c r="Y251" s="104"/>
      <c r="Z251" s="104">
        <v>324</v>
      </c>
      <c r="AA251" s="104">
        <v>292</v>
      </c>
      <c r="AB251" s="104">
        <v>351</v>
      </c>
      <c r="AC251" s="104">
        <v>287</v>
      </c>
      <c r="AD251" s="104">
        <v>274</v>
      </c>
      <c r="AE251" s="104"/>
      <c r="AF251" s="104"/>
      <c r="AG251" s="104"/>
      <c r="AH251" s="104"/>
      <c r="AI251" s="145">
        <f>SUM(D251:AH251)</f>
        <v>5711</v>
      </c>
    </row>
    <row r="252" spans="1:40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04">
        <v>400</v>
      </c>
      <c r="U252" s="104">
        <v>400</v>
      </c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04"/>
      <c r="AG252" s="104">
        <v>400</v>
      </c>
      <c r="AH252" s="104">
        <v>400</v>
      </c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/>
      <c r="E253" s="104">
        <f>E252-E251</f>
        <v>119</v>
      </c>
      <c r="F253" s="104">
        <f>F252-F251</f>
        <v>104</v>
      </c>
      <c r="G253" s="104">
        <f>G252-G251</f>
        <v>107</v>
      </c>
      <c r="H253" s="104">
        <f>H252-H251</f>
        <v>119</v>
      </c>
      <c r="I253" s="104">
        <f>I252-I251</f>
        <v>108</v>
      </c>
      <c r="J253" s="104"/>
      <c r="K253" s="104"/>
      <c r="L253" s="104">
        <f>L252-L251</f>
        <v>160</v>
      </c>
      <c r="M253" s="104">
        <f>M252-M251</f>
        <v>144</v>
      </c>
      <c r="N253" s="104">
        <f>N252-N251</f>
        <v>400</v>
      </c>
      <c r="O253" s="104">
        <f>O252-O251</f>
        <v>85</v>
      </c>
      <c r="P253" s="104">
        <f>P252-P251</f>
        <v>30</v>
      </c>
      <c r="Q253" s="104"/>
      <c r="R253" s="104"/>
      <c r="S253" s="104">
        <f>S252-S251</f>
        <v>103</v>
      </c>
      <c r="T253" s="104">
        <f>T252-T251</f>
        <v>93</v>
      </c>
      <c r="U253" s="104">
        <f>U252-U251</f>
        <v>100</v>
      </c>
      <c r="V253" s="104">
        <f>V252-V251</f>
        <v>93</v>
      </c>
      <c r="W253" s="104">
        <f>W252-W251</f>
        <v>52</v>
      </c>
      <c r="X253" s="104"/>
      <c r="Y253" s="104"/>
      <c r="Z253" s="104">
        <f>Z252-Z251</f>
        <v>76</v>
      </c>
      <c r="AA253" s="104">
        <f>AA252-AA251</f>
        <v>108</v>
      </c>
      <c r="AB253" s="104">
        <f>AB252-AB251</f>
        <v>49</v>
      </c>
      <c r="AC253" s="104">
        <f>AC252-AC251</f>
        <v>113</v>
      </c>
      <c r="AD253" s="104">
        <f>AD252-AD251</f>
        <v>126</v>
      </c>
      <c r="AE253" s="104"/>
      <c r="AF253" s="104"/>
      <c r="AG253" s="104">
        <f>AG252-AG251</f>
        <v>400</v>
      </c>
      <c r="AH253" s="104">
        <f>AH252-AH251</f>
        <v>400</v>
      </c>
      <c r="AI253" s="153">
        <f>SUM(D253:AH253)</f>
        <v>3089</v>
      </c>
    </row>
    <row r="254" spans="1:40" customHeight="1" ht="18.75">
      <c r="A254" s="300"/>
      <c r="B254" s="286" t="s">
        <v>141</v>
      </c>
      <c r="C254" s="287"/>
      <c r="D254" s="104"/>
      <c r="E254" s="104">
        <f>E252-E250</f>
        <v>119</v>
      </c>
      <c r="F254" s="104">
        <f>F252-F250</f>
        <v>102</v>
      </c>
      <c r="G254" s="104">
        <f>G252-G250</f>
        <v>107</v>
      </c>
      <c r="H254" s="104">
        <f>H252-H250</f>
        <v>119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142</v>
      </c>
      <c r="N254" s="104">
        <f>N252-N250</f>
        <v>400</v>
      </c>
      <c r="O254" s="104">
        <f>O252-O250</f>
        <v>85</v>
      </c>
      <c r="P254" s="104">
        <f>P252-P250</f>
        <v>30</v>
      </c>
      <c r="Q254" s="104"/>
      <c r="R254" s="104"/>
      <c r="S254" s="104">
        <f>S252-S250</f>
        <v>98</v>
      </c>
      <c r="T254" s="104">
        <f>T252-T250</f>
        <v>89</v>
      </c>
      <c r="U254" s="104">
        <f>U252-U250</f>
        <v>99</v>
      </c>
      <c r="V254" s="104">
        <f>V252-V250</f>
        <v>90</v>
      </c>
      <c r="W254" s="104">
        <f>W252-W250</f>
        <v>52</v>
      </c>
      <c r="X254" s="104"/>
      <c r="Y254" s="104"/>
      <c r="Z254" s="104">
        <f>Z252-Z250</f>
        <v>76</v>
      </c>
      <c r="AA254" s="104">
        <f>AA252-AA250</f>
        <v>108</v>
      </c>
      <c r="AB254" s="104">
        <f>AB252-AB250</f>
        <v>44</v>
      </c>
      <c r="AC254" s="104">
        <f>AC252-AC250</f>
        <v>108</v>
      </c>
      <c r="AD254" s="104">
        <f>AD252-AD250</f>
        <v>122</v>
      </c>
      <c r="AE254" s="104"/>
      <c r="AF254" s="104"/>
      <c r="AG254" s="104">
        <f>AG252-AG250</f>
        <v>400</v>
      </c>
      <c r="AH254" s="104">
        <f>AH252-AH250</f>
        <v>400</v>
      </c>
      <c r="AI254" s="153">
        <f>SUM(D254:AH254)</f>
        <v>3045</v>
      </c>
    </row>
    <row r="255" spans="1:40" customHeight="1" ht="16.5">
      <c r="A255" s="300"/>
      <c r="B255" s="288" t="s">
        <v>142</v>
      </c>
      <c r="C255" s="289"/>
      <c r="D255" s="104"/>
      <c r="E255" s="104">
        <f>E236+E238+E240+E242+E244+E246</f>
        <v>8</v>
      </c>
      <c r="F255" s="104">
        <f>F236+F238+F240+F242+F244+F246</f>
        <v>9</v>
      </c>
      <c r="G255" s="104">
        <f>G236+G238+G240+G242+G244+G246</f>
        <v>18</v>
      </c>
      <c r="H255" s="104">
        <f>H236+H238+H240+H242+H244+H246</f>
        <v>8</v>
      </c>
      <c r="I255" s="104">
        <f>I236+I238+I240+I242+I244+I246</f>
        <v>13</v>
      </c>
      <c r="J255" s="104"/>
      <c r="K255" s="104"/>
      <c r="L255" s="104">
        <f>L236+L238+L240+L242+L244+L246</f>
        <v>7</v>
      </c>
      <c r="M255" s="104">
        <f>M236+M238+M240+M242+M244+M246</f>
        <v>7</v>
      </c>
      <c r="N255" s="104">
        <f>N236+N238+N240+N242+N244+N246</f>
        <v>0</v>
      </c>
      <c r="O255" s="104">
        <f>O236+O238+O240+O242+O244+O246</f>
        <v>13</v>
      </c>
      <c r="P255" s="104">
        <f>P236+P238+P240+P242+P244+P246</f>
        <v>20</v>
      </c>
      <c r="Q255" s="104"/>
      <c r="R255" s="104"/>
      <c r="S255" s="104">
        <f>S236+S238+S240+S242+S244+S246</f>
        <v>16</v>
      </c>
      <c r="T255" s="104">
        <f>T236+T238+T240+T242+T244+T246</f>
        <v>12</v>
      </c>
      <c r="U255" s="104">
        <f>U236+U238+U240+U242+U244+U246</f>
        <v>12</v>
      </c>
      <c r="V255" s="104">
        <f>V236+V238+V240+V242+V244+V246</f>
        <v>11</v>
      </c>
      <c r="W255" s="104">
        <f>W236+W238+W240+W242+W244+W246</f>
        <v>11</v>
      </c>
      <c r="X255" s="104"/>
      <c r="Y255" s="104"/>
      <c r="Z255" s="104">
        <f>Z236+Z238+Z240+Z242+Z244+Z246</f>
        <v>19</v>
      </c>
      <c r="AA255" s="104">
        <f>AA236+AA238+AA240+AA242+AA244+AA246</f>
        <v>11</v>
      </c>
      <c r="AB255" s="104">
        <f>AB236+AB238+AB240+AB242+AB244+AB246</f>
        <v>16</v>
      </c>
      <c r="AC255" s="104">
        <f>AC236+AC238+AC240+AC242+AC244+AC246</f>
        <v>21</v>
      </c>
      <c r="AD255" s="104">
        <f>AD236+AD238+AD240+AD242+AD244+AD246</f>
        <v>12</v>
      </c>
      <c r="AE255" s="104"/>
      <c r="AF255" s="104"/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244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1</v>
      </c>
      <c r="F257" s="109">
        <v>10</v>
      </c>
      <c r="G257" s="109">
        <v>1</v>
      </c>
      <c r="H257" s="109">
        <v>1</v>
      </c>
      <c r="I257" s="109">
        <v>3</v>
      </c>
      <c r="J257" s="109"/>
      <c r="K257" s="109"/>
      <c r="L257" s="109">
        <v>0</v>
      </c>
      <c r="M257" s="109">
        <v>0</v>
      </c>
      <c r="N257" s="109">
        <v>2</v>
      </c>
      <c r="O257" s="109">
        <v>1</v>
      </c>
      <c r="P257" s="109">
        <v>5</v>
      </c>
      <c r="Q257" s="109"/>
      <c r="R257" s="109"/>
      <c r="S257" s="109">
        <v>7</v>
      </c>
      <c r="T257" s="109">
        <v>1</v>
      </c>
      <c r="U257" s="109">
        <v>0</v>
      </c>
      <c r="V257" s="109">
        <v>0</v>
      </c>
      <c r="W257" s="109">
        <v>5</v>
      </c>
      <c r="X257" s="109"/>
      <c r="Y257" s="109"/>
      <c r="Z257" s="109">
        <v>1</v>
      </c>
      <c r="AA257" s="109">
        <v>4</v>
      </c>
      <c r="AB257" s="109">
        <v>2</v>
      </c>
      <c r="AC257" s="109">
        <v>5</v>
      </c>
      <c r="AD257" s="109">
        <v>0</v>
      </c>
      <c r="AE257" s="109"/>
      <c r="AF257" s="109"/>
      <c r="AG257" s="109"/>
      <c r="AH257" s="109"/>
      <c r="AI257" s="110">
        <f>SUM(D257:AH257)</f>
        <v>49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2</v>
      </c>
      <c r="F258" s="181">
        <v>2</v>
      </c>
      <c r="G258" s="181">
        <v>5</v>
      </c>
      <c r="H258" s="181">
        <v>3</v>
      </c>
      <c r="I258" s="181">
        <v>2</v>
      </c>
      <c r="J258" s="181"/>
      <c r="K258" s="181"/>
      <c r="L258" s="181">
        <v>1</v>
      </c>
      <c r="M258" s="181">
        <v>7</v>
      </c>
      <c r="N258" s="181">
        <v>2</v>
      </c>
      <c r="O258" s="181">
        <v>2</v>
      </c>
      <c r="P258" s="181">
        <v>2</v>
      </c>
      <c r="Q258" s="181"/>
      <c r="R258" s="181"/>
      <c r="S258" s="181">
        <v>1</v>
      </c>
      <c r="T258" s="181">
        <v>0</v>
      </c>
      <c r="U258" s="181">
        <v>5</v>
      </c>
      <c r="V258" s="181">
        <v>1</v>
      </c>
      <c r="W258" s="181">
        <v>1</v>
      </c>
      <c r="X258" s="181"/>
      <c r="Y258" s="181"/>
      <c r="Z258" s="181">
        <v>4</v>
      </c>
      <c r="AA258" s="181">
        <v>2</v>
      </c>
      <c r="AB258" s="181">
        <v>11</v>
      </c>
      <c r="AC258" s="181">
        <v>2</v>
      </c>
      <c r="AD258" s="181">
        <v>2</v>
      </c>
      <c r="AE258" s="181"/>
      <c r="AF258" s="181"/>
      <c r="AG258" s="181"/>
      <c r="AH258" s="181"/>
      <c r="AI258" s="146">
        <f>SUM(D258:AH258)</f>
        <v>57</v>
      </c>
    </row>
    <row r="259" spans="1:40" customHeight="1" ht="15.75">
      <c r="A259" s="300"/>
      <c r="B259" s="281"/>
      <c r="C259" s="99" t="s">
        <v>124</v>
      </c>
      <c r="D259" s="181"/>
      <c r="E259" s="181">
        <v>0</v>
      </c>
      <c r="F259" s="181">
        <v>0</v>
      </c>
      <c r="G259" s="181">
        <v>0</v>
      </c>
      <c r="H259" s="181">
        <v>0</v>
      </c>
      <c r="I259" s="181">
        <v>0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0</v>
      </c>
      <c r="T259" s="181">
        <v>0</v>
      </c>
      <c r="U259" s="181">
        <v>1</v>
      </c>
      <c r="V259" s="181">
        <v>0</v>
      </c>
      <c r="W259" s="181">
        <v>0</v>
      </c>
      <c r="X259" s="181"/>
      <c r="Y259" s="181"/>
      <c r="Z259" s="181">
        <v>0</v>
      </c>
      <c r="AA259" s="181">
        <v>0</v>
      </c>
      <c r="AB259" s="181">
        <v>1</v>
      </c>
      <c r="AC259" s="181">
        <v>0</v>
      </c>
      <c r="AD259" s="181">
        <v>2</v>
      </c>
      <c r="AE259" s="181"/>
      <c r="AF259" s="181"/>
      <c r="AG259" s="181"/>
      <c r="AH259" s="181"/>
      <c r="AI259" s="146">
        <f>SUM(D259:AH259)</f>
        <v>5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>
        <v>1</v>
      </c>
      <c r="G260" s="181">
        <v>7</v>
      </c>
      <c r="H260" s="181">
        <v>1</v>
      </c>
      <c r="I260" s="181">
        <v>0</v>
      </c>
      <c r="J260" s="181"/>
      <c r="K260" s="181"/>
      <c r="L260" s="181">
        <v>2</v>
      </c>
      <c r="M260" s="181">
        <v>6</v>
      </c>
      <c r="N260" s="181">
        <v>0</v>
      </c>
      <c r="O260" s="181">
        <v>0</v>
      </c>
      <c r="P260" s="181">
        <v>0</v>
      </c>
      <c r="Q260" s="181"/>
      <c r="R260" s="181"/>
      <c r="S260" s="181">
        <v>1</v>
      </c>
      <c r="T260" s="181">
        <v>0</v>
      </c>
      <c r="U260" s="181">
        <v>3</v>
      </c>
      <c r="V260" s="181">
        <v>0</v>
      </c>
      <c r="W260" s="181">
        <v>1</v>
      </c>
      <c r="X260" s="181"/>
      <c r="Y260" s="181"/>
      <c r="Z260" s="181">
        <v>4</v>
      </c>
      <c r="AA260" s="181">
        <v>1</v>
      </c>
      <c r="AB260" s="181">
        <v>3</v>
      </c>
      <c r="AC260" s="181">
        <v>2</v>
      </c>
      <c r="AD260" s="181">
        <v>1</v>
      </c>
      <c r="AE260" s="181"/>
      <c r="AF260" s="181"/>
      <c r="AG260" s="181"/>
      <c r="AH260" s="181"/>
      <c r="AI260" s="146">
        <f>SUM(D260:AH260)</f>
        <v>36</v>
      </c>
    </row>
    <row r="261" spans="1:40" customHeight="1" ht="15.75">
      <c r="A261" s="300"/>
      <c r="B261" s="281"/>
      <c r="C261" s="99" t="s">
        <v>126</v>
      </c>
      <c r="D261" s="181"/>
      <c r="E261" s="181">
        <v>1</v>
      </c>
      <c r="F261" s="181">
        <v>1</v>
      </c>
      <c r="G261" s="181">
        <v>1</v>
      </c>
      <c r="H261" s="181">
        <v>0</v>
      </c>
      <c r="I261" s="181">
        <v>0</v>
      </c>
      <c r="J261" s="181"/>
      <c r="K261" s="181"/>
      <c r="L261" s="181">
        <v>1</v>
      </c>
      <c r="M261" s="181">
        <v>1</v>
      </c>
      <c r="N261" s="181">
        <v>1</v>
      </c>
      <c r="O261" s="181">
        <v>0</v>
      </c>
      <c r="P261" s="181">
        <v>0</v>
      </c>
      <c r="Q261" s="181"/>
      <c r="R261" s="181"/>
      <c r="S261" s="181">
        <v>3</v>
      </c>
      <c r="T261" s="181">
        <v>0</v>
      </c>
      <c r="U261" s="181">
        <v>1</v>
      </c>
      <c r="V261" s="181">
        <v>0</v>
      </c>
      <c r="W261" s="181">
        <v>0</v>
      </c>
      <c r="X261" s="181"/>
      <c r="Y261" s="181"/>
      <c r="Z261" s="181">
        <v>2</v>
      </c>
      <c r="AA261" s="181">
        <v>0</v>
      </c>
      <c r="AB261" s="181">
        <v>2</v>
      </c>
      <c r="AC261" s="181">
        <v>1</v>
      </c>
      <c r="AD261" s="181">
        <v>1</v>
      </c>
      <c r="AE261" s="181"/>
      <c r="AF261" s="181"/>
      <c r="AG261" s="181"/>
      <c r="AH261" s="181"/>
      <c r="AI261" s="146">
        <f>SUM(D261:AH261)</f>
        <v>16</v>
      </c>
    </row>
    <row r="262" spans="1:40" customHeight="1" ht="15.75">
      <c r="A262" s="300"/>
      <c r="B262" s="281"/>
      <c r="C262" s="99" t="s">
        <v>127</v>
      </c>
      <c r="D262" s="181"/>
      <c r="E262" s="181">
        <v>126</v>
      </c>
      <c r="F262" s="181">
        <v>121</v>
      </c>
      <c r="G262" s="181">
        <v>136</v>
      </c>
      <c r="H262" s="181">
        <v>130</v>
      </c>
      <c r="I262" s="181">
        <v>161</v>
      </c>
      <c r="J262" s="181"/>
      <c r="K262" s="181"/>
      <c r="L262" s="181">
        <v>111</v>
      </c>
      <c r="M262" s="181">
        <v>117</v>
      </c>
      <c r="N262" s="181">
        <v>110</v>
      </c>
      <c r="O262" s="181">
        <v>117</v>
      </c>
      <c r="P262" s="181">
        <v>177</v>
      </c>
      <c r="Q262" s="181"/>
      <c r="R262" s="181"/>
      <c r="S262" s="181">
        <v>112</v>
      </c>
      <c r="T262" s="181">
        <v>123</v>
      </c>
      <c r="U262" s="181">
        <v>150</v>
      </c>
      <c r="V262" s="181">
        <v>111</v>
      </c>
      <c r="W262" s="181">
        <v>154</v>
      </c>
      <c r="X262" s="181"/>
      <c r="Y262" s="181"/>
      <c r="Z262" s="181">
        <v>114</v>
      </c>
      <c r="AA262" s="181">
        <v>114</v>
      </c>
      <c r="AB262" s="181">
        <v>120</v>
      </c>
      <c r="AC262" s="181">
        <v>122</v>
      </c>
      <c r="AD262" s="181">
        <v>112</v>
      </c>
      <c r="AE262" s="181"/>
      <c r="AF262" s="181"/>
      <c r="AG262" s="181"/>
      <c r="AH262" s="181"/>
      <c r="AI262" s="146">
        <f>SUM(D262:AH262)</f>
        <v>2538</v>
      </c>
    </row>
    <row r="263" spans="1:40" customHeight="1" ht="15.75">
      <c r="A263" s="300"/>
      <c r="B263" s="281"/>
      <c r="C263" s="99" t="s">
        <v>128</v>
      </c>
      <c r="D263" s="181"/>
      <c r="E263" s="181">
        <v>12</v>
      </c>
      <c r="F263" s="181">
        <v>20</v>
      </c>
      <c r="G263" s="181">
        <v>14</v>
      </c>
      <c r="H263" s="181">
        <v>9</v>
      </c>
      <c r="I263" s="181">
        <v>9</v>
      </c>
      <c r="J263" s="181"/>
      <c r="K263" s="181"/>
      <c r="L263" s="181">
        <v>10</v>
      </c>
      <c r="M263" s="181">
        <v>21</v>
      </c>
      <c r="N263" s="181">
        <v>9</v>
      </c>
      <c r="O263" s="181">
        <v>18</v>
      </c>
      <c r="P263" s="181">
        <v>12</v>
      </c>
      <c r="Q263" s="181"/>
      <c r="R263" s="181"/>
      <c r="S263" s="181">
        <v>25</v>
      </c>
      <c r="T263" s="181">
        <v>10</v>
      </c>
      <c r="U263" s="181">
        <v>10</v>
      </c>
      <c r="V263" s="181">
        <v>16</v>
      </c>
      <c r="W263" s="181">
        <v>16</v>
      </c>
      <c r="X263" s="181"/>
      <c r="Y263" s="181"/>
      <c r="Z263" s="181">
        <v>17</v>
      </c>
      <c r="AA263" s="181">
        <v>9</v>
      </c>
      <c r="AB263" s="181">
        <v>10</v>
      </c>
      <c r="AC263" s="181">
        <v>12</v>
      </c>
      <c r="AD263" s="181">
        <v>12</v>
      </c>
      <c r="AE263" s="181"/>
      <c r="AF263" s="181"/>
      <c r="AG263" s="181"/>
      <c r="AH263" s="181"/>
      <c r="AI263" s="146">
        <f>SUM(D263:AH263)</f>
        <v>271</v>
      </c>
    </row>
    <row r="264" spans="1:40" customHeight="1" ht="15.75">
      <c r="A264" s="300"/>
      <c r="B264" s="281"/>
      <c r="C264" s="99" t="s">
        <v>129</v>
      </c>
      <c r="D264" s="181"/>
      <c r="E264" s="181">
        <v>91</v>
      </c>
      <c r="F264" s="181">
        <v>71</v>
      </c>
      <c r="G264" s="181">
        <v>69</v>
      </c>
      <c r="H264" s="181">
        <v>68</v>
      </c>
      <c r="I264" s="181">
        <v>87</v>
      </c>
      <c r="J264" s="181"/>
      <c r="K264" s="181"/>
      <c r="L264" s="181">
        <v>53</v>
      </c>
      <c r="M264" s="181">
        <v>72</v>
      </c>
      <c r="N264" s="181">
        <v>56</v>
      </c>
      <c r="O264" s="181">
        <v>56</v>
      </c>
      <c r="P264" s="181">
        <v>73</v>
      </c>
      <c r="Q264" s="181"/>
      <c r="R264" s="181"/>
      <c r="S264" s="181">
        <v>58</v>
      </c>
      <c r="T264" s="181">
        <v>64</v>
      </c>
      <c r="U264" s="181">
        <v>71</v>
      </c>
      <c r="V264" s="181">
        <v>41</v>
      </c>
      <c r="W264" s="181">
        <v>84</v>
      </c>
      <c r="X264" s="181"/>
      <c r="Y264" s="181"/>
      <c r="Z264" s="181">
        <v>75</v>
      </c>
      <c r="AA264" s="181">
        <v>52</v>
      </c>
      <c r="AB264" s="181">
        <v>100</v>
      </c>
      <c r="AC264" s="181">
        <v>71</v>
      </c>
      <c r="AD264" s="181">
        <v>72</v>
      </c>
      <c r="AE264" s="181"/>
      <c r="AF264" s="181"/>
      <c r="AG264" s="181"/>
      <c r="AH264" s="181"/>
      <c r="AI264" s="146">
        <f>SUM(D264:AH264)</f>
        <v>1384</v>
      </c>
    </row>
    <row r="265" spans="1:40" customHeight="1" ht="15.75">
      <c r="A265" s="300"/>
      <c r="B265" s="281"/>
      <c r="C265" s="99" t="s">
        <v>130</v>
      </c>
      <c r="D265" s="181"/>
      <c r="E265" s="181">
        <v>6</v>
      </c>
      <c r="F265" s="181">
        <v>6</v>
      </c>
      <c r="G265" s="181">
        <v>3</v>
      </c>
      <c r="H265" s="181">
        <v>2</v>
      </c>
      <c r="I265" s="181">
        <v>4</v>
      </c>
      <c r="J265" s="181"/>
      <c r="K265" s="181"/>
      <c r="L265" s="181">
        <v>2</v>
      </c>
      <c r="M265" s="181">
        <v>11</v>
      </c>
      <c r="N265" s="181">
        <v>4</v>
      </c>
      <c r="O265" s="181">
        <v>9</v>
      </c>
      <c r="P265" s="181">
        <v>6</v>
      </c>
      <c r="Q265" s="181"/>
      <c r="R265" s="181"/>
      <c r="S265" s="181">
        <v>15</v>
      </c>
      <c r="T265" s="181">
        <v>3</v>
      </c>
      <c r="U265" s="181">
        <v>3</v>
      </c>
      <c r="V265" s="181">
        <v>1</v>
      </c>
      <c r="W265" s="181">
        <v>8</v>
      </c>
      <c r="X265" s="181"/>
      <c r="Y265" s="181"/>
      <c r="Z265" s="181">
        <v>5</v>
      </c>
      <c r="AA265" s="181">
        <v>3</v>
      </c>
      <c r="AB265" s="181">
        <v>8</v>
      </c>
      <c r="AC265" s="181">
        <v>7</v>
      </c>
      <c r="AD265" s="181">
        <v>8</v>
      </c>
      <c r="AE265" s="181"/>
      <c r="AF265" s="181"/>
      <c r="AG265" s="181"/>
      <c r="AH265" s="181"/>
      <c r="AI265" s="146">
        <f>SUM(D265:AH265)</f>
        <v>114</v>
      </c>
    </row>
    <row r="266" spans="1:40" customHeight="1" ht="15.75">
      <c r="A266" s="300"/>
      <c r="B266" s="281"/>
      <c r="C266" s="99" t="s">
        <v>131</v>
      </c>
      <c r="D266" s="181"/>
      <c r="E266" s="181">
        <v>38</v>
      </c>
      <c r="F266" s="181">
        <v>64</v>
      </c>
      <c r="G266" s="181">
        <v>46</v>
      </c>
      <c r="H266" s="181">
        <v>44</v>
      </c>
      <c r="I266" s="181">
        <v>54</v>
      </c>
      <c r="J266" s="181"/>
      <c r="K266" s="181"/>
      <c r="L266" s="181">
        <v>28</v>
      </c>
      <c r="M266" s="181">
        <v>43</v>
      </c>
      <c r="N266" s="181">
        <v>39</v>
      </c>
      <c r="O266" s="181">
        <v>54</v>
      </c>
      <c r="P266" s="181">
        <v>55</v>
      </c>
      <c r="Q266" s="181"/>
      <c r="R266" s="181"/>
      <c r="S266" s="181">
        <v>52</v>
      </c>
      <c r="T266" s="181">
        <v>37</v>
      </c>
      <c r="U266" s="181">
        <v>49</v>
      </c>
      <c r="V266" s="181">
        <v>32</v>
      </c>
      <c r="W266" s="181">
        <v>71</v>
      </c>
      <c r="X266" s="181"/>
      <c r="Y266" s="181"/>
      <c r="Z266" s="181">
        <v>43</v>
      </c>
      <c r="AA266" s="181">
        <v>38</v>
      </c>
      <c r="AB266" s="181">
        <v>46</v>
      </c>
      <c r="AC266" s="181">
        <v>62</v>
      </c>
      <c r="AD266" s="181">
        <v>50</v>
      </c>
      <c r="AE266" s="181"/>
      <c r="AF266" s="181"/>
      <c r="AG266" s="181"/>
      <c r="AH266" s="181"/>
      <c r="AI266" s="146">
        <f>SUM(D266:AH266)</f>
        <v>945</v>
      </c>
    </row>
    <row r="267" spans="1:40" customHeight="1" ht="15.75">
      <c r="A267" s="300"/>
      <c r="B267" s="281"/>
      <c r="C267" s="99" t="s">
        <v>132</v>
      </c>
      <c r="D267" s="181"/>
      <c r="E267" s="181">
        <v>3</v>
      </c>
      <c r="F267" s="181">
        <v>7</v>
      </c>
      <c r="G267" s="181">
        <v>3</v>
      </c>
      <c r="H267" s="181">
        <v>6</v>
      </c>
      <c r="I267" s="181">
        <v>3</v>
      </c>
      <c r="J267" s="181"/>
      <c r="K267" s="181"/>
      <c r="L267" s="181">
        <v>4</v>
      </c>
      <c r="M267" s="181">
        <v>7</v>
      </c>
      <c r="N267" s="181">
        <v>2</v>
      </c>
      <c r="O267" s="181">
        <v>8</v>
      </c>
      <c r="P267" s="181">
        <v>5</v>
      </c>
      <c r="Q267" s="181"/>
      <c r="R267" s="181"/>
      <c r="S267" s="181">
        <v>8</v>
      </c>
      <c r="T267" s="181">
        <v>3</v>
      </c>
      <c r="U267" s="181">
        <v>6</v>
      </c>
      <c r="V267" s="181">
        <v>4</v>
      </c>
      <c r="W267" s="181">
        <v>8</v>
      </c>
      <c r="X267" s="181"/>
      <c r="Y267" s="181"/>
      <c r="Z267" s="181">
        <v>7</v>
      </c>
      <c r="AA267" s="181">
        <v>3</v>
      </c>
      <c r="AB267" s="181">
        <v>5</v>
      </c>
      <c r="AC267" s="181">
        <v>6</v>
      </c>
      <c r="AD267" s="181">
        <v>6</v>
      </c>
      <c r="AE267" s="181"/>
      <c r="AF267" s="181"/>
      <c r="AG267" s="181"/>
      <c r="AH267" s="181"/>
      <c r="AI267" s="146">
        <f>SUM(D267:AH267)</f>
        <v>104</v>
      </c>
    </row>
    <row r="268" spans="1:40" customHeight="1" ht="15.75">
      <c r="A268" s="300"/>
      <c r="B268" s="281"/>
      <c r="C268" s="99" t="s">
        <v>133</v>
      </c>
      <c r="D268" s="181"/>
      <c r="E268" s="181">
        <v>21</v>
      </c>
      <c r="F268" s="181">
        <v>38</v>
      </c>
      <c r="G268" s="181">
        <v>20</v>
      </c>
      <c r="H268" s="181">
        <v>11</v>
      </c>
      <c r="I268" s="181">
        <v>29</v>
      </c>
      <c r="J268" s="181"/>
      <c r="K268" s="181"/>
      <c r="L268" s="181">
        <v>17</v>
      </c>
      <c r="M268" s="181">
        <v>37</v>
      </c>
      <c r="N268" s="181">
        <v>18</v>
      </c>
      <c r="O268" s="181">
        <v>19</v>
      </c>
      <c r="P268" s="181">
        <v>29</v>
      </c>
      <c r="Q268" s="181"/>
      <c r="R268" s="181"/>
      <c r="S268" s="181">
        <v>23</v>
      </c>
      <c r="T268" s="181">
        <v>28</v>
      </c>
      <c r="U268" s="181">
        <v>19</v>
      </c>
      <c r="V268" s="181">
        <v>13</v>
      </c>
      <c r="W268" s="181">
        <v>42</v>
      </c>
      <c r="X268" s="181"/>
      <c r="Y268" s="181"/>
      <c r="Z268" s="181">
        <v>29</v>
      </c>
      <c r="AA268" s="181">
        <v>35</v>
      </c>
      <c r="AB268" s="181">
        <v>53</v>
      </c>
      <c r="AC268" s="181">
        <v>24</v>
      </c>
      <c r="AD268" s="181">
        <v>42</v>
      </c>
      <c r="AE268" s="181"/>
      <c r="AF268" s="181"/>
      <c r="AG268" s="181"/>
      <c r="AH268" s="181"/>
      <c r="AI268" s="146">
        <f>SUM(D268:AH268)</f>
        <v>547</v>
      </c>
    </row>
    <row r="269" spans="1:40" customHeight="1" ht="15.75">
      <c r="A269" s="300"/>
      <c r="B269" s="281"/>
      <c r="C269" s="99" t="s">
        <v>134</v>
      </c>
      <c r="D269" s="181"/>
      <c r="E269" s="181">
        <v>2</v>
      </c>
      <c r="F269" s="181">
        <v>5</v>
      </c>
      <c r="G269" s="181">
        <v>3</v>
      </c>
      <c r="H269" s="181">
        <v>3</v>
      </c>
      <c r="I269" s="181">
        <v>5</v>
      </c>
      <c r="J269" s="181"/>
      <c r="K269" s="181"/>
      <c r="L269" s="181">
        <v>1</v>
      </c>
      <c r="M269" s="181">
        <v>2</v>
      </c>
      <c r="N269" s="181">
        <v>2</v>
      </c>
      <c r="O269" s="181">
        <v>3</v>
      </c>
      <c r="P269" s="181">
        <v>2</v>
      </c>
      <c r="Q269" s="181"/>
      <c r="R269" s="181"/>
      <c r="S269" s="181">
        <v>5</v>
      </c>
      <c r="T269" s="181">
        <v>5</v>
      </c>
      <c r="U269" s="181">
        <v>5</v>
      </c>
      <c r="V269" s="181">
        <v>1</v>
      </c>
      <c r="W269" s="181">
        <v>3</v>
      </c>
      <c r="X269" s="181"/>
      <c r="Y269" s="181"/>
      <c r="Z269" s="181">
        <v>5</v>
      </c>
      <c r="AA269" s="181">
        <v>1</v>
      </c>
      <c r="AB269" s="181">
        <v>6</v>
      </c>
      <c r="AC269" s="181">
        <v>3</v>
      </c>
      <c r="AD269" s="181">
        <v>3</v>
      </c>
      <c r="AE269" s="181"/>
      <c r="AF269" s="181"/>
      <c r="AG269" s="181"/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0</v>
      </c>
      <c r="I270" s="181">
        <v>0</v>
      </c>
      <c r="J270" s="181"/>
      <c r="K270" s="181"/>
      <c r="L270" s="181">
        <v>1</v>
      </c>
      <c r="M270" s="181">
        <v>0</v>
      </c>
      <c r="N270" s="181">
        <v>0</v>
      </c>
      <c r="O270" s="181">
        <v>0</v>
      </c>
      <c r="P270" s="181">
        <v>0</v>
      </c>
      <c r="Q270" s="181"/>
      <c r="R270" s="181"/>
      <c r="S270" s="181">
        <v>0</v>
      </c>
      <c r="T270" s="181">
        <v>0</v>
      </c>
      <c r="U270" s="181">
        <v>0</v>
      </c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1</v>
      </c>
      <c r="AC270" s="181">
        <v>0</v>
      </c>
      <c r="AD270" s="181">
        <v>0</v>
      </c>
      <c r="AE270" s="181"/>
      <c r="AF270" s="181"/>
      <c r="AG270" s="181"/>
      <c r="AH270" s="181"/>
      <c r="AI270" s="147">
        <f>SUM(D270:AH270)</f>
        <v>6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>
        <v>0</v>
      </c>
      <c r="U271" s="181">
        <v>0</v>
      </c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4</v>
      </c>
      <c r="F272" s="181">
        <v>8</v>
      </c>
      <c r="G272" s="181">
        <v>9</v>
      </c>
      <c r="H272" s="181">
        <v>4</v>
      </c>
      <c r="I272" s="181">
        <v>10</v>
      </c>
      <c r="J272" s="181"/>
      <c r="K272" s="181"/>
      <c r="L272" s="181">
        <v>13</v>
      </c>
      <c r="M272" s="181">
        <v>8</v>
      </c>
      <c r="N272" s="181">
        <v>7</v>
      </c>
      <c r="O272" s="181">
        <v>6</v>
      </c>
      <c r="P272" s="181">
        <v>9</v>
      </c>
      <c r="Q272" s="181"/>
      <c r="R272" s="181"/>
      <c r="S272" s="181">
        <v>7</v>
      </c>
      <c r="T272" s="181">
        <v>7</v>
      </c>
      <c r="U272" s="181">
        <v>8</v>
      </c>
      <c r="V272" s="181">
        <v>17</v>
      </c>
      <c r="W272" s="181">
        <v>12</v>
      </c>
      <c r="X272" s="181"/>
      <c r="Y272" s="181"/>
      <c r="Z272" s="181">
        <v>11</v>
      </c>
      <c r="AA272" s="181">
        <v>3</v>
      </c>
      <c r="AB272" s="181">
        <v>12</v>
      </c>
      <c r="AC272" s="181">
        <v>7</v>
      </c>
      <c r="AD272" s="181">
        <v>9</v>
      </c>
      <c r="AE272" s="181"/>
      <c r="AF272" s="181"/>
      <c r="AG272" s="181"/>
      <c r="AH272" s="181"/>
      <c r="AI272" s="151">
        <f>SUM(D272:AH272)</f>
        <v>171</v>
      </c>
    </row>
    <row r="273" spans="1:40" customHeight="1" ht="18.75">
      <c r="A273" s="300"/>
      <c r="B273" s="282" t="s">
        <v>138</v>
      </c>
      <c r="C273" s="283"/>
      <c r="D273" s="182"/>
      <c r="E273" s="182">
        <f>SUM(E258:E272)</f>
        <v>311</v>
      </c>
      <c r="F273" s="182">
        <f>SUM(F258:F272)</f>
        <v>344</v>
      </c>
      <c r="G273" s="182">
        <f>SUM(G258:G272)</f>
        <v>317</v>
      </c>
      <c r="H273" s="182">
        <f>SUM(H258:H272)</f>
        <v>281</v>
      </c>
      <c r="I273" s="182">
        <f>SUM(I258:I272)</f>
        <v>364</v>
      </c>
      <c r="J273" s="182"/>
      <c r="K273" s="182"/>
      <c r="L273" s="182">
        <f>SUM(L258:L272)</f>
        <v>244</v>
      </c>
      <c r="M273" s="182">
        <f>SUM(M258:M272)</f>
        <v>332</v>
      </c>
      <c r="N273" s="182">
        <f>SUM(N258:N272)</f>
        <v>250</v>
      </c>
      <c r="O273" s="182">
        <f>SUM(O258:O272)</f>
        <v>292</v>
      </c>
      <c r="P273" s="182">
        <f>SUM(P258:P272)</f>
        <v>371</v>
      </c>
      <c r="Q273" s="182"/>
      <c r="R273" s="182"/>
      <c r="S273" s="182">
        <f>SUM(S258:S272)</f>
        <v>310</v>
      </c>
      <c r="T273" s="182">
        <f>SUM(T258:T272)</f>
        <v>280</v>
      </c>
      <c r="U273" s="182">
        <f>SUM(U258:U272)</f>
        <v>331</v>
      </c>
      <c r="V273" s="182">
        <f>SUM(V258:V272)</f>
        <v>238</v>
      </c>
      <c r="W273" s="182">
        <f>SUM(W258:W272)</f>
        <v>400</v>
      </c>
      <c r="X273" s="182"/>
      <c r="Y273" s="182"/>
      <c r="Z273" s="182">
        <f>SUM(Z258:Z272)</f>
        <v>316</v>
      </c>
      <c r="AA273" s="182">
        <f>SUM(AA258:AA272)</f>
        <v>261</v>
      </c>
      <c r="AB273" s="182">
        <f>SUM(AB258:AB272)</f>
        <v>378</v>
      </c>
      <c r="AC273" s="182">
        <f>SUM(AC258:AC272)</f>
        <v>319</v>
      </c>
      <c r="AD273" s="182">
        <f>SUM(AD258:AD272)</f>
        <v>320</v>
      </c>
      <c r="AE273" s="182"/>
      <c r="AF273" s="182"/>
      <c r="AG273" s="182">
        <f>SUM(AG258:AG272)</f>
        <v>0</v>
      </c>
      <c r="AH273" s="182">
        <f>SUM(AH258:AH272)</f>
        <v>0</v>
      </c>
      <c r="AI273" s="150">
        <f>SUM(D273:AH273)</f>
        <v>6259</v>
      </c>
    </row>
    <row r="274" spans="1:40" customHeight="1" ht="18.75">
      <c r="A274" s="300"/>
      <c r="B274" s="284" t="s">
        <v>55</v>
      </c>
      <c r="C274" s="285"/>
      <c r="D274" s="104"/>
      <c r="E274" s="104">
        <v>311</v>
      </c>
      <c r="F274" s="104">
        <v>344</v>
      </c>
      <c r="G274" s="104">
        <v>315</v>
      </c>
      <c r="H274" s="104">
        <v>280</v>
      </c>
      <c r="I274" s="104">
        <v>362</v>
      </c>
      <c r="J274" s="104"/>
      <c r="K274" s="104"/>
      <c r="L274" s="104">
        <v>244</v>
      </c>
      <c r="M274" s="104">
        <v>332</v>
      </c>
      <c r="N274" s="104">
        <v>247</v>
      </c>
      <c r="O274" s="104">
        <v>292</v>
      </c>
      <c r="P274" s="104">
        <v>371</v>
      </c>
      <c r="Q274" s="104"/>
      <c r="R274" s="104"/>
      <c r="S274" s="104">
        <v>305</v>
      </c>
      <c r="T274" s="104">
        <v>279</v>
      </c>
      <c r="U274" s="104">
        <v>330</v>
      </c>
      <c r="V274" s="104">
        <v>235</v>
      </c>
      <c r="W274" s="104">
        <v>400</v>
      </c>
      <c r="X274" s="104"/>
      <c r="Y274" s="104"/>
      <c r="Z274" s="104">
        <v>315</v>
      </c>
      <c r="AA274" s="104">
        <v>260</v>
      </c>
      <c r="AB274" s="104">
        <v>375</v>
      </c>
      <c r="AC274" s="104">
        <v>319</v>
      </c>
      <c r="AD274" s="104">
        <v>318</v>
      </c>
      <c r="AE274" s="104"/>
      <c r="AF274" s="104"/>
      <c r="AG274" s="104"/>
      <c r="AH274" s="104"/>
      <c r="AI274" s="145">
        <f>SUM(D274:AH274)</f>
        <v>6234</v>
      </c>
    </row>
    <row r="275" spans="1:40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04">
        <v>400</v>
      </c>
      <c r="U275" s="104">
        <v>400</v>
      </c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04"/>
      <c r="AG275" s="104">
        <v>400</v>
      </c>
      <c r="AH275" s="104">
        <v>400</v>
      </c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/>
      <c r="E276" s="104">
        <f>E275-E274</f>
        <v>89</v>
      </c>
      <c r="F276" s="104">
        <f>F275-F274</f>
        <v>56</v>
      </c>
      <c r="G276" s="104">
        <f>G275-G274</f>
        <v>85</v>
      </c>
      <c r="H276" s="104">
        <f>H275-H274</f>
        <v>120</v>
      </c>
      <c r="I276" s="104">
        <f>I275-I274</f>
        <v>38</v>
      </c>
      <c r="J276" s="104"/>
      <c r="K276" s="104"/>
      <c r="L276" s="104">
        <f>L275-L274</f>
        <v>156</v>
      </c>
      <c r="M276" s="104">
        <f>M275-M274</f>
        <v>68</v>
      </c>
      <c r="N276" s="104">
        <f>N275-N274</f>
        <v>153</v>
      </c>
      <c r="O276" s="104">
        <f>O275-O274</f>
        <v>108</v>
      </c>
      <c r="P276" s="104">
        <f>P275-P274</f>
        <v>29</v>
      </c>
      <c r="Q276" s="104"/>
      <c r="R276" s="104"/>
      <c r="S276" s="104">
        <f>S275-S274</f>
        <v>95</v>
      </c>
      <c r="T276" s="104">
        <f>T275-T274</f>
        <v>121</v>
      </c>
      <c r="U276" s="104">
        <f>U275-U274</f>
        <v>70</v>
      </c>
      <c r="V276" s="104">
        <f>V275-V274</f>
        <v>165</v>
      </c>
      <c r="W276" s="104">
        <f>W275-W274</f>
        <v>0</v>
      </c>
      <c r="X276" s="104"/>
      <c r="Y276" s="104"/>
      <c r="Z276" s="104">
        <f>Z275-Z274</f>
        <v>85</v>
      </c>
      <c r="AA276" s="104">
        <f>AA275-AA274</f>
        <v>140</v>
      </c>
      <c r="AB276" s="104">
        <f>AB275-AB274</f>
        <v>25</v>
      </c>
      <c r="AC276" s="104">
        <f>AC275-AC274</f>
        <v>81</v>
      </c>
      <c r="AD276" s="104">
        <f>AD275-AD274</f>
        <v>82</v>
      </c>
      <c r="AE276" s="104"/>
      <c r="AF276" s="104"/>
      <c r="AG276" s="104">
        <f>AG275-AG274</f>
        <v>400</v>
      </c>
      <c r="AH276" s="104">
        <f>AH275-AH274</f>
        <v>400</v>
      </c>
      <c r="AI276" s="153">
        <f>SUM(D276:AH276)</f>
        <v>2566</v>
      </c>
    </row>
    <row r="277" spans="1:40" customHeight="1" ht="18.75">
      <c r="A277" s="300"/>
      <c r="B277" s="286" t="s">
        <v>141</v>
      </c>
      <c r="C277" s="287"/>
      <c r="D277" s="104"/>
      <c r="E277" s="104">
        <f>E275-E273</f>
        <v>89</v>
      </c>
      <c r="F277" s="104">
        <f>F275-F273</f>
        <v>56</v>
      </c>
      <c r="G277" s="104">
        <f>G275-G273</f>
        <v>83</v>
      </c>
      <c r="H277" s="104">
        <f>H275-H273</f>
        <v>119</v>
      </c>
      <c r="I277" s="104">
        <f>I275-I273</f>
        <v>36</v>
      </c>
      <c r="J277" s="104"/>
      <c r="K277" s="104"/>
      <c r="L277" s="104">
        <f>L275-L273</f>
        <v>156</v>
      </c>
      <c r="M277" s="104">
        <f>M275-M273</f>
        <v>68</v>
      </c>
      <c r="N277" s="104">
        <f>N275-N273</f>
        <v>150</v>
      </c>
      <c r="O277" s="104">
        <f>O275-O273</f>
        <v>108</v>
      </c>
      <c r="P277" s="104">
        <f>P275-P273</f>
        <v>29</v>
      </c>
      <c r="Q277" s="104"/>
      <c r="R277" s="104"/>
      <c r="S277" s="104">
        <f>S275-S273</f>
        <v>90</v>
      </c>
      <c r="T277" s="104">
        <f>T275-T273</f>
        <v>120</v>
      </c>
      <c r="U277" s="104">
        <f>U275-U273</f>
        <v>69</v>
      </c>
      <c r="V277" s="104">
        <f>V275-V273</f>
        <v>162</v>
      </c>
      <c r="W277" s="104">
        <f>W275-W273</f>
        <v>0</v>
      </c>
      <c r="X277" s="104"/>
      <c r="Y277" s="104"/>
      <c r="Z277" s="104">
        <f>Z275-Z273</f>
        <v>84</v>
      </c>
      <c r="AA277" s="104">
        <f>AA275-AA273</f>
        <v>139</v>
      </c>
      <c r="AB277" s="104">
        <f>AB275-AB273</f>
        <v>22</v>
      </c>
      <c r="AC277" s="104">
        <f>AC275-AC273</f>
        <v>81</v>
      </c>
      <c r="AD277" s="104">
        <f>AD275-AD273</f>
        <v>80</v>
      </c>
      <c r="AE277" s="104"/>
      <c r="AF277" s="104"/>
      <c r="AG277" s="104">
        <f>AG275-AG273</f>
        <v>400</v>
      </c>
      <c r="AH277" s="104">
        <f>AH275-AH273</f>
        <v>400</v>
      </c>
      <c r="AI277" s="153">
        <f>SUM(D277:AH277)</f>
        <v>2541</v>
      </c>
    </row>
    <row r="278" spans="1:40" customHeight="1" ht="16.5">
      <c r="A278" s="300"/>
      <c r="B278" s="288" t="s">
        <v>142</v>
      </c>
      <c r="C278" s="289"/>
      <c r="D278" s="104"/>
      <c r="E278" s="104">
        <f>E259+E261+E263+E265+E267+E269</f>
        <v>24</v>
      </c>
      <c r="F278" s="104">
        <f>F259+F261+F263+F265+F267+F269</f>
        <v>39</v>
      </c>
      <c r="G278" s="104">
        <f>G259+G261+G263+G265+G267+G269</f>
        <v>24</v>
      </c>
      <c r="H278" s="104">
        <f>H259+H261+H263+H265+H267+H269</f>
        <v>20</v>
      </c>
      <c r="I278" s="104">
        <f>I259+I261+I263+I265+I267+I269</f>
        <v>21</v>
      </c>
      <c r="J278" s="104"/>
      <c r="K278" s="104"/>
      <c r="L278" s="104">
        <f>L259+L261+L263+L265+L267+L269</f>
        <v>18</v>
      </c>
      <c r="M278" s="104">
        <f>M259+M261+M263+M265+M267+M269</f>
        <v>42</v>
      </c>
      <c r="N278" s="104">
        <f>N259+N261+N263+N265+N267+N269</f>
        <v>18</v>
      </c>
      <c r="O278" s="104">
        <f>O259+O261+O263+O265+O267+O269</f>
        <v>38</v>
      </c>
      <c r="P278" s="104">
        <f>P259+P261+P263+P265+P267+P269</f>
        <v>26</v>
      </c>
      <c r="Q278" s="104"/>
      <c r="R278" s="104"/>
      <c r="S278" s="104">
        <f>S259+S261+S263+S265+S267+S269</f>
        <v>56</v>
      </c>
      <c r="T278" s="104">
        <f>T259+T261+T263+T265+T267+T269</f>
        <v>21</v>
      </c>
      <c r="U278" s="104">
        <f>U259+U261+U263+U265+U267+U269</f>
        <v>26</v>
      </c>
      <c r="V278" s="104">
        <f>V259+V261+V263+V265+V267+V269</f>
        <v>22</v>
      </c>
      <c r="W278" s="104">
        <f>W259+W261+W263+W265+W267+W269</f>
        <v>35</v>
      </c>
      <c r="X278" s="104"/>
      <c r="Y278" s="104"/>
      <c r="Z278" s="104">
        <f>Z259+Z261+Z263+Z265+Z267+Z269</f>
        <v>36</v>
      </c>
      <c r="AA278" s="104">
        <f>AA259+AA261+AA263+AA265+AA267+AA269</f>
        <v>16</v>
      </c>
      <c r="AB278" s="104">
        <f>AB259+AB261+AB263+AB265+AB267+AB269</f>
        <v>32</v>
      </c>
      <c r="AC278" s="104">
        <f>AC259+AC261+AC263+AC265+AC267+AC269</f>
        <v>29</v>
      </c>
      <c r="AD278" s="104">
        <f>AD259+AD261+AD263+AD265+AD267+AD269</f>
        <v>32</v>
      </c>
      <c r="AE278" s="104"/>
      <c r="AF278" s="104"/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575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>
        <v>0</v>
      </c>
      <c r="G280" s="109">
        <v>0</v>
      </c>
      <c r="H280" s="109">
        <v>0</v>
      </c>
      <c r="I280" s="109">
        <v>0</v>
      </c>
      <c r="J280" s="109"/>
      <c r="K280" s="109"/>
      <c r="L280" s="109">
        <v>0</v>
      </c>
      <c r="M280" s="109">
        <v>3</v>
      </c>
      <c r="N280" s="109">
        <v>0</v>
      </c>
      <c r="O280" s="109">
        <v>0</v>
      </c>
      <c r="P280" s="109">
        <v>2</v>
      </c>
      <c r="Q280" s="109"/>
      <c r="R280" s="109"/>
      <c r="S280" s="109">
        <v>1</v>
      </c>
      <c r="T280" s="109">
        <v>8</v>
      </c>
      <c r="U280" s="109">
        <v>19</v>
      </c>
      <c r="V280" s="109">
        <v>1</v>
      </c>
      <c r="W280" s="109">
        <v>21</v>
      </c>
      <c r="X280" s="109"/>
      <c r="Y280" s="109"/>
      <c r="Z280" s="109">
        <v>3</v>
      </c>
      <c r="AA280" s="109">
        <v>7</v>
      </c>
      <c r="AB280" s="109">
        <v>1</v>
      </c>
      <c r="AC280" s="109">
        <v>5</v>
      </c>
      <c r="AD280" s="109">
        <v>4</v>
      </c>
      <c r="AE280" s="109"/>
      <c r="AF280" s="109"/>
      <c r="AG280" s="109"/>
      <c r="AH280" s="109"/>
      <c r="AI280" s="110">
        <f>SUM(D280:AH280)</f>
        <v>75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>
        <v>55</v>
      </c>
      <c r="G281" s="181">
        <v>58</v>
      </c>
      <c r="H281" s="181">
        <v>55</v>
      </c>
      <c r="I281" s="181">
        <v>44</v>
      </c>
      <c r="J281" s="181"/>
      <c r="K281" s="181"/>
      <c r="L281" s="181">
        <v>38</v>
      </c>
      <c r="M281" s="181">
        <v>61</v>
      </c>
      <c r="N281" s="181">
        <v>35</v>
      </c>
      <c r="O281" s="181">
        <v>60</v>
      </c>
      <c r="P281" s="181">
        <v>44</v>
      </c>
      <c r="Q281" s="181"/>
      <c r="R281" s="181"/>
      <c r="S281" s="181">
        <v>50</v>
      </c>
      <c r="T281" s="181">
        <v>46</v>
      </c>
      <c r="U281" s="181">
        <v>61</v>
      </c>
      <c r="V281" s="181">
        <v>44</v>
      </c>
      <c r="W281" s="181">
        <v>53</v>
      </c>
      <c r="X281" s="181"/>
      <c r="Y281" s="181"/>
      <c r="Z281" s="181">
        <v>37</v>
      </c>
      <c r="AA281" s="181">
        <v>47</v>
      </c>
      <c r="AB281" s="181">
        <v>48</v>
      </c>
      <c r="AC281" s="181">
        <v>52</v>
      </c>
      <c r="AD281" s="181">
        <v>55</v>
      </c>
      <c r="AE281" s="181"/>
      <c r="AF281" s="181"/>
      <c r="AG281" s="181"/>
      <c r="AH281" s="181"/>
      <c r="AI281" s="146">
        <f>SUM(D281:AH281)</f>
        <v>1000</v>
      </c>
    </row>
    <row r="282" spans="1:40" customHeight="1" ht="15.75">
      <c r="A282" s="300"/>
      <c r="B282" s="281"/>
      <c r="C282" s="99" t="s">
        <v>124</v>
      </c>
      <c r="D282" s="181"/>
      <c r="E282" s="181">
        <v>1</v>
      </c>
      <c r="F282" s="181">
        <v>0</v>
      </c>
      <c r="G282" s="181">
        <v>1</v>
      </c>
      <c r="H282" s="181">
        <v>0</v>
      </c>
      <c r="I282" s="181">
        <v>1</v>
      </c>
      <c r="J282" s="181"/>
      <c r="K282" s="181"/>
      <c r="L282" s="181">
        <v>1</v>
      </c>
      <c r="M282" s="181">
        <v>1</v>
      </c>
      <c r="N282" s="181">
        <v>0</v>
      </c>
      <c r="O282" s="181">
        <v>0</v>
      </c>
      <c r="P282" s="181">
        <v>0</v>
      </c>
      <c r="Q282" s="181"/>
      <c r="R282" s="181"/>
      <c r="S282" s="181">
        <v>1</v>
      </c>
      <c r="T282" s="181">
        <v>0</v>
      </c>
      <c r="U282" s="181">
        <v>0</v>
      </c>
      <c r="V282" s="181">
        <v>0</v>
      </c>
      <c r="W282" s="181">
        <v>0</v>
      </c>
      <c r="X282" s="181"/>
      <c r="Y282" s="181"/>
      <c r="Z282" s="181">
        <v>1</v>
      </c>
      <c r="AA282" s="181">
        <v>0</v>
      </c>
      <c r="AB282" s="181">
        <v>2</v>
      </c>
      <c r="AC282" s="181">
        <v>1</v>
      </c>
      <c r="AD282" s="181">
        <v>1</v>
      </c>
      <c r="AE282" s="181"/>
      <c r="AF282" s="181"/>
      <c r="AG282" s="181"/>
      <c r="AH282" s="181"/>
      <c r="AI282" s="146">
        <f>SUM(D282:AH282)</f>
        <v>11</v>
      </c>
    </row>
    <row r="283" spans="1:40" customHeight="1" ht="15.75">
      <c r="A283" s="300"/>
      <c r="B283" s="281"/>
      <c r="C283" s="99" t="s">
        <v>125</v>
      </c>
      <c r="D283" s="181"/>
      <c r="E283" s="181">
        <v>54</v>
      </c>
      <c r="F283" s="181">
        <v>42</v>
      </c>
      <c r="G283" s="181">
        <v>51</v>
      </c>
      <c r="H283" s="181">
        <v>46</v>
      </c>
      <c r="I283" s="181">
        <v>39</v>
      </c>
      <c r="J283" s="181"/>
      <c r="K283" s="181"/>
      <c r="L283" s="181">
        <v>37</v>
      </c>
      <c r="M283" s="181">
        <v>36</v>
      </c>
      <c r="N283" s="181">
        <v>37</v>
      </c>
      <c r="O283" s="181">
        <v>50</v>
      </c>
      <c r="P283" s="181">
        <v>46</v>
      </c>
      <c r="Q283" s="181"/>
      <c r="R283" s="181"/>
      <c r="S283" s="181">
        <v>38</v>
      </c>
      <c r="T283" s="181">
        <v>48</v>
      </c>
      <c r="U283" s="181">
        <v>45</v>
      </c>
      <c r="V283" s="181">
        <v>40</v>
      </c>
      <c r="W283" s="181">
        <v>50</v>
      </c>
      <c r="X283" s="181"/>
      <c r="Y283" s="181"/>
      <c r="Z283" s="181">
        <v>51</v>
      </c>
      <c r="AA283" s="181">
        <v>50</v>
      </c>
      <c r="AB283" s="181">
        <v>46</v>
      </c>
      <c r="AC283" s="181">
        <v>47</v>
      </c>
      <c r="AD283" s="181">
        <v>51</v>
      </c>
      <c r="AE283" s="181"/>
      <c r="AF283" s="181"/>
      <c r="AG283" s="181"/>
      <c r="AH283" s="181"/>
      <c r="AI283" s="146">
        <f>SUM(D283:AH283)</f>
        <v>904</v>
      </c>
    </row>
    <row r="284" spans="1:40" customHeight="1" ht="15.75">
      <c r="A284" s="300"/>
      <c r="B284" s="281"/>
      <c r="C284" s="99" t="s">
        <v>126</v>
      </c>
      <c r="D284" s="181"/>
      <c r="E284" s="181">
        <v>1</v>
      </c>
      <c r="F284" s="181">
        <v>1</v>
      </c>
      <c r="G284" s="181">
        <v>1</v>
      </c>
      <c r="H284" s="181">
        <v>0</v>
      </c>
      <c r="I284" s="181">
        <v>2</v>
      </c>
      <c r="J284" s="181"/>
      <c r="K284" s="181"/>
      <c r="L284" s="181">
        <v>1</v>
      </c>
      <c r="M284" s="181">
        <v>0</v>
      </c>
      <c r="N284" s="181">
        <v>0</v>
      </c>
      <c r="O284" s="181">
        <v>0</v>
      </c>
      <c r="P284" s="181">
        <v>1</v>
      </c>
      <c r="Q284" s="181"/>
      <c r="R284" s="181"/>
      <c r="S284" s="181">
        <v>0</v>
      </c>
      <c r="T284" s="181">
        <v>0</v>
      </c>
      <c r="U284" s="181">
        <v>1</v>
      </c>
      <c r="V284" s="181">
        <v>1</v>
      </c>
      <c r="W284" s="181">
        <v>1</v>
      </c>
      <c r="X284" s="181"/>
      <c r="Y284" s="181"/>
      <c r="Z284" s="181">
        <v>2</v>
      </c>
      <c r="AA284" s="181">
        <v>1</v>
      </c>
      <c r="AB284" s="181">
        <v>3</v>
      </c>
      <c r="AC284" s="181">
        <v>1</v>
      </c>
      <c r="AD284" s="181">
        <v>0</v>
      </c>
      <c r="AE284" s="181"/>
      <c r="AF284" s="181"/>
      <c r="AG284" s="181"/>
      <c r="AH284" s="181"/>
      <c r="AI284" s="146">
        <f>SUM(D284:AH284)</f>
        <v>17</v>
      </c>
    </row>
    <row r="285" spans="1:40" customHeight="1" ht="15.75">
      <c r="A285" s="300"/>
      <c r="B285" s="281"/>
      <c r="C285" s="99" t="s">
        <v>127</v>
      </c>
      <c r="D285" s="181"/>
      <c r="E285" s="181">
        <v>91</v>
      </c>
      <c r="F285" s="181">
        <v>91</v>
      </c>
      <c r="G285" s="181">
        <v>79</v>
      </c>
      <c r="H285" s="181">
        <v>86</v>
      </c>
      <c r="I285" s="181">
        <v>86</v>
      </c>
      <c r="J285" s="181"/>
      <c r="K285" s="181"/>
      <c r="L285" s="181">
        <v>74</v>
      </c>
      <c r="M285" s="181">
        <v>85</v>
      </c>
      <c r="N285" s="181">
        <v>77</v>
      </c>
      <c r="O285" s="181">
        <v>83</v>
      </c>
      <c r="P285" s="181">
        <v>80</v>
      </c>
      <c r="Q285" s="181"/>
      <c r="R285" s="181"/>
      <c r="S285" s="181">
        <v>92</v>
      </c>
      <c r="T285" s="181">
        <v>75</v>
      </c>
      <c r="U285" s="181">
        <v>79</v>
      </c>
      <c r="V285" s="181">
        <v>67</v>
      </c>
      <c r="W285" s="181">
        <v>77</v>
      </c>
      <c r="X285" s="181"/>
      <c r="Y285" s="181"/>
      <c r="Z285" s="181">
        <v>81</v>
      </c>
      <c r="AA285" s="181">
        <v>79</v>
      </c>
      <c r="AB285" s="181">
        <v>81</v>
      </c>
      <c r="AC285" s="181">
        <v>79</v>
      </c>
      <c r="AD285" s="181">
        <v>89</v>
      </c>
      <c r="AE285" s="181"/>
      <c r="AF285" s="181"/>
      <c r="AG285" s="181"/>
      <c r="AH285" s="181"/>
      <c r="AI285" s="146">
        <f>SUM(D285:AH285)</f>
        <v>1631</v>
      </c>
    </row>
    <row r="286" spans="1:40" customHeight="1" ht="15.75">
      <c r="A286" s="300"/>
      <c r="B286" s="281"/>
      <c r="C286" s="99" t="s">
        <v>128</v>
      </c>
      <c r="D286" s="181"/>
      <c r="E286" s="181">
        <v>13</v>
      </c>
      <c r="F286" s="181">
        <v>8</v>
      </c>
      <c r="G286" s="181">
        <v>7</v>
      </c>
      <c r="H286" s="181">
        <v>8</v>
      </c>
      <c r="I286" s="181">
        <v>10</v>
      </c>
      <c r="J286" s="181"/>
      <c r="K286" s="181"/>
      <c r="L286" s="181">
        <v>8</v>
      </c>
      <c r="M286" s="181">
        <v>10</v>
      </c>
      <c r="N286" s="181">
        <v>7</v>
      </c>
      <c r="O286" s="181">
        <v>6</v>
      </c>
      <c r="P286" s="181">
        <v>2</v>
      </c>
      <c r="Q286" s="181"/>
      <c r="R286" s="181"/>
      <c r="S286" s="181">
        <v>10</v>
      </c>
      <c r="T286" s="181">
        <v>7</v>
      </c>
      <c r="U286" s="181">
        <v>6</v>
      </c>
      <c r="V286" s="181">
        <v>3</v>
      </c>
      <c r="W286" s="181">
        <v>10</v>
      </c>
      <c r="X286" s="181"/>
      <c r="Y286" s="181"/>
      <c r="Z286" s="181">
        <v>7</v>
      </c>
      <c r="AA286" s="181">
        <v>5</v>
      </c>
      <c r="AB286" s="181">
        <v>9</v>
      </c>
      <c r="AC286" s="181">
        <v>7</v>
      </c>
      <c r="AD286" s="181">
        <v>7</v>
      </c>
      <c r="AE286" s="181"/>
      <c r="AF286" s="181"/>
      <c r="AG286" s="181"/>
      <c r="AH286" s="181"/>
      <c r="AI286" s="146">
        <f>SUM(D286:AH286)</f>
        <v>150</v>
      </c>
    </row>
    <row r="287" spans="1:40" customHeight="1" ht="15.75">
      <c r="A287" s="300"/>
      <c r="B287" s="281"/>
      <c r="C287" s="99" t="s">
        <v>129</v>
      </c>
      <c r="D287" s="181"/>
      <c r="E287" s="181">
        <v>110</v>
      </c>
      <c r="F287" s="181">
        <v>110</v>
      </c>
      <c r="G287" s="181">
        <v>116</v>
      </c>
      <c r="H287" s="181">
        <v>123</v>
      </c>
      <c r="I287" s="181">
        <v>114</v>
      </c>
      <c r="J287" s="181"/>
      <c r="K287" s="181"/>
      <c r="L287" s="181">
        <v>100</v>
      </c>
      <c r="M287" s="181">
        <v>119</v>
      </c>
      <c r="N287" s="181">
        <v>97</v>
      </c>
      <c r="O287" s="181">
        <v>124</v>
      </c>
      <c r="P287" s="181">
        <v>112</v>
      </c>
      <c r="Q287" s="181"/>
      <c r="R287" s="181"/>
      <c r="S287" s="181">
        <v>107</v>
      </c>
      <c r="T287" s="181">
        <v>118</v>
      </c>
      <c r="U287" s="181">
        <v>127</v>
      </c>
      <c r="V287" s="181">
        <v>100</v>
      </c>
      <c r="W287" s="181">
        <v>126</v>
      </c>
      <c r="X287" s="181"/>
      <c r="Y287" s="181"/>
      <c r="Z287" s="181">
        <v>107</v>
      </c>
      <c r="AA287" s="181">
        <v>119</v>
      </c>
      <c r="AB287" s="181">
        <v>121</v>
      </c>
      <c r="AC287" s="181">
        <v>107</v>
      </c>
      <c r="AD287" s="181">
        <v>124</v>
      </c>
      <c r="AE287" s="181"/>
      <c r="AF287" s="181"/>
      <c r="AG287" s="181"/>
      <c r="AH287" s="181"/>
      <c r="AI287" s="146">
        <f>SUM(D287:AH287)</f>
        <v>2281</v>
      </c>
    </row>
    <row r="288" spans="1:40" customHeight="1" ht="15.75">
      <c r="A288" s="300"/>
      <c r="B288" s="281"/>
      <c r="C288" s="99" t="s">
        <v>130</v>
      </c>
      <c r="D288" s="181"/>
      <c r="E288" s="181">
        <v>2</v>
      </c>
      <c r="F288" s="181">
        <v>1</v>
      </c>
      <c r="G288" s="181">
        <v>3</v>
      </c>
      <c r="H288" s="181">
        <v>3</v>
      </c>
      <c r="I288" s="181">
        <v>4</v>
      </c>
      <c r="J288" s="181"/>
      <c r="K288" s="181"/>
      <c r="L288" s="181">
        <v>5</v>
      </c>
      <c r="M288" s="181">
        <v>4</v>
      </c>
      <c r="N288" s="181">
        <v>0</v>
      </c>
      <c r="O288" s="181">
        <v>3</v>
      </c>
      <c r="P288" s="181">
        <v>6</v>
      </c>
      <c r="Q288" s="181"/>
      <c r="R288" s="181"/>
      <c r="S288" s="181">
        <v>6</v>
      </c>
      <c r="T288" s="181">
        <v>2</v>
      </c>
      <c r="U288" s="181">
        <v>8</v>
      </c>
      <c r="V288" s="181">
        <v>3</v>
      </c>
      <c r="W288" s="181">
        <v>4</v>
      </c>
      <c r="X288" s="181"/>
      <c r="Y288" s="181"/>
      <c r="Z288" s="181">
        <v>6</v>
      </c>
      <c r="AA288" s="181">
        <v>6</v>
      </c>
      <c r="AB288" s="181">
        <v>5</v>
      </c>
      <c r="AC288" s="181">
        <v>4</v>
      </c>
      <c r="AD288" s="181">
        <v>2</v>
      </c>
      <c r="AE288" s="181"/>
      <c r="AF288" s="181"/>
      <c r="AG288" s="181"/>
      <c r="AH288" s="181"/>
      <c r="AI288" s="146">
        <f>SUM(D288:AH288)</f>
        <v>77</v>
      </c>
    </row>
    <row r="289" spans="1:40" customHeight="1" ht="15.75">
      <c r="A289" s="300"/>
      <c r="B289" s="281"/>
      <c r="C289" s="99" t="s">
        <v>131</v>
      </c>
      <c r="D289" s="181"/>
      <c r="E289" s="181">
        <v>39</v>
      </c>
      <c r="F289" s="181">
        <v>36</v>
      </c>
      <c r="G289" s="181">
        <v>40</v>
      </c>
      <c r="H289" s="181">
        <v>36</v>
      </c>
      <c r="I289" s="181">
        <v>35</v>
      </c>
      <c r="J289" s="181"/>
      <c r="K289" s="181"/>
      <c r="L289" s="181">
        <v>29</v>
      </c>
      <c r="M289" s="181">
        <v>34</v>
      </c>
      <c r="N289" s="181">
        <v>25</v>
      </c>
      <c r="O289" s="181">
        <v>31</v>
      </c>
      <c r="P289" s="181">
        <v>32</v>
      </c>
      <c r="Q289" s="181"/>
      <c r="R289" s="181"/>
      <c r="S289" s="181">
        <v>34</v>
      </c>
      <c r="T289" s="181">
        <v>36</v>
      </c>
      <c r="U289" s="181">
        <v>28</v>
      </c>
      <c r="V289" s="181">
        <v>28</v>
      </c>
      <c r="W289" s="181">
        <v>37</v>
      </c>
      <c r="X289" s="181"/>
      <c r="Y289" s="181"/>
      <c r="Z289" s="181">
        <v>32</v>
      </c>
      <c r="AA289" s="181">
        <v>33</v>
      </c>
      <c r="AB289" s="181">
        <v>37</v>
      </c>
      <c r="AC289" s="181">
        <v>28</v>
      </c>
      <c r="AD289" s="181">
        <v>31</v>
      </c>
      <c r="AE289" s="181"/>
      <c r="AF289" s="181"/>
      <c r="AG289" s="181"/>
      <c r="AH289" s="181"/>
      <c r="AI289" s="146">
        <f>SUM(D289:AH289)</f>
        <v>661</v>
      </c>
    </row>
    <row r="290" spans="1:40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4</v>
      </c>
      <c r="H290" s="181">
        <v>1</v>
      </c>
      <c r="I290" s="181">
        <v>1</v>
      </c>
      <c r="J290" s="181"/>
      <c r="K290" s="181"/>
      <c r="L290" s="181">
        <v>2</v>
      </c>
      <c r="M290" s="181">
        <v>1</v>
      </c>
      <c r="N290" s="181">
        <v>3</v>
      </c>
      <c r="O290" s="181">
        <v>2</v>
      </c>
      <c r="P290" s="181">
        <v>2</v>
      </c>
      <c r="Q290" s="181"/>
      <c r="R290" s="181"/>
      <c r="S290" s="181">
        <v>1</v>
      </c>
      <c r="T290" s="181">
        <v>2</v>
      </c>
      <c r="U290" s="181">
        <v>4</v>
      </c>
      <c r="V290" s="181">
        <v>1</v>
      </c>
      <c r="W290" s="181">
        <v>6</v>
      </c>
      <c r="X290" s="181"/>
      <c r="Y290" s="181"/>
      <c r="Z290" s="181">
        <v>4</v>
      </c>
      <c r="AA290" s="181">
        <v>2</v>
      </c>
      <c r="AB290" s="181">
        <v>4</v>
      </c>
      <c r="AC290" s="181">
        <v>1</v>
      </c>
      <c r="AD290" s="181">
        <v>3</v>
      </c>
      <c r="AE290" s="181"/>
      <c r="AF290" s="181"/>
      <c r="AG290" s="181"/>
      <c r="AH290" s="181"/>
      <c r="AI290" s="146">
        <f>SUM(D290:AH290)</f>
        <v>49</v>
      </c>
    </row>
    <row r="291" spans="1:40" customHeight="1" ht="15.75">
      <c r="A291" s="300"/>
      <c r="B291" s="281"/>
      <c r="C291" s="99" t="s">
        <v>133</v>
      </c>
      <c r="D291" s="181"/>
      <c r="E291" s="181">
        <v>16</v>
      </c>
      <c r="F291" s="181">
        <v>28</v>
      </c>
      <c r="G291" s="181">
        <v>25</v>
      </c>
      <c r="H291" s="181">
        <v>24</v>
      </c>
      <c r="I291" s="181">
        <v>29</v>
      </c>
      <c r="J291" s="181"/>
      <c r="K291" s="181"/>
      <c r="L291" s="181">
        <v>41</v>
      </c>
      <c r="M291" s="181">
        <v>34</v>
      </c>
      <c r="N291" s="181">
        <v>24</v>
      </c>
      <c r="O291" s="181">
        <v>28</v>
      </c>
      <c r="P291" s="181">
        <v>60</v>
      </c>
      <c r="Q291" s="181"/>
      <c r="R291" s="181"/>
      <c r="S291" s="181">
        <v>25</v>
      </c>
      <c r="T291" s="181">
        <v>24</v>
      </c>
      <c r="U291" s="181">
        <v>32</v>
      </c>
      <c r="V291" s="181">
        <v>24</v>
      </c>
      <c r="W291" s="181">
        <v>32</v>
      </c>
      <c r="X291" s="181"/>
      <c r="Y291" s="181"/>
      <c r="Z291" s="181">
        <v>28</v>
      </c>
      <c r="AA291" s="181">
        <v>32</v>
      </c>
      <c r="AB291" s="181">
        <v>36</v>
      </c>
      <c r="AC291" s="181">
        <v>38</v>
      </c>
      <c r="AD291" s="181">
        <v>28</v>
      </c>
      <c r="AE291" s="181"/>
      <c r="AF291" s="181"/>
      <c r="AG291" s="181"/>
      <c r="AH291" s="181"/>
      <c r="AI291" s="146">
        <f>SUM(D291:AH291)</f>
        <v>608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>
        <v>0</v>
      </c>
      <c r="G292" s="181">
        <v>2</v>
      </c>
      <c r="H292" s="181">
        <v>1</v>
      </c>
      <c r="I292" s="181">
        <v>1</v>
      </c>
      <c r="J292" s="181"/>
      <c r="K292" s="181"/>
      <c r="L292" s="181">
        <v>2</v>
      </c>
      <c r="M292" s="181">
        <v>3</v>
      </c>
      <c r="N292" s="181">
        <v>1</v>
      </c>
      <c r="O292" s="181">
        <v>1</v>
      </c>
      <c r="P292" s="181">
        <v>2</v>
      </c>
      <c r="Q292" s="181"/>
      <c r="R292" s="181"/>
      <c r="S292" s="181">
        <v>3</v>
      </c>
      <c r="T292" s="181">
        <v>0</v>
      </c>
      <c r="U292" s="181">
        <v>0</v>
      </c>
      <c r="V292" s="181">
        <v>0</v>
      </c>
      <c r="W292" s="181">
        <v>0</v>
      </c>
      <c r="X292" s="181"/>
      <c r="Y292" s="181"/>
      <c r="Z292" s="181">
        <v>2</v>
      </c>
      <c r="AA292" s="181">
        <v>1</v>
      </c>
      <c r="AB292" s="181">
        <v>4</v>
      </c>
      <c r="AC292" s="181">
        <v>1</v>
      </c>
      <c r="AD292" s="181">
        <v>0</v>
      </c>
      <c r="AE292" s="181"/>
      <c r="AF292" s="181"/>
      <c r="AG292" s="181"/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3</v>
      </c>
      <c r="F293" s="181">
        <v>3</v>
      </c>
      <c r="G293" s="181">
        <v>3</v>
      </c>
      <c r="H293" s="181">
        <v>1</v>
      </c>
      <c r="I293" s="181">
        <v>6</v>
      </c>
      <c r="J293" s="181"/>
      <c r="K293" s="181"/>
      <c r="L293" s="181">
        <v>4</v>
      </c>
      <c r="M293" s="181">
        <v>3</v>
      </c>
      <c r="N293" s="181">
        <v>0</v>
      </c>
      <c r="O293" s="181">
        <v>1</v>
      </c>
      <c r="P293" s="181">
        <v>1</v>
      </c>
      <c r="Q293" s="181"/>
      <c r="R293" s="181"/>
      <c r="S293" s="181">
        <v>4</v>
      </c>
      <c r="T293" s="181">
        <v>0</v>
      </c>
      <c r="U293" s="181">
        <v>1</v>
      </c>
      <c r="V293" s="181">
        <v>0</v>
      </c>
      <c r="W293" s="181">
        <v>1</v>
      </c>
      <c r="X293" s="181"/>
      <c r="Y293" s="181"/>
      <c r="Z293" s="181">
        <v>0</v>
      </c>
      <c r="AA293" s="181">
        <v>0</v>
      </c>
      <c r="AB293" s="181">
        <v>0</v>
      </c>
      <c r="AC293" s="181">
        <v>0</v>
      </c>
      <c r="AD293" s="181">
        <v>0</v>
      </c>
      <c r="AE293" s="181"/>
      <c r="AF293" s="181"/>
      <c r="AG293" s="181"/>
      <c r="AH293" s="181"/>
      <c r="AI293" s="147">
        <f>SUM(D293:AH293)</f>
        <v>31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>
        <v>0</v>
      </c>
      <c r="U294" s="181">
        <v>0</v>
      </c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9</v>
      </c>
      <c r="F295" s="181">
        <v>8</v>
      </c>
      <c r="G295" s="181">
        <v>10</v>
      </c>
      <c r="H295" s="181">
        <v>10</v>
      </c>
      <c r="I295" s="181">
        <v>7</v>
      </c>
      <c r="J295" s="181"/>
      <c r="K295" s="181"/>
      <c r="L295" s="181">
        <v>7</v>
      </c>
      <c r="M295" s="181">
        <v>9</v>
      </c>
      <c r="N295" s="181">
        <v>8</v>
      </c>
      <c r="O295" s="181">
        <v>11</v>
      </c>
      <c r="P295" s="181">
        <v>12</v>
      </c>
      <c r="Q295" s="181"/>
      <c r="R295" s="181"/>
      <c r="S295" s="181">
        <v>11</v>
      </c>
      <c r="T295" s="181">
        <v>9</v>
      </c>
      <c r="U295" s="181">
        <v>8</v>
      </c>
      <c r="V295" s="181">
        <v>8</v>
      </c>
      <c r="W295" s="181">
        <v>3</v>
      </c>
      <c r="X295" s="181"/>
      <c r="Y295" s="181"/>
      <c r="Z295" s="181">
        <v>9</v>
      </c>
      <c r="AA295" s="181">
        <v>9</v>
      </c>
      <c r="AB295" s="181">
        <v>4</v>
      </c>
      <c r="AC295" s="181">
        <v>8</v>
      </c>
      <c r="AD295" s="181">
        <v>7</v>
      </c>
      <c r="AE295" s="181"/>
      <c r="AF295" s="181"/>
      <c r="AG295" s="181"/>
      <c r="AH295" s="181"/>
      <c r="AI295" s="151">
        <f>SUM(D295:AH295)</f>
        <v>167</v>
      </c>
    </row>
    <row r="296" spans="1:40" customHeight="1" ht="18.75">
      <c r="A296" s="300"/>
      <c r="B296" s="282" t="s">
        <v>138</v>
      </c>
      <c r="C296" s="283"/>
      <c r="D296" s="182"/>
      <c r="E296" s="182">
        <f>SUM(E281:E295)</f>
        <v>400</v>
      </c>
      <c r="F296" s="182">
        <f>SUM(F281:F295)</f>
        <v>385</v>
      </c>
      <c r="G296" s="182">
        <f>SUM(G281:G295)</f>
        <v>400</v>
      </c>
      <c r="H296" s="182">
        <f>SUM(H281:H295)</f>
        <v>394</v>
      </c>
      <c r="I296" s="182">
        <f>SUM(I281:I295)</f>
        <v>379</v>
      </c>
      <c r="J296" s="182"/>
      <c r="K296" s="182"/>
      <c r="L296" s="182">
        <f>SUM(L281:L295)</f>
        <v>349</v>
      </c>
      <c r="M296" s="182">
        <f>SUM(M281:M295)</f>
        <v>400</v>
      </c>
      <c r="N296" s="182">
        <f>SUM(N281:N295)</f>
        <v>314</v>
      </c>
      <c r="O296" s="182">
        <f>SUM(O281:O295)</f>
        <v>400</v>
      </c>
      <c r="P296" s="182">
        <f>SUM(P281:P295)</f>
        <v>400</v>
      </c>
      <c r="Q296" s="182"/>
      <c r="R296" s="182"/>
      <c r="S296" s="182">
        <f>SUM(S281:S295)</f>
        <v>382</v>
      </c>
      <c r="T296" s="182">
        <f>SUM(T281:T295)</f>
        <v>367</v>
      </c>
      <c r="U296" s="182">
        <f>SUM(U281:U295)</f>
        <v>400</v>
      </c>
      <c r="V296" s="182">
        <f>SUM(V281:V295)</f>
        <v>319</v>
      </c>
      <c r="W296" s="182">
        <f>SUM(W281:W295)</f>
        <v>400</v>
      </c>
      <c r="X296" s="182"/>
      <c r="Y296" s="182"/>
      <c r="Z296" s="182">
        <f>SUM(Z281:Z295)</f>
        <v>367</v>
      </c>
      <c r="AA296" s="182">
        <f>SUM(AA281:AA295)</f>
        <v>384</v>
      </c>
      <c r="AB296" s="182">
        <f>SUM(AB281:AB295)</f>
        <v>400</v>
      </c>
      <c r="AC296" s="182">
        <f>SUM(AC281:AC295)</f>
        <v>374</v>
      </c>
      <c r="AD296" s="182">
        <f>SUM(AD281:AD295)</f>
        <v>398</v>
      </c>
      <c r="AE296" s="182"/>
      <c r="AF296" s="182"/>
      <c r="AG296" s="182">
        <f>SUM(AG281:AG295)</f>
        <v>0</v>
      </c>
      <c r="AH296" s="182">
        <f>SUM(AH281:AH295)</f>
        <v>0</v>
      </c>
      <c r="AI296" s="150">
        <f>SUM(D296:AH296)</f>
        <v>7612</v>
      </c>
    </row>
    <row r="297" spans="1:40" customHeight="1" ht="18.75">
      <c r="A297" s="300"/>
      <c r="B297" s="284" t="s">
        <v>55</v>
      </c>
      <c r="C297" s="285"/>
      <c r="D297" s="104"/>
      <c r="E297" s="104">
        <v>400</v>
      </c>
      <c r="F297" s="104">
        <v>385</v>
      </c>
      <c r="G297" s="104">
        <v>400</v>
      </c>
      <c r="H297" s="104">
        <v>394</v>
      </c>
      <c r="I297" s="104">
        <v>379</v>
      </c>
      <c r="J297" s="104"/>
      <c r="K297" s="104"/>
      <c r="L297" s="104">
        <v>349</v>
      </c>
      <c r="M297" s="104">
        <v>400</v>
      </c>
      <c r="N297" s="104">
        <v>314</v>
      </c>
      <c r="O297" s="104">
        <v>400</v>
      </c>
      <c r="P297" s="104">
        <v>400</v>
      </c>
      <c r="Q297" s="104"/>
      <c r="R297" s="104"/>
      <c r="S297" s="104">
        <v>382</v>
      </c>
      <c r="T297" s="104">
        <v>367</v>
      </c>
      <c r="U297" s="104">
        <v>400</v>
      </c>
      <c r="V297" s="104">
        <v>319</v>
      </c>
      <c r="W297" s="104">
        <v>400</v>
      </c>
      <c r="X297" s="104"/>
      <c r="Y297" s="104"/>
      <c r="Z297" s="104">
        <v>367</v>
      </c>
      <c r="AA297" s="104">
        <v>384</v>
      </c>
      <c r="AB297" s="104">
        <v>400</v>
      </c>
      <c r="AC297" s="104">
        <v>374</v>
      </c>
      <c r="AD297" s="104">
        <v>398</v>
      </c>
      <c r="AE297" s="104"/>
      <c r="AF297" s="104"/>
      <c r="AG297" s="104"/>
      <c r="AH297" s="104"/>
      <c r="AI297" s="145">
        <f>SUM(D297:AH297)</f>
        <v>7612</v>
      </c>
    </row>
    <row r="298" spans="1:40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04">
        <v>400</v>
      </c>
      <c r="U298" s="104">
        <v>400</v>
      </c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04"/>
      <c r="AG298" s="104">
        <v>400</v>
      </c>
      <c r="AH298" s="104">
        <v>400</v>
      </c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/>
      <c r="E299" s="104">
        <f>E298-E297</f>
        <v>0</v>
      </c>
      <c r="F299" s="104">
        <f>F298-F297</f>
        <v>15</v>
      </c>
      <c r="G299" s="104">
        <f>G298-G297</f>
        <v>0</v>
      </c>
      <c r="H299" s="104">
        <f>H298-H297</f>
        <v>6</v>
      </c>
      <c r="I299" s="104">
        <f>I298-I297</f>
        <v>21</v>
      </c>
      <c r="J299" s="104"/>
      <c r="K299" s="104"/>
      <c r="L299" s="104">
        <f>L298-L297</f>
        <v>51</v>
      </c>
      <c r="M299" s="104">
        <f>M298-M297</f>
        <v>0</v>
      </c>
      <c r="N299" s="104">
        <f>N298-N297</f>
        <v>86</v>
      </c>
      <c r="O299" s="104">
        <f>O298-O297</f>
        <v>0</v>
      </c>
      <c r="P299" s="104">
        <f>P298-P297</f>
        <v>0</v>
      </c>
      <c r="Q299" s="104"/>
      <c r="R299" s="104"/>
      <c r="S299" s="104">
        <f>S298-S297</f>
        <v>18</v>
      </c>
      <c r="T299" s="104">
        <f>T298-T297</f>
        <v>33</v>
      </c>
      <c r="U299" s="104">
        <f>U298-U297</f>
        <v>0</v>
      </c>
      <c r="V299" s="104">
        <f>V298-V297</f>
        <v>81</v>
      </c>
      <c r="W299" s="104">
        <f>W298-W297</f>
        <v>0</v>
      </c>
      <c r="X299" s="104"/>
      <c r="Y299" s="104"/>
      <c r="Z299" s="104">
        <f>Z298-Z297</f>
        <v>33</v>
      </c>
      <c r="AA299" s="104">
        <f>AA298-AA297</f>
        <v>16</v>
      </c>
      <c r="AB299" s="104">
        <f>AB298-AB297</f>
        <v>0</v>
      </c>
      <c r="AC299" s="104">
        <f>AC298-AC297</f>
        <v>26</v>
      </c>
      <c r="AD299" s="104">
        <f>AD298-AD297</f>
        <v>2</v>
      </c>
      <c r="AE299" s="104"/>
      <c r="AF299" s="104"/>
      <c r="AG299" s="104">
        <f>AG298-AG297</f>
        <v>400</v>
      </c>
      <c r="AH299" s="104">
        <f>AH298-AH297</f>
        <v>400</v>
      </c>
      <c r="AI299" s="153">
        <f>SUM(D299:AH299)</f>
        <v>1188</v>
      </c>
    </row>
    <row r="300" spans="1:40" customHeight="1" ht="18.75">
      <c r="A300" s="300"/>
      <c r="B300" s="286" t="s">
        <v>141</v>
      </c>
      <c r="C300" s="287"/>
      <c r="D300" s="104"/>
      <c r="E300" s="104">
        <f>E298-E296</f>
        <v>0</v>
      </c>
      <c r="F300" s="104">
        <f>F298-F296</f>
        <v>15</v>
      </c>
      <c r="G300" s="104">
        <f>G298-G296</f>
        <v>0</v>
      </c>
      <c r="H300" s="104">
        <f>H298-H296</f>
        <v>6</v>
      </c>
      <c r="I300" s="104">
        <f>I298-I296</f>
        <v>21</v>
      </c>
      <c r="J300" s="104"/>
      <c r="K300" s="104"/>
      <c r="L300" s="104">
        <f>L298-L296</f>
        <v>51</v>
      </c>
      <c r="M300" s="104">
        <f>M298-M296</f>
        <v>0</v>
      </c>
      <c r="N300" s="104">
        <f>N298-N296</f>
        <v>86</v>
      </c>
      <c r="O300" s="104">
        <f>O298-O296</f>
        <v>0</v>
      </c>
      <c r="P300" s="104">
        <f>P298-P296</f>
        <v>0</v>
      </c>
      <c r="Q300" s="104"/>
      <c r="R300" s="104"/>
      <c r="S300" s="104">
        <f>S298-S296</f>
        <v>18</v>
      </c>
      <c r="T300" s="104">
        <f>T298-T296</f>
        <v>33</v>
      </c>
      <c r="U300" s="104">
        <f>U298-U296</f>
        <v>0</v>
      </c>
      <c r="V300" s="104">
        <f>V298-V296</f>
        <v>81</v>
      </c>
      <c r="W300" s="104">
        <f>W298-W296</f>
        <v>0</v>
      </c>
      <c r="X300" s="104"/>
      <c r="Y300" s="104"/>
      <c r="Z300" s="104">
        <f>Z298-Z296</f>
        <v>33</v>
      </c>
      <c r="AA300" s="104">
        <f>AA298-AA296</f>
        <v>16</v>
      </c>
      <c r="AB300" s="104">
        <f>AB298-AB296</f>
        <v>0</v>
      </c>
      <c r="AC300" s="104">
        <f>AC298-AC296</f>
        <v>26</v>
      </c>
      <c r="AD300" s="104">
        <f>AD298-AD296</f>
        <v>2</v>
      </c>
      <c r="AE300" s="104"/>
      <c r="AF300" s="104"/>
      <c r="AG300" s="104">
        <f>AG298-AG296</f>
        <v>400</v>
      </c>
      <c r="AH300" s="104">
        <f>AH298-AH296</f>
        <v>400</v>
      </c>
      <c r="AI300" s="153">
        <f>SUM(D300:AH300)</f>
        <v>1188</v>
      </c>
    </row>
    <row r="301" spans="1:40" customHeight="1" ht="16.5">
      <c r="A301" s="300"/>
      <c r="B301" s="288" t="s">
        <v>142</v>
      </c>
      <c r="C301" s="289"/>
      <c r="D301" s="104"/>
      <c r="E301" s="104">
        <f>E282+E284+E286+E288+E290+E292</f>
        <v>21</v>
      </c>
      <c r="F301" s="104">
        <f>F282+F284+F286+F288+F290+F292</f>
        <v>12</v>
      </c>
      <c r="G301" s="104">
        <f>G282+G284+G286+G288+G290+G292</f>
        <v>18</v>
      </c>
      <c r="H301" s="104">
        <f>H282+H284+H286+H288+H290+H292</f>
        <v>13</v>
      </c>
      <c r="I301" s="104">
        <f>I282+I284+I286+I288+I290+I292</f>
        <v>19</v>
      </c>
      <c r="J301" s="104"/>
      <c r="K301" s="104"/>
      <c r="L301" s="104">
        <f>L282+L284+L286+L288+L290+L292</f>
        <v>19</v>
      </c>
      <c r="M301" s="104">
        <f>M282+M284+M286+M288+M290+M292</f>
        <v>19</v>
      </c>
      <c r="N301" s="104">
        <f>N282+N284+N286+N288+N290+N292</f>
        <v>11</v>
      </c>
      <c r="O301" s="104">
        <f>O282+O284+O286+O288+O290+O292</f>
        <v>12</v>
      </c>
      <c r="P301" s="104">
        <f>P282+P284+P286+P288+P290+P292</f>
        <v>13</v>
      </c>
      <c r="Q301" s="104"/>
      <c r="R301" s="104"/>
      <c r="S301" s="104">
        <f>S282+S284+S286+S288+S290+S292</f>
        <v>21</v>
      </c>
      <c r="T301" s="104">
        <f>T282+T284+T286+T288+T290+T292</f>
        <v>11</v>
      </c>
      <c r="U301" s="104">
        <f>U282+U284+U286+U288+U290+U292</f>
        <v>19</v>
      </c>
      <c r="V301" s="104">
        <f>V282+V284+V286+V288+V290+V292</f>
        <v>8</v>
      </c>
      <c r="W301" s="104">
        <f>W282+W284+W286+W288+W290+W292</f>
        <v>21</v>
      </c>
      <c r="X301" s="104"/>
      <c r="Y301" s="104"/>
      <c r="Z301" s="104">
        <f>Z282+Z284+Z286+Z288+Z290+Z292</f>
        <v>22</v>
      </c>
      <c r="AA301" s="104">
        <f>AA282+AA284+AA286+AA288+AA290+AA292</f>
        <v>15</v>
      </c>
      <c r="AB301" s="104">
        <f>AB282+AB284+AB286+AB288+AB290+AB292</f>
        <v>27</v>
      </c>
      <c r="AC301" s="104">
        <f>AC282+AC284+AC286+AC288+AC290+AC292</f>
        <v>15</v>
      </c>
      <c r="AD301" s="104">
        <f>AD282+AD284+AD286+AD288+AD290+AD292</f>
        <v>13</v>
      </c>
      <c r="AE301" s="104"/>
      <c r="AF301" s="104"/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329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3</v>
      </c>
      <c r="G303" s="109">
        <v>2</v>
      </c>
      <c r="H303" s="109">
        <v>0</v>
      </c>
      <c r="I303" s="109">
        <v>1</v>
      </c>
      <c r="J303" s="109">
        <v>0</v>
      </c>
      <c r="K303" s="109"/>
      <c r="L303" s="109">
        <v>3</v>
      </c>
      <c r="M303" s="109">
        <v>7</v>
      </c>
      <c r="N303" s="109">
        <v>0</v>
      </c>
      <c r="O303" s="109">
        <v>3</v>
      </c>
      <c r="P303" s="109">
        <v>4</v>
      </c>
      <c r="Q303" s="109"/>
      <c r="R303" s="109"/>
      <c r="S303" s="109">
        <v>3</v>
      </c>
      <c r="T303" s="109">
        <v>12</v>
      </c>
      <c r="U303" s="109">
        <v>3</v>
      </c>
      <c r="V303" s="109">
        <v>10</v>
      </c>
      <c r="W303" s="109">
        <v>2</v>
      </c>
      <c r="X303" s="109">
        <v>1</v>
      </c>
      <c r="Y303" s="109"/>
      <c r="Z303" s="109">
        <v>1</v>
      </c>
      <c r="AA303" s="109">
        <v>2</v>
      </c>
      <c r="AB303" s="109">
        <v>3</v>
      </c>
      <c r="AC303" s="109">
        <v>2</v>
      </c>
      <c r="AD303" s="109">
        <v>0</v>
      </c>
      <c r="AE303" s="109">
        <v>0</v>
      </c>
      <c r="AF303" s="109"/>
      <c r="AG303" s="109"/>
      <c r="AH303" s="109"/>
      <c r="AI303" s="110">
        <f>SUM(D303:AH303)</f>
        <v>62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154</v>
      </c>
      <c r="F304" s="181">
        <v>142</v>
      </c>
      <c r="G304" s="181">
        <v>130</v>
      </c>
      <c r="H304" s="181">
        <v>150</v>
      </c>
      <c r="I304" s="181">
        <v>134</v>
      </c>
      <c r="J304" s="181">
        <v>73</v>
      </c>
      <c r="K304" s="181"/>
      <c r="L304" s="181">
        <v>134</v>
      </c>
      <c r="M304" s="181">
        <v>141</v>
      </c>
      <c r="N304" s="181">
        <v>126</v>
      </c>
      <c r="O304" s="181">
        <v>133</v>
      </c>
      <c r="P304" s="181">
        <v>134</v>
      </c>
      <c r="Q304" s="181"/>
      <c r="R304" s="181"/>
      <c r="S304" s="181">
        <v>151</v>
      </c>
      <c r="T304" s="181">
        <v>145</v>
      </c>
      <c r="U304" s="181">
        <v>141</v>
      </c>
      <c r="V304" s="181">
        <v>139</v>
      </c>
      <c r="W304" s="181">
        <v>140</v>
      </c>
      <c r="X304" s="181">
        <v>72</v>
      </c>
      <c r="Y304" s="181"/>
      <c r="Z304" s="181">
        <v>165</v>
      </c>
      <c r="AA304" s="181">
        <v>158</v>
      </c>
      <c r="AB304" s="181">
        <v>161</v>
      </c>
      <c r="AC304" s="181">
        <v>144</v>
      </c>
      <c r="AD304" s="181">
        <v>135</v>
      </c>
      <c r="AE304" s="181">
        <v>59</v>
      </c>
      <c r="AF304" s="181"/>
      <c r="AG304" s="181"/>
      <c r="AH304" s="181"/>
      <c r="AI304" s="146">
        <f>SUM(D304:AH304)</f>
        <v>3061</v>
      </c>
    </row>
    <row r="305" spans="1:40" customHeight="1" ht="15.75">
      <c r="A305" s="277"/>
      <c r="B305" s="281"/>
      <c r="C305" s="99" t="s">
        <v>124</v>
      </c>
      <c r="D305" s="181"/>
      <c r="E305" s="181">
        <v>16</v>
      </c>
      <c r="F305" s="181">
        <v>10</v>
      </c>
      <c r="G305" s="181">
        <v>13</v>
      </c>
      <c r="H305" s="181">
        <v>13</v>
      </c>
      <c r="I305" s="181">
        <v>9</v>
      </c>
      <c r="J305" s="181">
        <v>1</v>
      </c>
      <c r="K305" s="181"/>
      <c r="L305" s="181">
        <v>9</v>
      </c>
      <c r="M305" s="181">
        <v>6</v>
      </c>
      <c r="N305" s="181">
        <v>14</v>
      </c>
      <c r="O305" s="181">
        <v>14</v>
      </c>
      <c r="P305" s="181">
        <v>13</v>
      </c>
      <c r="Q305" s="181"/>
      <c r="R305" s="181"/>
      <c r="S305" s="181">
        <v>13</v>
      </c>
      <c r="T305" s="181">
        <v>12</v>
      </c>
      <c r="U305" s="181">
        <v>12</v>
      </c>
      <c r="V305" s="181">
        <v>14</v>
      </c>
      <c r="W305" s="181">
        <v>13</v>
      </c>
      <c r="X305" s="181">
        <v>8</v>
      </c>
      <c r="Y305" s="181"/>
      <c r="Z305" s="181">
        <v>19</v>
      </c>
      <c r="AA305" s="181">
        <v>12</v>
      </c>
      <c r="AB305" s="181">
        <v>13</v>
      </c>
      <c r="AC305" s="181">
        <v>14</v>
      </c>
      <c r="AD305" s="181">
        <v>15</v>
      </c>
      <c r="AE305" s="181">
        <v>9</v>
      </c>
      <c r="AF305" s="181"/>
      <c r="AG305" s="181"/>
      <c r="AH305" s="181"/>
      <c r="AI305" s="146">
        <f>SUM(D305:AH305)</f>
        <v>272</v>
      </c>
    </row>
    <row r="306" spans="1:40" customHeight="1" ht="15.75">
      <c r="A306" s="277"/>
      <c r="B306" s="281"/>
      <c r="C306" s="99" t="s">
        <v>125</v>
      </c>
      <c r="D306" s="181"/>
      <c r="E306" s="181">
        <v>120</v>
      </c>
      <c r="F306" s="181">
        <v>102</v>
      </c>
      <c r="G306" s="181">
        <v>110</v>
      </c>
      <c r="H306" s="181">
        <v>114</v>
      </c>
      <c r="I306" s="181">
        <v>109</v>
      </c>
      <c r="J306" s="181">
        <v>43</v>
      </c>
      <c r="K306" s="181"/>
      <c r="L306" s="181">
        <v>106</v>
      </c>
      <c r="M306" s="181">
        <v>113</v>
      </c>
      <c r="N306" s="181">
        <v>103</v>
      </c>
      <c r="O306" s="181">
        <v>105</v>
      </c>
      <c r="P306" s="181">
        <v>111</v>
      </c>
      <c r="Q306" s="181"/>
      <c r="R306" s="181"/>
      <c r="S306" s="181">
        <v>117</v>
      </c>
      <c r="T306" s="181">
        <v>121</v>
      </c>
      <c r="U306" s="181">
        <v>122</v>
      </c>
      <c r="V306" s="181">
        <v>128</v>
      </c>
      <c r="W306" s="181">
        <v>123</v>
      </c>
      <c r="X306" s="181">
        <v>55</v>
      </c>
      <c r="Y306" s="181"/>
      <c r="Z306" s="181">
        <v>130</v>
      </c>
      <c r="AA306" s="181">
        <v>128</v>
      </c>
      <c r="AB306" s="181">
        <v>118</v>
      </c>
      <c r="AC306" s="181">
        <v>125</v>
      </c>
      <c r="AD306" s="181">
        <v>111</v>
      </c>
      <c r="AE306" s="181">
        <v>38</v>
      </c>
      <c r="AF306" s="181"/>
      <c r="AG306" s="181"/>
      <c r="AH306" s="181"/>
      <c r="AI306" s="146">
        <f>SUM(D306:AH306)</f>
        <v>2452</v>
      </c>
    </row>
    <row r="307" spans="1:40" customHeight="1" ht="15.75">
      <c r="A307" s="277"/>
      <c r="B307" s="281"/>
      <c r="C307" s="99" t="s">
        <v>126</v>
      </c>
      <c r="D307" s="181"/>
      <c r="E307" s="181">
        <v>11</v>
      </c>
      <c r="F307" s="181">
        <v>10</v>
      </c>
      <c r="G307" s="181">
        <v>14</v>
      </c>
      <c r="H307" s="181">
        <v>14</v>
      </c>
      <c r="I307" s="181">
        <v>12</v>
      </c>
      <c r="J307" s="181">
        <v>2</v>
      </c>
      <c r="K307" s="181"/>
      <c r="L307" s="181">
        <v>8</v>
      </c>
      <c r="M307" s="181">
        <v>6</v>
      </c>
      <c r="N307" s="181">
        <v>14</v>
      </c>
      <c r="O307" s="181">
        <v>10</v>
      </c>
      <c r="P307" s="181">
        <v>7</v>
      </c>
      <c r="Q307" s="181"/>
      <c r="R307" s="181"/>
      <c r="S307" s="181">
        <v>9</v>
      </c>
      <c r="T307" s="181">
        <v>13</v>
      </c>
      <c r="U307" s="181">
        <v>13</v>
      </c>
      <c r="V307" s="181">
        <v>13</v>
      </c>
      <c r="W307" s="181">
        <v>10</v>
      </c>
      <c r="X307" s="181">
        <v>5</v>
      </c>
      <c r="Y307" s="181"/>
      <c r="Z307" s="181">
        <v>15</v>
      </c>
      <c r="AA307" s="181">
        <v>9</v>
      </c>
      <c r="AB307" s="181">
        <v>9</v>
      </c>
      <c r="AC307" s="181">
        <v>14</v>
      </c>
      <c r="AD307" s="181">
        <v>10</v>
      </c>
      <c r="AE307" s="181">
        <v>4</v>
      </c>
      <c r="AF307" s="181"/>
      <c r="AG307" s="181"/>
      <c r="AH307" s="181"/>
      <c r="AI307" s="146">
        <f>SUM(D307:AH307)</f>
        <v>232</v>
      </c>
    </row>
    <row r="308" spans="1:40" customHeight="1" ht="15.75">
      <c r="A308" s="277"/>
      <c r="B308" s="281"/>
      <c r="C308" s="99" t="s">
        <v>127</v>
      </c>
      <c r="D308" s="181"/>
      <c r="E308" s="181">
        <v>145</v>
      </c>
      <c r="F308" s="181">
        <v>123</v>
      </c>
      <c r="G308" s="181">
        <v>139</v>
      </c>
      <c r="H308" s="181">
        <v>127</v>
      </c>
      <c r="I308" s="181">
        <v>135</v>
      </c>
      <c r="J308" s="181">
        <v>67</v>
      </c>
      <c r="K308" s="181"/>
      <c r="L308" s="181">
        <v>146</v>
      </c>
      <c r="M308" s="181">
        <v>137</v>
      </c>
      <c r="N308" s="181">
        <v>137</v>
      </c>
      <c r="O308" s="181">
        <v>145</v>
      </c>
      <c r="P308" s="181">
        <v>123</v>
      </c>
      <c r="Q308" s="181"/>
      <c r="R308" s="181"/>
      <c r="S308" s="181">
        <v>128</v>
      </c>
      <c r="T308" s="181">
        <v>131</v>
      </c>
      <c r="U308" s="181">
        <v>118</v>
      </c>
      <c r="V308" s="181">
        <v>115</v>
      </c>
      <c r="W308" s="181">
        <v>124</v>
      </c>
      <c r="X308" s="181">
        <v>62</v>
      </c>
      <c r="Y308" s="181"/>
      <c r="Z308" s="181">
        <v>133</v>
      </c>
      <c r="AA308" s="181">
        <v>147</v>
      </c>
      <c r="AB308" s="181">
        <v>145</v>
      </c>
      <c r="AC308" s="181">
        <v>122</v>
      </c>
      <c r="AD308" s="181">
        <v>123</v>
      </c>
      <c r="AE308" s="181">
        <v>93</v>
      </c>
      <c r="AF308" s="181"/>
      <c r="AG308" s="181"/>
      <c r="AH308" s="181"/>
      <c r="AI308" s="146">
        <f>SUM(D308:AH308)</f>
        <v>2865</v>
      </c>
    </row>
    <row r="309" spans="1:40" customHeight="1" ht="15.75">
      <c r="A309" s="277"/>
      <c r="B309" s="281"/>
      <c r="C309" s="99" t="s">
        <v>128</v>
      </c>
      <c r="D309" s="181"/>
      <c r="E309" s="181">
        <v>17</v>
      </c>
      <c r="F309" s="181">
        <v>22</v>
      </c>
      <c r="G309" s="181">
        <v>19</v>
      </c>
      <c r="H309" s="181">
        <v>18</v>
      </c>
      <c r="I309" s="181">
        <v>20</v>
      </c>
      <c r="J309" s="181">
        <v>8</v>
      </c>
      <c r="K309" s="181"/>
      <c r="L309" s="181">
        <v>21</v>
      </c>
      <c r="M309" s="181">
        <v>17</v>
      </c>
      <c r="N309" s="181">
        <v>19</v>
      </c>
      <c r="O309" s="181">
        <v>24</v>
      </c>
      <c r="P309" s="181">
        <v>17</v>
      </c>
      <c r="Q309" s="181"/>
      <c r="R309" s="181"/>
      <c r="S309" s="181">
        <v>18</v>
      </c>
      <c r="T309" s="181">
        <v>15</v>
      </c>
      <c r="U309" s="181">
        <v>17</v>
      </c>
      <c r="V309" s="181">
        <v>19</v>
      </c>
      <c r="W309" s="181">
        <v>16</v>
      </c>
      <c r="X309" s="181">
        <v>10</v>
      </c>
      <c r="Y309" s="181"/>
      <c r="Z309" s="181">
        <v>20</v>
      </c>
      <c r="AA309" s="181">
        <v>17</v>
      </c>
      <c r="AB309" s="181">
        <v>20</v>
      </c>
      <c r="AC309" s="181">
        <v>22</v>
      </c>
      <c r="AD309" s="181">
        <v>16</v>
      </c>
      <c r="AE309" s="181">
        <v>10</v>
      </c>
      <c r="AF309" s="181"/>
      <c r="AG309" s="181"/>
      <c r="AH309" s="181"/>
      <c r="AI309" s="146">
        <f>SUM(D309:AH309)</f>
        <v>402</v>
      </c>
    </row>
    <row r="310" spans="1:40" customHeight="1" ht="15.75">
      <c r="A310" s="277"/>
      <c r="B310" s="281"/>
      <c r="C310" s="99" t="s">
        <v>129</v>
      </c>
      <c r="D310" s="181"/>
      <c r="E310" s="181">
        <v>189</v>
      </c>
      <c r="F310" s="181">
        <v>195</v>
      </c>
      <c r="G310" s="181">
        <v>183</v>
      </c>
      <c r="H310" s="181">
        <v>202</v>
      </c>
      <c r="I310" s="181">
        <v>177</v>
      </c>
      <c r="J310" s="181">
        <v>83</v>
      </c>
      <c r="K310" s="181"/>
      <c r="L310" s="181">
        <v>187</v>
      </c>
      <c r="M310" s="181">
        <v>180</v>
      </c>
      <c r="N310" s="181">
        <v>185</v>
      </c>
      <c r="O310" s="181">
        <v>173</v>
      </c>
      <c r="P310" s="181">
        <v>187</v>
      </c>
      <c r="Q310" s="181"/>
      <c r="R310" s="181"/>
      <c r="S310" s="181">
        <v>193</v>
      </c>
      <c r="T310" s="181">
        <v>182</v>
      </c>
      <c r="U310" s="181">
        <v>205</v>
      </c>
      <c r="V310" s="181">
        <v>200</v>
      </c>
      <c r="W310" s="181">
        <v>190</v>
      </c>
      <c r="X310" s="181">
        <v>77</v>
      </c>
      <c r="Y310" s="181"/>
      <c r="Z310" s="181">
        <v>195</v>
      </c>
      <c r="AA310" s="181">
        <v>190</v>
      </c>
      <c r="AB310" s="181">
        <v>186</v>
      </c>
      <c r="AC310" s="181">
        <v>194</v>
      </c>
      <c r="AD310" s="181">
        <v>193</v>
      </c>
      <c r="AE310" s="181">
        <v>76</v>
      </c>
      <c r="AF310" s="181"/>
      <c r="AG310" s="181"/>
      <c r="AH310" s="181"/>
      <c r="AI310" s="146">
        <f>SUM(D310:AH310)</f>
        <v>4022</v>
      </c>
    </row>
    <row r="311" spans="1:40" customHeight="1" ht="15.75">
      <c r="A311" s="277"/>
      <c r="B311" s="281"/>
      <c r="C311" s="99" t="s">
        <v>130</v>
      </c>
      <c r="D311" s="181"/>
      <c r="E311" s="181">
        <v>12</v>
      </c>
      <c r="F311" s="181">
        <v>8</v>
      </c>
      <c r="G311" s="181">
        <v>9</v>
      </c>
      <c r="H311" s="181">
        <v>9</v>
      </c>
      <c r="I311" s="181">
        <v>11</v>
      </c>
      <c r="J311" s="181">
        <v>1</v>
      </c>
      <c r="K311" s="181"/>
      <c r="L311" s="181">
        <v>12</v>
      </c>
      <c r="M311" s="181">
        <v>6</v>
      </c>
      <c r="N311" s="181">
        <v>15</v>
      </c>
      <c r="O311" s="181">
        <v>9</v>
      </c>
      <c r="P311" s="181">
        <v>9</v>
      </c>
      <c r="Q311" s="181"/>
      <c r="R311" s="181"/>
      <c r="S311" s="181">
        <v>9</v>
      </c>
      <c r="T311" s="181">
        <v>10</v>
      </c>
      <c r="U311" s="181">
        <v>7</v>
      </c>
      <c r="V311" s="181">
        <v>11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10</v>
      </c>
      <c r="AD311" s="181">
        <v>10</v>
      </c>
      <c r="AE311" s="181">
        <v>6</v>
      </c>
      <c r="AF311" s="181"/>
      <c r="AG311" s="181"/>
      <c r="AH311" s="181"/>
      <c r="AI311" s="146">
        <f>SUM(D311:AH311)</f>
        <v>214</v>
      </c>
    </row>
    <row r="312" spans="1:40" customHeight="1" ht="15.75">
      <c r="A312" s="277"/>
      <c r="B312" s="281"/>
      <c r="C312" s="99" t="s">
        <v>131</v>
      </c>
      <c r="D312" s="181"/>
      <c r="E312" s="181">
        <v>96</v>
      </c>
      <c r="F312" s="181">
        <v>81</v>
      </c>
      <c r="G312" s="181">
        <v>88</v>
      </c>
      <c r="H312" s="181">
        <v>77</v>
      </c>
      <c r="I312" s="181">
        <v>80</v>
      </c>
      <c r="J312" s="181">
        <v>43</v>
      </c>
      <c r="K312" s="181"/>
      <c r="L312" s="181">
        <v>89</v>
      </c>
      <c r="M312" s="181">
        <v>85</v>
      </c>
      <c r="N312" s="181">
        <v>91</v>
      </c>
      <c r="O312" s="181">
        <v>92</v>
      </c>
      <c r="P312" s="181">
        <v>85</v>
      </c>
      <c r="Q312" s="181"/>
      <c r="R312" s="181"/>
      <c r="S312" s="181">
        <v>78</v>
      </c>
      <c r="T312" s="181">
        <v>78</v>
      </c>
      <c r="U312" s="181">
        <v>78</v>
      </c>
      <c r="V312" s="181">
        <v>63</v>
      </c>
      <c r="W312" s="181">
        <v>84</v>
      </c>
      <c r="X312" s="181">
        <v>36</v>
      </c>
      <c r="Y312" s="181"/>
      <c r="Z312" s="181">
        <v>90</v>
      </c>
      <c r="AA312" s="181">
        <v>85</v>
      </c>
      <c r="AB312" s="181">
        <v>86</v>
      </c>
      <c r="AC312" s="181">
        <v>79</v>
      </c>
      <c r="AD312" s="181">
        <v>70</v>
      </c>
      <c r="AE312" s="181">
        <v>47</v>
      </c>
      <c r="AF312" s="181"/>
      <c r="AG312" s="181"/>
      <c r="AH312" s="181"/>
      <c r="AI312" s="146">
        <f>SUM(D312:AH312)</f>
        <v>1781</v>
      </c>
    </row>
    <row r="313" spans="1:40" customHeight="1" ht="15.75">
      <c r="A313" s="277"/>
      <c r="B313" s="281"/>
      <c r="C313" s="99" t="s">
        <v>132</v>
      </c>
      <c r="D313" s="181"/>
      <c r="E313" s="181">
        <v>10</v>
      </c>
      <c r="F313" s="181">
        <v>10</v>
      </c>
      <c r="G313" s="181">
        <v>10</v>
      </c>
      <c r="H313" s="181">
        <v>8</v>
      </c>
      <c r="I313" s="181">
        <v>7</v>
      </c>
      <c r="J313" s="181">
        <v>5</v>
      </c>
      <c r="K313" s="181"/>
      <c r="L313" s="181">
        <v>11</v>
      </c>
      <c r="M313" s="181">
        <v>8</v>
      </c>
      <c r="N313" s="181">
        <v>9</v>
      </c>
      <c r="O313" s="181">
        <v>8</v>
      </c>
      <c r="P313" s="181">
        <v>8</v>
      </c>
      <c r="Q313" s="181"/>
      <c r="R313" s="181"/>
      <c r="S313" s="181">
        <v>9</v>
      </c>
      <c r="T313" s="181">
        <v>10</v>
      </c>
      <c r="U313" s="181">
        <v>8</v>
      </c>
      <c r="V313" s="181">
        <v>7</v>
      </c>
      <c r="W313" s="181">
        <v>8</v>
      </c>
      <c r="X313" s="181">
        <v>5</v>
      </c>
      <c r="Y313" s="181"/>
      <c r="Z313" s="181">
        <v>11</v>
      </c>
      <c r="AA313" s="181">
        <v>11</v>
      </c>
      <c r="AB313" s="181">
        <v>11</v>
      </c>
      <c r="AC313" s="181">
        <v>11</v>
      </c>
      <c r="AD313" s="181">
        <v>7</v>
      </c>
      <c r="AE313" s="181">
        <v>9</v>
      </c>
      <c r="AF313" s="181"/>
      <c r="AG313" s="181"/>
      <c r="AH313" s="181"/>
      <c r="AI313" s="146">
        <f>SUM(D313:AH313)</f>
        <v>201</v>
      </c>
    </row>
    <row r="314" spans="1:40" customHeight="1" ht="15.75">
      <c r="A314" s="277"/>
      <c r="B314" s="281"/>
      <c r="C314" s="99" t="s">
        <v>133</v>
      </c>
      <c r="D314" s="181"/>
      <c r="E314" s="181">
        <v>62</v>
      </c>
      <c r="F314" s="181">
        <v>60</v>
      </c>
      <c r="G314" s="181">
        <v>49</v>
      </c>
      <c r="H314" s="181">
        <v>59</v>
      </c>
      <c r="I314" s="181">
        <v>59</v>
      </c>
      <c r="J314" s="181">
        <v>42</v>
      </c>
      <c r="K314" s="181"/>
      <c r="L314" s="181">
        <v>51</v>
      </c>
      <c r="M314" s="181">
        <v>63</v>
      </c>
      <c r="N314" s="181">
        <v>47</v>
      </c>
      <c r="O314" s="181">
        <v>46</v>
      </c>
      <c r="P314" s="181">
        <v>48</v>
      </c>
      <c r="Q314" s="181"/>
      <c r="R314" s="181"/>
      <c r="S314" s="181">
        <v>65</v>
      </c>
      <c r="T314" s="181">
        <v>58</v>
      </c>
      <c r="U314" s="181">
        <v>52</v>
      </c>
      <c r="V314" s="181">
        <v>58</v>
      </c>
      <c r="W314" s="181">
        <v>46</v>
      </c>
      <c r="X314" s="181">
        <v>29</v>
      </c>
      <c r="Y314" s="181"/>
      <c r="Z314" s="181">
        <v>63</v>
      </c>
      <c r="AA314" s="181">
        <v>70</v>
      </c>
      <c r="AB314" s="181">
        <v>68</v>
      </c>
      <c r="AC314" s="181">
        <v>55</v>
      </c>
      <c r="AD314" s="181">
        <v>53</v>
      </c>
      <c r="AE314" s="181">
        <v>26</v>
      </c>
      <c r="AF314" s="181"/>
      <c r="AG314" s="181"/>
      <c r="AH314" s="181"/>
      <c r="AI314" s="146">
        <f>SUM(D314:AH314)</f>
        <v>1229</v>
      </c>
    </row>
    <row r="315" spans="1:40" customHeight="1" ht="15.75">
      <c r="A315" s="277"/>
      <c r="B315" s="281"/>
      <c r="C315" s="99" t="s">
        <v>134</v>
      </c>
      <c r="D315" s="181"/>
      <c r="E315" s="181">
        <v>6</v>
      </c>
      <c r="F315" s="181">
        <v>6</v>
      </c>
      <c r="G315" s="181">
        <v>4</v>
      </c>
      <c r="H315" s="181">
        <v>8</v>
      </c>
      <c r="I315" s="181">
        <v>5</v>
      </c>
      <c r="J315" s="181">
        <v>1</v>
      </c>
      <c r="K315" s="181"/>
      <c r="L315" s="181">
        <v>6</v>
      </c>
      <c r="M315" s="181">
        <v>5</v>
      </c>
      <c r="N315" s="181">
        <v>6</v>
      </c>
      <c r="O315" s="181">
        <v>5</v>
      </c>
      <c r="P315" s="181">
        <v>7</v>
      </c>
      <c r="Q315" s="181"/>
      <c r="R315" s="181"/>
      <c r="S315" s="181">
        <v>6</v>
      </c>
      <c r="T315" s="181">
        <v>4</v>
      </c>
      <c r="U315" s="181">
        <v>5</v>
      </c>
      <c r="V315" s="181">
        <v>6</v>
      </c>
      <c r="W315" s="181">
        <v>5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5</v>
      </c>
      <c r="AD315" s="181">
        <v>6</v>
      </c>
      <c r="AE315" s="181">
        <v>2</v>
      </c>
      <c r="AF315" s="181"/>
      <c r="AG315" s="181"/>
      <c r="AH315" s="181"/>
      <c r="AI315" s="146">
        <f>SUM(D315:AH315)</f>
        <v>117</v>
      </c>
    </row>
    <row r="316" spans="1:40" customHeight="1" ht="15.75">
      <c r="A316" s="277"/>
      <c r="B316" s="281"/>
      <c r="C316" s="99" t="s">
        <v>135</v>
      </c>
      <c r="D316" s="181"/>
      <c r="E316" s="181">
        <v>30</v>
      </c>
      <c r="F316" s="181">
        <v>90</v>
      </c>
      <c r="G316" s="181">
        <v>91</v>
      </c>
      <c r="H316" s="181">
        <v>62</v>
      </c>
      <c r="I316" s="181">
        <v>105</v>
      </c>
      <c r="J316" s="181">
        <v>17</v>
      </c>
      <c r="K316" s="181"/>
      <c r="L316" s="181">
        <v>81</v>
      </c>
      <c r="M316" s="181">
        <v>97</v>
      </c>
      <c r="N316" s="181">
        <v>108</v>
      </c>
      <c r="O316" s="181">
        <v>92</v>
      </c>
      <c r="P316" s="181">
        <v>104</v>
      </c>
      <c r="Q316" s="181"/>
      <c r="R316" s="181"/>
      <c r="S316" s="181">
        <v>66</v>
      </c>
      <c r="T316" s="181">
        <v>83</v>
      </c>
      <c r="U316" s="181">
        <v>79</v>
      </c>
      <c r="V316" s="181">
        <v>94</v>
      </c>
      <c r="W316" s="181">
        <v>87</v>
      </c>
      <c r="X316" s="181">
        <v>8</v>
      </c>
      <c r="Y316" s="181"/>
      <c r="Z316" s="181">
        <v>14</v>
      </c>
      <c r="AA316" s="181">
        <v>24</v>
      </c>
      <c r="AB316" s="181">
        <v>20</v>
      </c>
      <c r="AC316" s="181">
        <v>65</v>
      </c>
      <c r="AD316" s="181">
        <v>114</v>
      </c>
      <c r="AE316" s="181">
        <v>5</v>
      </c>
      <c r="AF316" s="181"/>
      <c r="AG316" s="181"/>
      <c r="AH316" s="181"/>
      <c r="AI316" s="147">
        <f>SUM(D316:AH316)</f>
        <v>1536</v>
      </c>
    </row>
    <row r="317" spans="1:40" customHeight="1" ht="15.75">
      <c r="A317" s="277"/>
      <c r="B317" s="281"/>
      <c r="C317" s="99" t="s">
        <v>136</v>
      </c>
      <c r="D317" s="181"/>
      <c r="E317" s="181">
        <v>2</v>
      </c>
      <c r="F317" s="181">
        <v>13</v>
      </c>
      <c r="G317" s="181">
        <v>5</v>
      </c>
      <c r="H317" s="181">
        <v>9</v>
      </c>
      <c r="I317" s="181">
        <v>9</v>
      </c>
      <c r="J317" s="181">
        <v>2</v>
      </c>
      <c r="K317" s="181"/>
      <c r="L317" s="181">
        <v>12</v>
      </c>
      <c r="M317" s="181">
        <v>12</v>
      </c>
      <c r="N317" s="181">
        <v>7</v>
      </c>
      <c r="O317" s="181">
        <v>8</v>
      </c>
      <c r="P317" s="181">
        <v>14</v>
      </c>
      <c r="Q317" s="181"/>
      <c r="R317" s="181"/>
      <c r="S317" s="181">
        <v>5</v>
      </c>
      <c r="T317" s="181">
        <v>6</v>
      </c>
      <c r="U317" s="181">
        <v>10</v>
      </c>
      <c r="V317" s="181">
        <v>9</v>
      </c>
      <c r="W317" s="181">
        <v>11</v>
      </c>
      <c r="X317" s="181">
        <v>1</v>
      </c>
      <c r="Y317" s="181"/>
      <c r="Z317" s="181">
        <v>1</v>
      </c>
      <c r="AA317" s="181">
        <v>3</v>
      </c>
      <c r="AB317" s="181">
        <v>1</v>
      </c>
      <c r="AC317" s="181">
        <v>7</v>
      </c>
      <c r="AD317" s="181">
        <v>13</v>
      </c>
      <c r="AE317" s="181">
        <v>1</v>
      </c>
      <c r="AF317" s="181"/>
      <c r="AG317" s="181"/>
      <c r="AH317" s="181"/>
      <c r="AI317" s="147">
        <f>SUM(D317:AH317)</f>
        <v>161</v>
      </c>
    </row>
    <row r="318" spans="1:40" customHeight="1" ht="16.5">
      <c r="A318" s="277"/>
      <c r="B318" s="281"/>
      <c r="C318" s="100" t="s">
        <v>137</v>
      </c>
      <c r="D318" s="181"/>
      <c r="E318" s="181">
        <v>30</v>
      </c>
      <c r="F318" s="181">
        <v>28</v>
      </c>
      <c r="G318" s="181">
        <v>36</v>
      </c>
      <c r="H318" s="181">
        <v>30</v>
      </c>
      <c r="I318" s="181">
        <v>28</v>
      </c>
      <c r="J318" s="181">
        <v>13</v>
      </c>
      <c r="K318" s="181"/>
      <c r="L318" s="181">
        <v>27</v>
      </c>
      <c r="M318" s="181">
        <v>24</v>
      </c>
      <c r="N318" s="181">
        <v>19</v>
      </c>
      <c r="O318" s="181">
        <v>36</v>
      </c>
      <c r="P318" s="181">
        <v>33</v>
      </c>
      <c r="Q318" s="181"/>
      <c r="R318" s="181"/>
      <c r="S318" s="181">
        <v>33</v>
      </c>
      <c r="T318" s="181">
        <v>32</v>
      </c>
      <c r="U318" s="181">
        <v>33</v>
      </c>
      <c r="V318" s="181">
        <v>24</v>
      </c>
      <c r="W318" s="181">
        <v>32</v>
      </c>
      <c r="X318" s="181">
        <v>25</v>
      </c>
      <c r="Y318" s="181"/>
      <c r="Z318" s="181">
        <v>26</v>
      </c>
      <c r="AA318" s="181">
        <v>30</v>
      </c>
      <c r="AB318" s="181">
        <v>45</v>
      </c>
      <c r="AC318" s="181">
        <v>33</v>
      </c>
      <c r="AD318" s="181">
        <v>24</v>
      </c>
      <c r="AE318" s="181">
        <v>15</v>
      </c>
      <c r="AF318" s="181"/>
      <c r="AG318" s="181"/>
      <c r="AH318" s="181"/>
      <c r="AI318" s="151">
        <f>SUM(D318:AH318)</f>
        <v>656</v>
      </c>
    </row>
    <row r="319" spans="1:40" customHeight="1" ht="18.75">
      <c r="A319" s="277"/>
      <c r="B319" s="282" t="s">
        <v>138</v>
      </c>
      <c r="C319" s="283"/>
      <c r="D319" s="182"/>
      <c r="E319" s="182">
        <f>SUM(E304:E318)</f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401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f>SUM(Q304:Q318)</f>
        <v>0</v>
      </c>
      <c r="R319" s="182"/>
      <c r="S319" s="182">
        <f>SUM(S304:S318)</f>
        <v>900</v>
      </c>
      <c r="T319" s="182">
        <f>SUM(T304:T318)</f>
        <v>900</v>
      </c>
      <c r="U319" s="182">
        <f>SUM(U304:U318)</f>
        <v>900</v>
      </c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82"/>
      <c r="AG319" s="182">
        <f>SUM(AG304:AG318)</f>
        <v>0</v>
      </c>
      <c r="AH319" s="182">
        <f>SUM(AH304:AH318)</f>
        <v>0</v>
      </c>
      <c r="AI319" s="150">
        <f>SUM(D319:AH319)</f>
        <v>19201</v>
      </c>
    </row>
    <row r="320" spans="1:40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/>
      <c r="R320" s="104"/>
      <c r="S320" s="104">
        <v>900</v>
      </c>
      <c r="T320" s="104">
        <v>900</v>
      </c>
      <c r="U320" s="104">
        <v>900</v>
      </c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04"/>
      <c r="AG320" s="104"/>
      <c r="AH320" s="104"/>
      <c r="AI320" s="145">
        <f>SUM(D320:AH320)</f>
        <v>19200</v>
      </c>
    </row>
    <row r="321" spans="1:40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04"/>
      <c r="AG321" s="104">
        <v>900</v>
      </c>
      <c r="AH321" s="104">
        <v>900</v>
      </c>
      <c r="AI321" s="146">
        <f>SUM(D321:AH321)</f>
        <v>21400</v>
      </c>
    </row>
    <row r="322" spans="1:40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400</v>
      </c>
      <c r="R322" s="104"/>
      <c r="S322" s="104">
        <f>S321-S320</f>
        <v>0</v>
      </c>
      <c r="T322" s="104">
        <f>T321-T320</f>
        <v>0</v>
      </c>
      <c r="U322" s="104">
        <f>U321-U320</f>
        <v>0</v>
      </c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04"/>
      <c r="AG322" s="104">
        <f>AG321-AG320</f>
        <v>900</v>
      </c>
      <c r="AH322" s="104">
        <f>AH321-AH320</f>
        <v>900</v>
      </c>
      <c r="AI322" s="153">
        <f>SUM(D322:AH322)</f>
        <v>2200</v>
      </c>
    </row>
    <row r="323" spans="1:40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-1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400</v>
      </c>
      <c r="R323" s="104"/>
      <c r="S323" s="104">
        <f>S321-S319</f>
        <v>0</v>
      </c>
      <c r="T323" s="104">
        <f>T321-T319</f>
        <v>0</v>
      </c>
      <c r="U323" s="104">
        <f>U321-U319</f>
        <v>0</v>
      </c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04"/>
      <c r="AG323" s="104">
        <f>AG321-AG319</f>
        <v>900</v>
      </c>
      <c r="AH323" s="104">
        <f>AH321-AH319</f>
        <v>900</v>
      </c>
      <c r="AI323" s="153">
        <f>SUM(D323:AH323)</f>
        <v>2199</v>
      </c>
    </row>
    <row r="324" spans="1:40" customHeight="1" ht="16.5">
      <c r="A324" s="277"/>
      <c r="B324" s="288" t="s">
        <v>142</v>
      </c>
      <c r="C324" s="289"/>
      <c r="D324" s="104"/>
      <c r="E324" s="104">
        <f>E305+E307+E309+E311+E313+E315</f>
        <v>72</v>
      </c>
      <c r="F324" s="104">
        <f>F305+F307+F309+F311+F313+F315</f>
        <v>66</v>
      </c>
      <c r="G324" s="104">
        <f>G305+G307+G309+G311+G313+G315</f>
        <v>69</v>
      </c>
      <c r="H324" s="104">
        <f>H305+H307+H309+H311+H313+H315</f>
        <v>70</v>
      </c>
      <c r="I324" s="104">
        <f>I305+I307+I309+I311+I313+I315</f>
        <v>64</v>
      </c>
      <c r="J324" s="104">
        <f>J305+J307+J309+J311+J313+J315</f>
        <v>18</v>
      </c>
      <c r="K324" s="104"/>
      <c r="L324" s="104">
        <f>L305+L307+L309+L311+L313+L315</f>
        <v>67</v>
      </c>
      <c r="M324" s="104">
        <f>M305+M307+M309+M311+M313+M315</f>
        <v>48</v>
      </c>
      <c r="N324" s="104">
        <f>N305+N307+N309+N311+N313+N315</f>
        <v>77</v>
      </c>
      <c r="O324" s="104">
        <f>O305+O307+O309+O311+O313+O315</f>
        <v>70</v>
      </c>
      <c r="P324" s="104">
        <f>P305+P307+P309+P311+P313+P315</f>
        <v>61</v>
      </c>
      <c r="Q324" s="104">
        <f>Q305+Q307+Q309+Q311+Q313+Q315</f>
        <v>0</v>
      </c>
      <c r="R324" s="104"/>
      <c r="S324" s="104">
        <f>S305+S307+S309+S311+S313+S315</f>
        <v>64</v>
      </c>
      <c r="T324" s="104">
        <f>T305+T307+T309+T311+T313+T315</f>
        <v>64</v>
      </c>
      <c r="U324" s="104">
        <f>U305+U307+U309+U311+U313+U315</f>
        <v>62</v>
      </c>
      <c r="V324" s="104">
        <f>V305+V307+V309+V311+V313+V315</f>
        <v>70</v>
      </c>
      <c r="W324" s="104">
        <f>W305+W307+W309+W311+W313+W315</f>
        <v>63</v>
      </c>
      <c r="X324" s="104">
        <f>X305+X307+X309+X311+X313+X315</f>
        <v>35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70</v>
      </c>
      <c r="AC324" s="104">
        <f>AC305+AC307+AC309+AC311+AC313+AC315</f>
        <v>76</v>
      </c>
      <c r="AD324" s="104">
        <f>AD305+AD307+AD309+AD311+AD313+AD315</f>
        <v>64</v>
      </c>
      <c r="AE324" s="104">
        <f>AE305+AE307+AE309+AE311+AE313+AE315</f>
        <v>40</v>
      </c>
      <c r="AF324" s="104"/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1438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>
        <v>0</v>
      </c>
      <c r="H326" s="109">
        <v>0</v>
      </c>
      <c r="I326" s="109">
        <v>0</v>
      </c>
      <c r="J326" s="109">
        <v>1</v>
      </c>
      <c r="K326" s="109"/>
      <c r="L326" s="109">
        <v>0</v>
      </c>
      <c r="M326" s="109">
        <v>0</v>
      </c>
      <c r="N326" s="109">
        <v>0</v>
      </c>
      <c r="O326" s="109">
        <v>0</v>
      </c>
      <c r="P326" s="109">
        <v>9</v>
      </c>
      <c r="Q326" s="109"/>
      <c r="R326" s="109"/>
      <c r="S326" s="109">
        <v>2</v>
      </c>
      <c r="T326" s="109">
        <v>0</v>
      </c>
      <c r="U326" s="109">
        <v>22</v>
      </c>
      <c r="V326" s="109">
        <v>5</v>
      </c>
      <c r="W326" s="109">
        <v>7</v>
      </c>
      <c r="X326" s="109">
        <v>3</v>
      </c>
      <c r="Y326" s="109"/>
      <c r="Z326" s="109">
        <v>2</v>
      </c>
      <c r="AA326" s="109">
        <v>1</v>
      </c>
      <c r="AB326" s="109">
        <v>5</v>
      </c>
      <c r="AC326" s="109">
        <v>4</v>
      </c>
      <c r="AD326" s="109">
        <v>3</v>
      </c>
      <c r="AE326" s="109"/>
      <c r="AF326" s="109"/>
      <c r="AG326" s="109"/>
      <c r="AH326" s="109"/>
      <c r="AI326" s="110">
        <f>SUM(D326:AH326)</f>
        <v>64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73</v>
      </c>
      <c r="G327" s="181">
        <v>74</v>
      </c>
      <c r="H327" s="181">
        <v>73</v>
      </c>
      <c r="I327" s="181">
        <v>72</v>
      </c>
      <c r="J327" s="181">
        <v>19</v>
      </c>
      <c r="K327" s="181"/>
      <c r="L327" s="181">
        <v>74</v>
      </c>
      <c r="M327" s="181">
        <v>74</v>
      </c>
      <c r="N327" s="181">
        <v>75</v>
      </c>
      <c r="O327" s="181">
        <v>70</v>
      </c>
      <c r="P327" s="181">
        <v>72</v>
      </c>
      <c r="Q327" s="181"/>
      <c r="R327" s="181"/>
      <c r="S327" s="181">
        <v>70</v>
      </c>
      <c r="T327" s="181">
        <v>19</v>
      </c>
      <c r="U327" s="181">
        <v>73</v>
      </c>
      <c r="V327" s="181">
        <v>74</v>
      </c>
      <c r="W327" s="181">
        <v>72</v>
      </c>
      <c r="X327" s="181">
        <v>32</v>
      </c>
      <c r="Y327" s="181"/>
      <c r="Z327" s="181">
        <v>73</v>
      </c>
      <c r="AA327" s="181">
        <v>75</v>
      </c>
      <c r="AB327" s="181">
        <v>74</v>
      </c>
      <c r="AC327" s="181">
        <v>74</v>
      </c>
      <c r="AD327" s="181">
        <v>74</v>
      </c>
      <c r="AE327" s="181"/>
      <c r="AF327" s="181"/>
      <c r="AG327" s="181"/>
      <c r="AH327" s="181"/>
      <c r="AI327" s="146">
        <f>SUM(D327:AH327)</f>
        <v>1459</v>
      </c>
    </row>
    <row r="328" spans="1:40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/>
      <c r="R328" s="181"/>
      <c r="S328" s="181">
        <v>0</v>
      </c>
      <c r="T328" s="181">
        <v>0</v>
      </c>
      <c r="U328" s="181">
        <v>0</v>
      </c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>
        <v>58</v>
      </c>
      <c r="F329" s="181">
        <v>60</v>
      </c>
      <c r="G329" s="181">
        <v>58</v>
      </c>
      <c r="H329" s="181">
        <v>57</v>
      </c>
      <c r="I329" s="181">
        <v>57</v>
      </c>
      <c r="J329" s="181">
        <v>21</v>
      </c>
      <c r="K329" s="181"/>
      <c r="L329" s="181">
        <v>60</v>
      </c>
      <c r="M329" s="181">
        <v>60</v>
      </c>
      <c r="N329" s="181">
        <v>60</v>
      </c>
      <c r="O329" s="181">
        <v>59</v>
      </c>
      <c r="P329" s="181">
        <v>59</v>
      </c>
      <c r="Q329" s="181"/>
      <c r="R329" s="181"/>
      <c r="S329" s="181">
        <v>66</v>
      </c>
      <c r="T329" s="181">
        <v>18</v>
      </c>
      <c r="U329" s="181">
        <v>75</v>
      </c>
      <c r="V329" s="181">
        <v>76</v>
      </c>
      <c r="W329" s="181">
        <v>77</v>
      </c>
      <c r="X329" s="181">
        <v>32</v>
      </c>
      <c r="Y329" s="181"/>
      <c r="Z329" s="181">
        <v>78</v>
      </c>
      <c r="AA329" s="181">
        <v>79</v>
      </c>
      <c r="AB329" s="181">
        <v>79</v>
      </c>
      <c r="AC329" s="181">
        <v>77</v>
      </c>
      <c r="AD329" s="181">
        <v>78</v>
      </c>
      <c r="AE329" s="181"/>
      <c r="AF329" s="181"/>
      <c r="AG329" s="181"/>
      <c r="AH329" s="181"/>
      <c r="AI329" s="146">
        <f>SUM(D329:AH329)</f>
        <v>1344</v>
      </c>
    </row>
    <row r="330" spans="1:40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/>
      <c r="R330" s="181"/>
      <c r="S330" s="181">
        <v>0</v>
      </c>
      <c r="T330" s="181">
        <v>0</v>
      </c>
      <c r="U330" s="181">
        <v>0</v>
      </c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>
        <v>228</v>
      </c>
      <c r="F331" s="181">
        <v>216</v>
      </c>
      <c r="G331" s="181">
        <v>227</v>
      </c>
      <c r="H331" s="181">
        <v>227</v>
      </c>
      <c r="I331" s="181">
        <v>228</v>
      </c>
      <c r="J331" s="181">
        <v>158</v>
      </c>
      <c r="K331" s="181"/>
      <c r="L331" s="181">
        <v>229</v>
      </c>
      <c r="M331" s="181">
        <v>228</v>
      </c>
      <c r="N331" s="181">
        <v>229</v>
      </c>
      <c r="O331" s="181">
        <v>225</v>
      </c>
      <c r="P331" s="181">
        <v>228</v>
      </c>
      <c r="Q331" s="181"/>
      <c r="R331" s="181"/>
      <c r="S331" s="181">
        <v>228</v>
      </c>
      <c r="T331" s="181">
        <v>135</v>
      </c>
      <c r="U331" s="181">
        <v>230</v>
      </c>
      <c r="V331" s="181">
        <v>229</v>
      </c>
      <c r="W331" s="181">
        <v>229</v>
      </c>
      <c r="X331" s="181">
        <v>152</v>
      </c>
      <c r="Y331" s="181"/>
      <c r="Z331" s="181">
        <v>226</v>
      </c>
      <c r="AA331" s="181">
        <v>230</v>
      </c>
      <c r="AB331" s="181">
        <v>229</v>
      </c>
      <c r="AC331" s="181">
        <v>226</v>
      </c>
      <c r="AD331" s="181">
        <v>230</v>
      </c>
      <c r="AE331" s="181"/>
      <c r="AF331" s="181"/>
      <c r="AG331" s="181"/>
      <c r="AH331" s="181"/>
      <c r="AI331" s="146">
        <f>SUM(D331:AH331)</f>
        <v>4767</v>
      </c>
    </row>
    <row r="332" spans="1:40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/>
      <c r="R332" s="181"/>
      <c r="S332" s="181">
        <v>2</v>
      </c>
      <c r="T332" s="181">
        <v>7</v>
      </c>
      <c r="U332" s="181">
        <v>2</v>
      </c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2</v>
      </c>
      <c r="AB332" s="181">
        <v>2</v>
      </c>
      <c r="AC332" s="181">
        <v>2</v>
      </c>
      <c r="AD332" s="181">
        <v>2</v>
      </c>
      <c r="AE332" s="181"/>
      <c r="AF332" s="181"/>
      <c r="AG332" s="181"/>
      <c r="AH332" s="181"/>
      <c r="AI332" s="146">
        <f>SUM(D332:AH332)</f>
        <v>49</v>
      </c>
    </row>
    <row r="333" spans="1:40" customHeight="1" ht="15.75">
      <c r="A333" s="291"/>
      <c r="B333" s="281"/>
      <c r="C333" s="99" t="s">
        <v>129</v>
      </c>
      <c r="D333" s="181"/>
      <c r="E333" s="181">
        <v>297</v>
      </c>
      <c r="F333" s="181">
        <v>289</v>
      </c>
      <c r="G333" s="181">
        <v>296</v>
      </c>
      <c r="H333" s="181">
        <v>297</v>
      </c>
      <c r="I333" s="181">
        <v>295</v>
      </c>
      <c r="J333" s="181">
        <v>195</v>
      </c>
      <c r="K333" s="181"/>
      <c r="L333" s="181">
        <v>297</v>
      </c>
      <c r="M333" s="181">
        <v>296</v>
      </c>
      <c r="N333" s="181">
        <v>297</v>
      </c>
      <c r="O333" s="181">
        <v>296</v>
      </c>
      <c r="P333" s="181">
        <v>296</v>
      </c>
      <c r="Q333" s="181"/>
      <c r="R333" s="181"/>
      <c r="S333" s="181">
        <v>314</v>
      </c>
      <c r="T333" s="181">
        <v>99</v>
      </c>
      <c r="U333" s="181">
        <v>329</v>
      </c>
      <c r="V333" s="181">
        <v>339</v>
      </c>
      <c r="W333" s="181">
        <v>343</v>
      </c>
      <c r="X333" s="181">
        <v>198</v>
      </c>
      <c r="Y333" s="181"/>
      <c r="Z333" s="181">
        <v>339</v>
      </c>
      <c r="AA333" s="181">
        <v>345</v>
      </c>
      <c r="AB333" s="181">
        <v>342</v>
      </c>
      <c r="AC333" s="181">
        <v>342</v>
      </c>
      <c r="AD333" s="181">
        <v>350</v>
      </c>
      <c r="AE333" s="181"/>
      <c r="AF333" s="181"/>
      <c r="AG333" s="181"/>
      <c r="AH333" s="181"/>
      <c r="AI333" s="146">
        <f>SUM(D333:AH333)</f>
        <v>6491</v>
      </c>
    </row>
    <row r="334" spans="1:40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/>
      <c r="R334" s="181"/>
      <c r="S334" s="181">
        <v>1</v>
      </c>
      <c r="T334" s="181">
        <v>6</v>
      </c>
      <c r="U334" s="181">
        <v>1</v>
      </c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/>
      <c r="AF334" s="181"/>
      <c r="AG334" s="181"/>
      <c r="AH334" s="181"/>
      <c r="AI334" s="146">
        <f>SUM(D334:AH334)</f>
        <v>27</v>
      </c>
    </row>
    <row r="335" spans="1:40" customHeight="1" ht="15.75">
      <c r="A335" s="291"/>
      <c r="B335" s="281"/>
      <c r="C335" s="99" t="s">
        <v>131</v>
      </c>
      <c r="D335" s="181"/>
      <c r="E335" s="181">
        <v>76</v>
      </c>
      <c r="F335" s="181">
        <v>73</v>
      </c>
      <c r="G335" s="181">
        <v>75</v>
      </c>
      <c r="H335" s="181">
        <v>74</v>
      </c>
      <c r="I335" s="181">
        <v>75</v>
      </c>
      <c r="J335" s="181">
        <v>54</v>
      </c>
      <c r="K335" s="181"/>
      <c r="L335" s="181">
        <v>76</v>
      </c>
      <c r="M335" s="181">
        <v>76</v>
      </c>
      <c r="N335" s="181">
        <v>76</v>
      </c>
      <c r="O335" s="181">
        <v>76</v>
      </c>
      <c r="P335" s="181">
        <v>75</v>
      </c>
      <c r="Q335" s="181"/>
      <c r="R335" s="181"/>
      <c r="S335" s="181">
        <v>75</v>
      </c>
      <c r="T335" s="181">
        <v>47</v>
      </c>
      <c r="U335" s="181">
        <v>76</v>
      </c>
      <c r="V335" s="181">
        <v>75</v>
      </c>
      <c r="W335" s="181">
        <v>76</v>
      </c>
      <c r="X335" s="181">
        <v>40</v>
      </c>
      <c r="Y335" s="181"/>
      <c r="Z335" s="181">
        <v>72</v>
      </c>
      <c r="AA335" s="181">
        <v>74</v>
      </c>
      <c r="AB335" s="181">
        <v>77</v>
      </c>
      <c r="AC335" s="181">
        <v>76</v>
      </c>
      <c r="AD335" s="181">
        <v>77</v>
      </c>
      <c r="AE335" s="181"/>
      <c r="AF335" s="181"/>
      <c r="AG335" s="181"/>
      <c r="AH335" s="181"/>
      <c r="AI335" s="146">
        <f>SUM(D335:AH335)</f>
        <v>1571</v>
      </c>
    </row>
    <row r="336" spans="1:40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/>
      <c r="R336" s="181"/>
      <c r="S336" s="181">
        <v>0</v>
      </c>
      <c r="T336" s="181">
        <v>1</v>
      </c>
      <c r="U336" s="181">
        <v>0</v>
      </c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/>
      <c r="AF336" s="181"/>
      <c r="AG336" s="181"/>
      <c r="AH336" s="181"/>
      <c r="AI336" s="146">
        <f>SUM(D336:AH336)</f>
        <v>1</v>
      </c>
    </row>
    <row r="337" spans="1:40" customHeight="1" ht="15.75">
      <c r="A337" s="291"/>
      <c r="B337" s="281"/>
      <c r="C337" s="99" t="s">
        <v>133</v>
      </c>
      <c r="D337" s="181"/>
      <c r="E337" s="181">
        <v>57</v>
      </c>
      <c r="F337" s="181">
        <v>55</v>
      </c>
      <c r="G337" s="181">
        <v>57</v>
      </c>
      <c r="H337" s="181">
        <v>56</v>
      </c>
      <c r="I337" s="181">
        <v>57</v>
      </c>
      <c r="J337" s="181">
        <v>39</v>
      </c>
      <c r="K337" s="181"/>
      <c r="L337" s="181">
        <v>57</v>
      </c>
      <c r="M337" s="181">
        <v>57</v>
      </c>
      <c r="N337" s="181">
        <v>57</v>
      </c>
      <c r="O337" s="181">
        <v>57</v>
      </c>
      <c r="P337" s="181">
        <v>56</v>
      </c>
      <c r="Q337" s="181"/>
      <c r="R337" s="181"/>
      <c r="S337" s="181">
        <v>56</v>
      </c>
      <c r="T337" s="181">
        <v>43</v>
      </c>
      <c r="U337" s="181">
        <v>56</v>
      </c>
      <c r="V337" s="181">
        <v>57</v>
      </c>
      <c r="W337" s="181">
        <v>56</v>
      </c>
      <c r="X337" s="181">
        <v>24</v>
      </c>
      <c r="Y337" s="181"/>
      <c r="Z337" s="181">
        <v>58</v>
      </c>
      <c r="AA337" s="181">
        <v>58</v>
      </c>
      <c r="AB337" s="181">
        <v>58</v>
      </c>
      <c r="AC337" s="181">
        <v>58</v>
      </c>
      <c r="AD337" s="181">
        <v>58</v>
      </c>
      <c r="AE337" s="181"/>
      <c r="AF337" s="181"/>
      <c r="AG337" s="181"/>
      <c r="AH337" s="181"/>
      <c r="AI337" s="146">
        <f>SUM(D337:AH337)</f>
        <v>1187</v>
      </c>
    </row>
    <row r="338" spans="1:40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/>
      <c r="R338" s="181"/>
      <c r="S338" s="181">
        <v>0</v>
      </c>
      <c r="T338" s="181">
        <v>2</v>
      </c>
      <c r="U338" s="181">
        <v>0</v>
      </c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/>
      <c r="AF338" s="181"/>
      <c r="AG338" s="181"/>
      <c r="AH338" s="181"/>
      <c r="AI338" s="146">
        <f>SUM(D338:AH338)</f>
        <v>2</v>
      </c>
    </row>
    <row r="339" spans="1:40" customHeight="1" ht="15.75">
      <c r="A339" s="291"/>
      <c r="B339" s="281"/>
      <c r="C339" s="99" t="s">
        <v>135</v>
      </c>
      <c r="D339" s="181"/>
      <c r="E339" s="181">
        <v>1</v>
      </c>
      <c r="F339" s="181">
        <v>1</v>
      </c>
      <c r="G339" s="181">
        <v>1</v>
      </c>
      <c r="H339" s="181">
        <v>1</v>
      </c>
      <c r="I339" s="181">
        <v>1</v>
      </c>
      <c r="J339" s="181">
        <v>2</v>
      </c>
      <c r="K339" s="181"/>
      <c r="L339" s="181">
        <v>1</v>
      </c>
      <c r="M339" s="181">
        <v>1</v>
      </c>
      <c r="N339" s="181">
        <v>1</v>
      </c>
      <c r="O339" s="181">
        <v>1</v>
      </c>
      <c r="P339" s="181">
        <v>1</v>
      </c>
      <c r="Q339" s="181"/>
      <c r="R339" s="181"/>
      <c r="S339" s="181">
        <v>1</v>
      </c>
      <c r="T339" s="181">
        <v>7</v>
      </c>
      <c r="U339" s="181">
        <v>2</v>
      </c>
      <c r="V339" s="181">
        <v>1</v>
      </c>
      <c r="W339" s="181">
        <v>2</v>
      </c>
      <c r="X339" s="181">
        <v>0</v>
      </c>
      <c r="Y339" s="181"/>
      <c r="Z339" s="181">
        <v>1</v>
      </c>
      <c r="AA339" s="181">
        <v>2</v>
      </c>
      <c r="AB339" s="181">
        <v>1</v>
      </c>
      <c r="AC339" s="181">
        <v>3</v>
      </c>
      <c r="AD339" s="181">
        <v>1</v>
      </c>
      <c r="AE339" s="181"/>
      <c r="AF339" s="181"/>
      <c r="AG339" s="181"/>
      <c r="AH339" s="181"/>
      <c r="AI339" s="147">
        <f>SUM(D339:AH339)</f>
        <v>33</v>
      </c>
    </row>
    <row r="340" spans="1:40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/>
      <c r="R340" s="181"/>
      <c r="S340" s="181">
        <v>0</v>
      </c>
      <c r="T340" s="181">
        <v>1</v>
      </c>
      <c r="U340" s="181">
        <v>0</v>
      </c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/>
      <c r="AF340" s="181"/>
      <c r="AG340" s="181"/>
      <c r="AH340" s="181"/>
      <c r="AI340" s="147">
        <f>SUM(D340:AH340)</f>
        <v>1</v>
      </c>
    </row>
    <row r="341" spans="1:40" customHeight="1" ht="16.5">
      <c r="A341" s="291"/>
      <c r="B341" s="281"/>
      <c r="C341" s="100" t="s">
        <v>137</v>
      </c>
      <c r="D341" s="181"/>
      <c r="E341" s="181">
        <v>207</v>
      </c>
      <c r="F341" s="181">
        <v>230</v>
      </c>
      <c r="G341" s="181">
        <v>209</v>
      </c>
      <c r="H341" s="181">
        <v>212</v>
      </c>
      <c r="I341" s="181">
        <v>212</v>
      </c>
      <c r="J341" s="181">
        <v>12</v>
      </c>
      <c r="K341" s="181"/>
      <c r="L341" s="181">
        <v>203</v>
      </c>
      <c r="M341" s="181">
        <v>205</v>
      </c>
      <c r="N341" s="181">
        <v>202</v>
      </c>
      <c r="O341" s="181">
        <v>213</v>
      </c>
      <c r="P341" s="181">
        <v>210</v>
      </c>
      <c r="Q341" s="181"/>
      <c r="R341" s="181"/>
      <c r="S341" s="181">
        <v>187</v>
      </c>
      <c r="T341" s="181">
        <v>14</v>
      </c>
      <c r="U341" s="181">
        <v>156</v>
      </c>
      <c r="V341" s="181">
        <v>146</v>
      </c>
      <c r="W341" s="181">
        <v>142</v>
      </c>
      <c r="X341" s="181">
        <v>19</v>
      </c>
      <c r="Y341" s="181"/>
      <c r="Z341" s="181">
        <v>150</v>
      </c>
      <c r="AA341" s="181">
        <v>134</v>
      </c>
      <c r="AB341" s="181">
        <v>137</v>
      </c>
      <c r="AC341" s="181">
        <v>141</v>
      </c>
      <c r="AD341" s="181">
        <v>129</v>
      </c>
      <c r="AE341" s="181"/>
      <c r="AF341" s="181"/>
      <c r="AG341" s="181"/>
      <c r="AH341" s="181"/>
      <c r="AI341" s="151">
        <f>SUM(D341:AH341)</f>
        <v>3470</v>
      </c>
    </row>
    <row r="342" spans="1:40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503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0</v>
      </c>
      <c r="R342" s="182"/>
      <c r="S342" s="182">
        <f>SUM(S327:S341)</f>
        <v>1000</v>
      </c>
      <c r="T342" s="182">
        <f>SUM(T327:T341)</f>
        <v>399</v>
      </c>
      <c r="U342" s="182">
        <f>SUM(U327:U341)</f>
        <v>1000</v>
      </c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0</v>
      </c>
      <c r="AF342" s="182"/>
      <c r="AG342" s="182">
        <f>SUM(AG327:AG341)</f>
        <v>0</v>
      </c>
      <c r="AH342" s="182">
        <f>SUM(AH327:AH341)</f>
        <v>0</v>
      </c>
      <c r="AI342" s="150">
        <f>SUM(D342:AH342)</f>
        <v>20402</v>
      </c>
    </row>
    <row r="343" spans="1:40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/>
      <c r="R343" s="104"/>
      <c r="S343" s="104">
        <v>1000</v>
      </c>
      <c r="T343" s="104">
        <v>396</v>
      </c>
      <c r="U343" s="104">
        <v>1000</v>
      </c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/>
      <c r="AF343" s="104"/>
      <c r="AG343" s="104"/>
      <c r="AH343" s="104"/>
      <c r="AI343" s="145">
        <f>SUM(D343:AH343)</f>
        <v>20396</v>
      </c>
    </row>
    <row r="344" spans="1:40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500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500</v>
      </c>
      <c r="R344" s="104"/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>
        <v>500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500</v>
      </c>
      <c r="AF344" s="104"/>
      <c r="AG344" s="104">
        <v>1000</v>
      </c>
      <c r="AH344" s="104">
        <v>1000</v>
      </c>
      <c r="AI344" s="146">
        <f>SUM(D344:AH344)</f>
        <v>24000</v>
      </c>
    </row>
    <row r="345" spans="1:40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04">
        <f>T344-T343</f>
        <v>604</v>
      </c>
      <c r="U345" s="104">
        <f>U344-U343</f>
        <v>0</v>
      </c>
      <c r="V345" s="104">
        <f>V344-V343</f>
        <v>0</v>
      </c>
      <c r="W345" s="104">
        <f>W344-W343</f>
        <v>0</v>
      </c>
      <c r="X345" s="104">
        <f>X344-X343</f>
        <v>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04"/>
      <c r="AG345" s="104">
        <f>AG344-AG343</f>
        <v>1000</v>
      </c>
      <c r="AH345" s="104">
        <f>AH344-AH343</f>
        <v>1000</v>
      </c>
      <c r="AI345" s="153">
        <f>SUM(D345:AH345)</f>
        <v>3604</v>
      </c>
    </row>
    <row r="346" spans="1:40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-3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04">
        <f>T344-T342</f>
        <v>601</v>
      </c>
      <c r="U346" s="104">
        <f>U344-U342</f>
        <v>0</v>
      </c>
      <c r="V346" s="104">
        <f>V344-V342</f>
        <v>0</v>
      </c>
      <c r="W346" s="104">
        <f>W344-W342</f>
        <v>0</v>
      </c>
      <c r="X346" s="104">
        <f>X344-X342</f>
        <v>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04"/>
      <c r="AG346" s="104">
        <f>AG344-AG342</f>
        <v>1000</v>
      </c>
      <c r="AH346" s="104">
        <f>AH344-AH342</f>
        <v>1000</v>
      </c>
      <c r="AI346" s="153">
        <f>SUM(D346:AH346)</f>
        <v>3598</v>
      </c>
    </row>
    <row r="347" spans="1:40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0</v>
      </c>
      <c r="R347" s="104"/>
      <c r="S347" s="104">
        <f>S328+S330+S332+S334+S336+S338</f>
        <v>3</v>
      </c>
      <c r="T347" s="104">
        <f>T328+T330+T332+T334+T336+T338</f>
        <v>16</v>
      </c>
      <c r="U347" s="104">
        <f>U328+U330+U332+U334+U336+U338</f>
        <v>3</v>
      </c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3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0</v>
      </c>
      <c r="AF347" s="104"/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79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1</v>
      </c>
      <c r="F349" s="109">
        <v>3</v>
      </c>
      <c r="G349" s="109">
        <v>1</v>
      </c>
      <c r="H349" s="109">
        <v>1</v>
      </c>
      <c r="I349" s="109">
        <v>0</v>
      </c>
      <c r="J349" s="109">
        <v>1</v>
      </c>
      <c r="K349" s="109"/>
      <c r="L349" s="109">
        <v>0</v>
      </c>
      <c r="M349" s="109">
        <v>3</v>
      </c>
      <c r="N349" s="109">
        <v>0</v>
      </c>
      <c r="O349" s="109">
        <v>3</v>
      </c>
      <c r="P349" s="109">
        <v>0</v>
      </c>
      <c r="Q349" s="109"/>
      <c r="R349" s="109"/>
      <c r="S349" s="109">
        <v>1</v>
      </c>
      <c r="T349" s="109">
        <v>18</v>
      </c>
      <c r="U349" s="109">
        <v>21</v>
      </c>
      <c r="V349" s="109">
        <v>34</v>
      </c>
      <c r="W349" s="109">
        <v>25</v>
      </c>
      <c r="X349" s="109">
        <v>1</v>
      </c>
      <c r="Y349" s="109"/>
      <c r="Z349" s="109">
        <v>6</v>
      </c>
      <c r="AA349" s="109">
        <v>4</v>
      </c>
      <c r="AB349" s="109">
        <v>5</v>
      </c>
      <c r="AC349" s="109">
        <v>5</v>
      </c>
      <c r="AD349" s="109">
        <v>1</v>
      </c>
      <c r="AE349" s="109">
        <v>0</v>
      </c>
      <c r="AF349" s="109"/>
      <c r="AG349" s="109"/>
      <c r="AH349" s="109"/>
      <c r="AI349" s="110">
        <f>SUM(D349:AH349)</f>
        <v>134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60</v>
      </c>
      <c r="F350" s="181">
        <v>38</v>
      </c>
      <c r="G350" s="181">
        <v>21</v>
      </c>
      <c r="H350" s="181">
        <v>36</v>
      </c>
      <c r="I350" s="181">
        <v>28</v>
      </c>
      <c r="J350" s="181">
        <v>23</v>
      </c>
      <c r="K350" s="181"/>
      <c r="L350" s="181">
        <v>31</v>
      </c>
      <c r="M350" s="181">
        <v>41</v>
      </c>
      <c r="N350" s="181">
        <v>30</v>
      </c>
      <c r="O350" s="181">
        <v>34</v>
      </c>
      <c r="P350" s="181">
        <v>41</v>
      </c>
      <c r="Q350" s="181"/>
      <c r="R350" s="181"/>
      <c r="S350" s="181">
        <v>41</v>
      </c>
      <c r="T350" s="181">
        <v>31</v>
      </c>
      <c r="U350" s="181">
        <v>25</v>
      </c>
      <c r="V350" s="181">
        <v>20</v>
      </c>
      <c r="W350" s="181">
        <v>24</v>
      </c>
      <c r="X350" s="181">
        <v>0</v>
      </c>
      <c r="Y350" s="181"/>
      <c r="Z350" s="181">
        <v>36</v>
      </c>
      <c r="AA350" s="181">
        <v>29</v>
      </c>
      <c r="AB350" s="181">
        <v>24</v>
      </c>
      <c r="AC350" s="181">
        <v>44</v>
      </c>
      <c r="AD350" s="181">
        <v>39</v>
      </c>
      <c r="AE350" s="181">
        <v>6</v>
      </c>
      <c r="AF350" s="181"/>
      <c r="AG350" s="181"/>
      <c r="AH350" s="181"/>
      <c r="AI350" s="146">
        <f>SUM(D350:AH350)</f>
        <v>702</v>
      </c>
    </row>
    <row r="351" spans="1:40" customHeight="1" ht="15.75">
      <c r="A351" s="277"/>
      <c r="B351" s="281"/>
      <c r="C351" s="99" t="s">
        <v>124</v>
      </c>
      <c r="D351" s="181"/>
      <c r="E351" s="181">
        <v>5</v>
      </c>
      <c r="F351" s="181">
        <v>5</v>
      </c>
      <c r="G351" s="181">
        <v>0</v>
      </c>
      <c r="H351" s="181">
        <v>2</v>
      </c>
      <c r="I351" s="181">
        <v>3</v>
      </c>
      <c r="J351" s="181">
        <v>0</v>
      </c>
      <c r="K351" s="181"/>
      <c r="L351" s="181">
        <v>4</v>
      </c>
      <c r="M351" s="181">
        <v>6</v>
      </c>
      <c r="N351" s="181">
        <v>4</v>
      </c>
      <c r="O351" s="181">
        <v>4</v>
      </c>
      <c r="P351" s="181">
        <v>6</v>
      </c>
      <c r="Q351" s="181"/>
      <c r="R351" s="181"/>
      <c r="S351" s="181">
        <v>6</v>
      </c>
      <c r="T351" s="181">
        <v>4</v>
      </c>
      <c r="U351" s="181">
        <v>3</v>
      </c>
      <c r="V351" s="181">
        <v>5</v>
      </c>
      <c r="W351" s="181">
        <v>0</v>
      </c>
      <c r="X351" s="181">
        <v>0</v>
      </c>
      <c r="Y351" s="181"/>
      <c r="Z351" s="181">
        <v>6</v>
      </c>
      <c r="AA351" s="181">
        <v>4</v>
      </c>
      <c r="AB351" s="181">
        <v>0</v>
      </c>
      <c r="AC351" s="181">
        <v>4</v>
      </c>
      <c r="AD351" s="181">
        <v>5</v>
      </c>
      <c r="AE351" s="181">
        <v>4</v>
      </c>
      <c r="AF351" s="181"/>
      <c r="AG351" s="181"/>
      <c r="AH351" s="181"/>
      <c r="AI351" s="146">
        <f>SUM(D351:AH351)</f>
        <v>80</v>
      </c>
    </row>
    <row r="352" spans="1:40" customHeight="1" ht="15.75">
      <c r="A352" s="277"/>
      <c r="B352" s="281"/>
      <c r="C352" s="99" t="s">
        <v>125</v>
      </c>
      <c r="D352" s="181"/>
      <c r="E352" s="181">
        <v>55</v>
      </c>
      <c r="F352" s="181">
        <v>51</v>
      </c>
      <c r="G352" s="181">
        <v>41</v>
      </c>
      <c r="H352" s="181">
        <v>52</v>
      </c>
      <c r="I352" s="181">
        <v>47</v>
      </c>
      <c r="J352" s="181">
        <v>41</v>
      </c>
      <c r="K352" s="181"/>
      <c r="L352" s="181">
        <v>44</v>
      </c>
      <c r="M352" s="181">
        <v>43</v>
      </c>
      <c r="N352" s="181">
        <v>49</v>
      </c>
      <c r="O352" s="181">
        <v>48</v>
      </c>
      <c r="P352" s="181">
        <v>46</v>
      </c>
      <c r="Q352" s="181"/>
      <c r="R352" s="181"/>
      <c r="S352" s="181">
        <v>45</v>
      </c>
      <c r="T352" s="181">
        <v>54</v>
      </c>
      <c r="U352" s="181">
        <v>58</v>
      </c>
      <c r="V352" s="181">
        <v>35</v>
      </c>
      <c r="W352" s="181">
        <v>66</v>
      </c>
      <c r="X352" s="181">
        <v>0</v>
      </c>
      <c r="Y352" s="181"/>
      <c r="Z352" s="181">
        <v>57</v>
      </c>
      <c r="AA352" s="181">
        <v>64</v>
      </c>
      <c r="AB352" s="181">
        <v>67</v>
      </c>
      <c r="AC352" s="181">
        <v>46</v>
      </c>
      <c r="AD352" s="181">
        <v>54</v>
      </c>
      <c r="AE352" s="181">
        <v>5</v>
      </c>
      <c r="AF352" s="181"/>
      <c r="AG352" s="181"/>
      <c r="AH352" s="181"/>
      <c r="AI352" s="146">
        <f>SUM(D352:AH352)</f>
        <v>1068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>
        <v>0</v>
      </c>
      <c r="H353" s="181">
        <v>0</v>
      </c>
      <c r="I353" s="181">
        <v>1</v>
      </c>
      <c r="J353" s="181">
        <v>0</v>
      </c>
      <c r="K353" s="181"/>
      <c r="L353" s="181">
        <v>1</v>
      </c>
      <c r="M353" s="181">
        <v>2</v>
      </c>
      <c r="N353" s="181">
        <v>1</v>
      </c>
      <c r="O353" s="181">
        <v>1</v>
      </c>
      <c r="P353" s="181">
        <v>3</v>
      </c>
      <c r="Q353" s="181"/>
      <c r="R353" s="181"/>
      <c r="S353" s="181">
        <v>3</v>
      </c>
      <c r="T353" s="181">
        <v>1</v>
      </c>
      <c r="U353" s="181">
        <v>1</v>
      </c>
      <c r="V353" s="181">
        <v>2</v>
      </c>
      <c r="W353" s="181">
        <v>0</v>
      </c>
      <c r="X353" s="181">
        <v>0</v>
      </c>
      <c r="Y353" s="181"/>
      <c r="Z353" s="181">
        <v>2</v>
      </c>
      <c r="AA353" s="181">
        <v>1</v>
      </c>
      <c r="AB353" s="181">
        <v>0</v>
      </c>
      <c r="AC353" s="181">
        <v>2</v>
      </c>
      <c r="AD353" s="181">
        <v>2</v>
      </c>
      <c r="AE353" s="181">
        <v>1</v>
      </c>
      <c r="AF353" s="181"/>
      <c r="AG353" s="181"/>
      <c r="AH353" s="181"/>
      <c r="AI353" s="146">
        <f>SUM(D353:AH353)</f>
        <v>29</v>
      </c>
    </row>
    <row r="354" spans="1:40" customHeight="1" ht="15.75">
      <c r="A354" s="277"/>
      <c r="B354" s="281"/>
      <c r="C354" s="99" t="s">
        <v>127</v>
      </c>
      <c r="D354" s="181"/>
      <c r="E354" s="181">
        <v>148</v>
      </c>
      <c r="F354" s="181">
        <v>155</v>
      </c>
      <c r="G354" s="181">
        <v>150</v>
      </c>
      <c r="H354" s="181">
        <v>146</v>
      </c>
      <c r="I354" s="181">
        <v>151</v>
      </c>
      <c r="J354" s="181">
        <v>139</v>
      </c>
      <c r="K354" s="181"/>
      <c r="L354" s="181">
        <v>146</v>
      </c>
      <c r="M354" s="181">
        <v>131</v>
      </c>
      <c r="N354" s="181">
        <v>148</v>
      </c>
      <c r="O354" s="181">
        <v>147</v>
      </c>
      <c r="P354" s="181">
        <v>145</v>
      </c>
      <c r="Q354" s="181"/>
      <c r="R354" s="181"/>
      <c r="S354" s="181">
        <v>140</v>
      </c>
      <c r="T354" s="181">
        <v>150</v>
      </c>
      <c r="U354" s="181">
        <v>150</v>
      </c>
      <c r="V354" s="181">
        <v>113</v>
      </c>
      <c r="W354" s="181">
        <v>142</v>
      </c>
      <c r="X354" s="181">
        <v>148</v>
      </c>
      <c r="Y354" s="181"/>
      <c r="Z354" s="181">
        <v>137</v>
      </c>
      <c r="AA354" s="181">
        <v>151</v>
      </c>
      <c r="AB354" s="181">
        <v>147</v>
      </c>
      <c r="AC354" s="181">
        <v>147</v>
      </c>
      <c r="AD354" s="181">
        <v>136</v>
      </c>
      <c r="AE354" s="181">
        <v>132</v>
      </c>
      <c r="AF354" s="181"/>
      <c r="AG354" s="181"/>
      <c r="AH354" s="181"/>
      <c r="AI354" s="146">
        <f>SUM(D354:AH354)</f>
        <v>3299</v>
      </c>
    </row>
    <row r="355" spans="1:40" customHeight="1" ht="15.75">
      <c r="A355" s="277"/>
      <c r="B355" s="281"/>
      <c r="C355" s="99" t="s">
        <v>128</v>
      </c>
      <c r="D355" s="181"/>
      <c r="E355" s="181">
        <v>16</v>
      </c>
      <c r="F355" s="181">
        <v>17</v>
      </c>
      <c r="G355" s="181">
        <v>18</v>
      </c>
      <c r="H355" s="181">
        <v>18</v>
      </c>
      <c r="I355" s="181">
        <v>18</v>
      </c>
      <c r="J355" s="181">
        <v>15</v>
      </c>
      <c r="K355" s="181"/>
      <c r="L355" s="181">
        <v>18</v>
      </c>
      <c r="M355" s="181">
        <v>19</v>
      </c>
      <c r="N355" s="181">
        <v>18</v>
      </c>
      <c r="O355" s="181">
        <v>18</v>
      </c>
      <c r="P355" s="181">
        <v>22</v>
      </c>
      <c r="Q355" s="181"/>
      <c r="R355" s="181"/>
      <c r="S355" s="181">
        <v>23</v>
      </c>
      <c r="T355" s="181">
        <v>18</v>
      </c>
      <c r="U355" s="181">
        <v>18</v>
      </c>
      <c r="V355" s="181">
        <v>16</v>
      </c>
      <c r="W355" s="181">
        <v>15</v>
      </c>
      <c r="X355" s="181">
        <v>16</v>
      </c>
      <c r="Y355" s="181"/>
      <c r="Z355" s="181">
        <v>19</v>
      </c>
      <c r="AA355" s="181">
        <v>18</v>
      </c>
      <c r="AB355" s="181">
        <v>15</v>
      </c>
      <c r="AC355" s="181">
        <v>14</v>
      </c>
      <c r="AD355" s="181">
        <v>18</v>
      </c>
      <c r="AE355" s="181">
        <v>12</v>
      </c>
      <c r="AF355" s="181"/>
      <c r="AG355" s="181"/>
      <c r="AH355" s="181"/>
      <c r="AI355" s="146">
        <f>SUM(D355:AH355)</f>
        <v>399</v>
      </c>
    </row>
    <row r="356" spans="1:40" customHeight="1" ht="15.75">
      <c r="A356" s="277"/>
      <c r="B356" s="281"/>
      <c r="C356" s="99" t="s">
        <v>129</v>
      </c>
      <c r="D356" s="181"/>
      <c r="E356" s="181">
        <v>145</v>
      </c>
      <c r="F356" s="181">
        <v>150</v>
      </c>
      <c r="G356" s="181">
        <v>146</v>
      </c>
      <c r="H356" s="181">
        <v>146</v>
      </c>
      <c r="I356" s="181">
        <v>141</v>
      </c>
      <c r="J356" s="181">
        <v>127</v>
      </c>
      <c r="K356" s="181"/>
      <c r="L356" s="181">
        <v>146</v>
      </c>
      <c r="M356" s="181">
        <v>144</v>
      </c>
      <c r="N356" s="181">
        <v>146</v>
      </c>
      <c r="O356" s="181">
        <v>146</v>
      </c>
      <c r="P356" s="181">
        <v>155</v>
      </c>
      <c r="Q356" s="181"/>
      <c r="R356" s="181"/>
      <c r="S356" s="181">
        <v>155</v>
      </c>
      <c r="T356" s="181">
        <v>156</v>
      </c>
      <c r="U356" s="181">
        <v>168</v>
      </c>
      <c r="V356" s="181">
        <v>126</v>
      </c>
      <c r="W356" s="181">
        <v>196</v>
      </c>
      <c r="X356" s="181">
        <v>158</v>
      </c>
      <c r="Y356" s="181"/>
      <c r="Z356" s="181">
        <v>166</v>
      </c>
      <c r="AA356" s="181">
        <v>182</v>
      </c>
      <c r="AB356" s="181">
        <v>201</v>
      </c>
      <c r="AC356" s="181">
        <v>180</v>
      </c>
      <c r="AD356" s="181">
        <v>174</v>
      </c>
      <c r="AE356" s="181">
        <v>172</v>
      </c>
      <c r="AF356" s="181"/>
      <c r="AG356" s="181"/>
      <c r="AH356" s="181"/>
      <c r="AI356" s="146">
        <f>SUM(D356:AH356)</f>
        <v>3626</v>
      </c>
    </row>
    <row r="357" spans="1:40" customHeight="1" ht="15.75">
      <c r="A357" s="277"/>
      <c r="B357" s="281"/>
      <c r="C357" s="99" t="s">
        <v>130</v>
      </c>
      <c r="D357" s="181"/>
      <c r="E357" s="181">
        <v>9</v>
      </c>
      <c r="F357" s="181">
        <v>12</v>
      </c>
      <c r="G357" s="181">
        <v>9</v>
      </c>
      <c r="H357" s="181">
        <v>7</v>
      </c>
      <c r="I357" s="181">
        <v>11</v>
      </c>
      <c r="J357" s="181">
        <v>3</v>
      </c>
      <c r="K357" s="181"/>
      <c r="L357" s="181">
        <v>8</v>
      </c>
      <c r="M357" s="181">
        <v>12</v>
      </c>
      <c r="N357" s="181">
        <v>8</v>
      </c>
      <c r="O357" s="181">
        <v>8</v>
      </c>
      <c r="P357" s="181">
        <v>12</v>
      </c>
      <c r="Q357" s="181"/>
      <c r="R357" s="181"/>
      <c r="S357" s="181">
        <v>12</v>
      </c>
      <c r="T357" s="181">
        <v>8</v>
      </c>
      <c r="U357" s="181">
        <v>7</v>
      </c>
      <c r="V357" s="181">
        <v>11</v>
      </c>
      <c r="W357" s="181">
        <v>3</v>
      </c>
      <c r="X357" s="181">
        <v>3</v>
      </c>
      <c r="Y357" s="181"/>
      <c r="Z357" s="181">
        <v>12</v>
      </c>
      <c r="AA357" s="181">
        <v>7</v>
      </c>
      <c r="AB357" s="181">
        <v>3</v>
      </c>
      <c r="AC357" s="181">
        <v>7</v>
      </c>
      <c r="AD357" s="181">
        <v>12</v>
      </c>
      <c r="AE357" s="181">
        <v>6</v>
      </c>
      <c r="AF357" s="181"/>
      <c r="AG357" s="181"/>
      <c r="AH357" s="181"/>
      <c r="AI357" s="146">
        <f>SUM(D357:AH357)</f>
        <v>190</v>
      </c>
    </row>
    <row r="358" spans="1:40" customHeight="1" ht="15.75">
      <c r="A358" s="277"/>
      <c r="B358" s="281"/>
      <c r="C358" s="99" t="s">
        <v>131</v>
      </c>
      <c r="D358" s="181"/>
      <c r="E358" s="181">
        <v>62</v>
      </c>
      <c r="F358" s="181">
        <v>58</v>
      </c>
      <c r="G358" s="181">
        <v>58</v>
      </c>
      <c r="H358" s="181">
        <v>48</v>
      </c>
      <c r="I358" s="181">
        <v>60</v>
      </c>
      <c r="J358" s="181">
        <v>47</v>
      </c>
      <c r="K358" s="181"/>
      <c r="L358" s="181">
        <v>55</v>
      </c>
      <c r="M358" s="181">
        <v>57</v>
      </c>
      <c r="N358" s="181">
        <v>54</v>
      </c>
      <c r="O358" s="181">
        <v>54</v>
      </c>
      <c r="P358" s="181">
        <v>62</v>
      </c>
      <c r="Q358" s="181"/>
      <c r="R358" s="181"/>
      <c r="S358" s="181">
        <v>63</v>
      </c>
      <c r="T358" s="181">
        <v>54</v>
      </c>
      <c r="U358" s="181">
        <v>51</v>
      </c>
      <c r="V358" s="181">
        <v>51</v>
      </c>
      <c r="W358" s="181">
        <v>47</v>
      </c>
      <c r="X358" s="181">
        <v>76</v>
      </c>
      <c r="Y358" s="181"/>
      <c r="Z358" s="181">
        <v>57</v>
      </c>
      <c r="AA358" s="181">
        <v>52</v>
      </c>
      <c r="AB358" s="181">
        <v>46</v>
      </c>
      <c r="AC358" s="181">
        <v>76</v>
      </c>
      <c r="AD358" s="181">
        <v>59</v>
      </c>
      <c r="AE358" s="181">
        <v>50</v>
      </c>
      <c r="AF358" s="181"/>
      <c r="AG358" s="181"/>
      <c r="AH358" s="181"/>
      <c r="AI358" s="146">
        <f>SUM(D358:AH358)</f>
        <v>1297</v>
      </c>
    </row>
    <row r="359" spans="1:40" customHeight="1" ht="15.75">
      <c r="A359" s="277"/>
      <c r="B359" s="281"/>
      <c r="C359" s="99" t="s">
        <v>132</v>
      </c>
      <c r="D359" s="181"/>
      <c r="E359" s="181">
        <v>7</v>
      </c>
      <c r="F359" s="181">
        <v>7</v>
      </c>
      <c r="G359" s="181">
        <v>6</v>
      </c>
      <c r="H359" s="181">
        <v>3</v>
      </c>
      <c r="I359" s="181">
        <v>6</v>
      </c>
      <c r="J359" s="181">
        <v>2</v>
      </c>
      <c r="K359" s="181"/>
      <c r="L359" s="181">
        <v>3</v>
      </c>
      <c r="M359" s="181">
        <v>7</v>
      </c>
      <c r="N359" s="181">
        <v>3</v>
      </c>
      <c r="O359" s="181">
        <v>3</v>
      </c>
      <c r="P359" s="181">
        <v>8</v>
      </c>
      <c r="Q359" s="181"/>
      <c r="R359" s="181"/>
      <c r="S359" s="181">
        <v>8</v>
      </c>
      <c r="T359" s="181">
        <v>3</v>
      </c>
      <c r="U359" s="181">
        <v>2</v>
      </c>
      <c r="V359" s="181">
        <v>6</v>
      </c>
      <c r="W359" s="181">
        <v>2</v>
      </c>
      <c r="X359" s="181">
        <v>4</v>
      </c>
      <c r="Y359" s="181"/>
      <c r="Z359" s="181">
        <v>8</v>
      </c>
      <c r="AA359" s="181">
        <v>2</v>
      </c>
      <c r="AB359" s="181">
        <v>2</v>
      </c>
      <c r="AC359" s="181">
        <v>8</v>
      </c>
      <c r="AD359" s="181">
        <v>7</v>
      </c>
      <c r="AE359" s="181">
        <v>3</v>
      </c>
      <c r="AF359" s="181"/>
      <c r="AG359" s="181"/>
      <c r="AH359" s="181"/>
      <c r="AI359" s="146">
        <f>SUM(D359:AH359)</f>
        <v>110</v>
      </c>
    </row>
    <row r="360" spans="1:40" customHeight="1" ht="15.75">
      <c r="A360" s="277"/>
      <c r="B360" s="281"/>
      <c r="C360" s="99" t="s">
        <v>133</v>
      </c>
      <c r="D360" s="181"/>
      <c r="E360" s="181">
        <v>22</v>
      </c>
      <c r="F360" s="181">
        <v>31</v>
      </c>
      <c r="G360" s="181">
        <v>32</v>
      </c>
      <c r="H360" s="181">
        <v>29</v>
      </c>
      <c r="I360" s="181">
        <v>31</v>
      </c>
      <c r="J360" s="181">
        <v>28</v>
      </c>
      <c r="K360" s="181"/>
      <c r="L360" s="181">
        <v>30</v>
      </c>
      <c r="M360" s="181">
        <v>22</v>
      </c>
      <c r="N360" s="181">
        <v>30</v>
      </c>
      <c r="O360" s="181">
        <v>30</v>
      </c>
      <c r="P360" s="181">
        <v>25</v>
      </c>
      <c r="Q360" s="181"/>
      <c r="R360" s="181"/>
      <c r="S360" s="181">
        <v>25</v>
      </c>
      <c r="T360" s="181">
        <v>30</v>
      </c>
      <c r="U360" s="181">
        <v>31</v>
      </c>
      <c r="V360" s="181">
        <v>20</v>
      </c>
      <c r="W360" s="181">
        <v>29</v>
      </c>
      <c r="X360" s="181">
        <v>38</v>
      </c>
      <c r="Y360" s="181"/>
      <c r="Z360" s="181">
        <v>24</v>
      </c>
      <c r="AA360" s="181">
        <v>29</v>
      </c>
      <c r="AB360" s="181">
        <v>30</v>
      </c>
      <c r="AC360" s="181">
        <v>20</v>
      </c>
      <c r="AD360" s="181">
        <v>22</v>
      </c>
      <c r="AE360" s="181">
        <v>30</v>
      </c>
      <c r="AF360" s="181"/>
      <c r="AG360" s="181"/>
      <c r="AH360" s="181"/>
      <c r="AI360" s="146">
        <f>SUM(D360:AH360)</f>
        <v>638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1</v>
      </c>
      <c r="N361" s="181">
        <v>1</v>
      </c>
      <c r="O361" s="181">
        <v>1</v>
      </c>
      <c r="P361" s="181">
        <v>1</v>
      </c>
      <c r="Q361" s="181"/>
      <c r="R361" s="181"/>
      <c r="S361" s="181">
        <v>1</v>
      </c>
      <c r="T361" s="181">
        <v>1</v>
      </c>
      <c r="U361" s="181">
        <v>1</v>
      </c>
      <c r="V361" s="181">
        <v>1</v>
      </c>
      <c r="W361" s="181">
        <v>1</v>
      </c>
      <c r="X361" s="181">
        <v>2</v>
      </c>
      <c r="Y361" s="181"/>
      <c r="Z361" s="181">
        <v>1</v>
      </c>
      <c r="AA361" s="181">
        <v>1</v>
      </c>
      <c r="AB361" s="181">
        <v>1</v>
      </c>
      <c r="AC361" s="181">
        <v>0</v>
      </c>
      <c r="AD361" s="181">
        <v>1</v>
      </c>
      <c r="AE361" s="181">
        <v>1</v>
      </c>
      <c r="AF361" s="181"/>
      <c r="AG361" s="181"/>
      <c r="AH361" s="181"/>
      <c r="AI361" s="146">
        <f>SUM(D361:AH361)</f>
        <v>23</v>
      </c>
    </row>
    <row r="362" spans="1:40" customHeight="1" ht="15.75">
      <c r="A362" s="277"/>
      <c r="B362" s="281"/>
      <c r="C362" s="99" t="s">
        <v>135</v>
      </c>
      <c r="D362" s="181"/>
      <c r="E362" s="181">
        <v>34</v>
      </c>
      <c r="F362" s="181">
        <v>40</v>
      </c>
      <c r="G362" s="181">
        <v>76</v>
      </c>
      <c r="H362" s="181">
        <v>56</v>
      </c>
      <c r="I362" s="181">
        <v>61</v>
      </c>
      <c r="J362" s="181">
        <v>53</v>
      </c>
      <c r="K362" s="181"/>
      <c r="L362" s="181">
        <v>61</v>
      </c>
      <c r="M362" s="181">
        <v>41</v>
      </c>
      <c r="N362" s="181">
        <v>61</v>
      </c>
      <c r="O362" s="181">
        <v>60</v>
      </c>
      <c r="P362" s="181">
        <v>36</v>
      </c>
      <c r="Q362" s="181"/>
      <c r="R362" s="181"/>
      <c r="S362" s="181">
        <v>40</v>
      </c>
      <c r="T362" s="181">
        <v>59</v>
      </c>
      <c r="U362" s="181">
        <v>60</v>
      </c>
      <c r="V362" s="181">
        <v>148</v>
      </c>
      <c r="W362" s="181">
        <v>53</v>
      </c>
      <c r="X362" s="181">
        <v>40</v>
      </c>
      <c r="Y362" s="181"/>
      <c r="Z362" s="181">
        <v>39</v>
      </c>
      <c r="AA362" s="181">
        <v>38</v>
      </c>
      <c r="AB362" s="181">
        <v>44</v>
      </c>
      <c r="AC362" s="181">
        <v>22</v>
      </c>
      <c r="AD362" s="181">
        <v>39</v>
      </c>
      <c r="AE362" s="181">
        <v>58</v>
      </c>
      <c r="AF362" s="181"/>
      <c r="AG362" s="181"/>
      <c r="AH362" s="181"/>
      <c r="AI362" s="147">
        <f>SUM(D362:AH362)</f>
        <v>1219</v>
      </c>
    </row>
    <row r="363" spans="1:40" customHeight="1" ht="15.75">
      <c r="A363" s="277"/>
      <c r="B363" s="281"/>
      <c r="C363" s="99" t="s">
        <v>136</v>
      </c>
      <c r="D363" s="181"/>
      <c r="E363" s="181">
        <v>2</v>
      </c>
      <c r="F363" s="181">
        <v>4</v>
      </c>
      <c r="G363" s="181">
        <v>7</v>
      </c>
      <c r="H363" s="181">
        <v>5</v>
      </c>
      <c r="I363" s="181">
        <v>5</v>
      </c>
      <c r="J363" s="181">
        <v>5</v>
      </c>
      <c r="K363" s="181"/>
      <c r="L363" s="181">
        <v>5</v>
      </c>
      <c r="M363" s="181">
        <v>5</v>
      </c>
      <c r="N363" s="181">
        <v>5</v>
      </c>
      <c r="O363" s="181">
        <v>5</v>
      </c>
      <c r="P363" s="181">
        <v>3</v>
      </c>
      <c r="Q363" s="181"/>
      <c r="R363" s="181"/>
      <c r="S363" s="181">
        <v>4</v>
      </c>
      <c r="T363" s="181">
        <v>5</v>
      </c>
      <c r="U363" s="181">
        <v>5</v>
      </c>
      <c r="V363" s="181">
        <v>15</v>
      </c>
      <c r="W363" s="181">
        <v>5</v>
      </c>
      <c r="X363" s="181">
        <v>4</v>
      </c>
      <c r="Y363" s="181"/>
      <c r="Z363" s="181">
        <v>4</v>
      </c>
      <c r="AA363" s="181">
        <v>3</v>
      </c>
      <c r="AB363" s="181">
        <v>4</v>
      </c>
      <c r="AC363" s="181">
        <v>0</v>
      </c>
      <c r="AD363" s="181">
        <v>3</v>
      </c>
      <c r="AE363" s="181">
        <v>6</v>
      </c>
      <c r="AF363" s="181"/>
      <c r="AG363" s="181"/>
      <c r="AH363" s="181"/>
      <c r="AI363" s="147">
        <f>SUM(D363:AH363)</f>
        <v>109</v>
      </c>
    </row>
    <row r="364" spans="1:40" customHeight="1" ht="16.5">
      <c r="A364" s="277"/>
      <c r="B364" s="281"/>
      <c r="C364" s="100" t="s">
        <v>137</v>
      </c>
      <c r="D364" s="181"/>
      <c r="E364" s="181">
        <v>31</v>
      </c>
      <c r="F364" s="181">
        <v>29</v>
      </c>
      <c r="G364" s="181">
        <v>18</v>
      </c>
      <c r="H364" s="181">
        <v>27</v>
      </c>
      <c r="I364" s="181">
        <v>22</v>
      </c>
      <c r="J364" s="181">
        <v>16</v>
      </c>
      <c r="K364" s="181"/>
      <c r="L364" s="181">
        <v>23</v>
      </c>
      <c r="M364" s="181">
        <v>31</v>
      </c>
      <c r="N364" s="181">
        <v>23</v>
      </c>
      <c r="O364" s="181">
        <v>26</v>
      </c>
      <c r="P364" s="181">
        <v>35</v>
      </c>
      <c r="Q364" s="181"/>
      <c r="R364" s="181"/>
      <c r="S364" s="181">
        <v>34</v>
      </c>
      <c r="T364" s="181">
        <v>26</v>
      </c>
      <c r="U364" s="181">
        <v>20</v>
      </c>
      <c r="V364" s="181">
        <v>20</v>
      </c>
      <c r="W364" s="181">
        <v>17</v>
      </c>
      <c r="X364" s="181">
        <v>11</v>
      </c>
      <c r="Y364" s="181"/>
      <c r="Z364" s="181">
        <v>32</v>
      </c>
      <c r="AA364" s="181">
        <v>19</v>
      </c>
      <c r="AB364" s="181">
        <v>16</v>
      </c>
      <c r="AC364" s="181">
        <v>30</v>
      </c>
      <c r="AD364" s="181">
        <v>29</v>
      </c>
      <c r="AE364" s="181">
        <v>14</v>
      </c>
      <c r="AF364" s="181"/>
      <c r="AG364" s="181"/>
      <c r="AH364" s="181"/>
      <c r="AI364" s="151">
        <f>SUM(D364:AH364)</f>
        <v>549</v>
      </c>
    </row>
    <row r="365" spans="1:40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583</v>
      </c>
      <c r="H365" s="182">
        <f>SUM(H350:H364)</f>
        <v>576</v>
      </c>
      <c r="I365" s="182">
        <f>SUM(I350:I364)</f>
        <v>586</v>
      </c>
      <c r="J365" s="182">
        <f>SUM(J350:J364)</f>
        <v>500</v>
      </c>
      <c r="K365" s="182"/>
      <c r="L365" s="182">
        <f>SUM(L350:L364)</f>
        <v>576</v>
      </c>
      <c r="M365" s="182">
        <f>SUM(M350:M364)</f>
        <v>562</v>
      </c>
      <c r="N365" s="182">
        <f>SUM(N350:N364)</f>
        <v>581</v>
      </c>
      <c r="O365" s="182">
        <f>SUM(O350:O364)</f>
        <v>585</v>
      </c>
      <c r="P365" s="182">
        <f>SUM(P350:P364)</f>
        <v>600</v>
      </c>
      <c r="Q365" s="182">
        <f>SUM(Q350:Q364)</f>
        <v>0</v>
      </c>
      <c r="R365" s="182"/>
      <c r="S365" s="182">
        <f>SUM(S350:S364)</f>
        <v>600</v>
      </c>
      <c r="T365" s="182">
        <f>SUM(T350:T364)</f>
        <v>600</v>
      </c>
      <c r="U365" s="182">
        <f>SUM(U350:U364)</f>
        <v>600</v>
      </c>
      <c r="V365" s="182">
        <f>SUM(V350:V364)</f>
        <v>589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82"/>
      <c r="AG365" s="182">
        <f>SUM(AG350:AG364)</f>
        <v>0</v>
      </c>
      <c r="AH365" s="182">
        <f>SUM(AH350:AH364)</f>
        <v>0</v>
      </c>
      <c r="AI365" s="150">
        <f>SUM(D365:AH365)</f>
        <v>13338</v>
      </c>
    </row>
    <row r="366" spans="1:40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583</v>
      </c>
      <c r="H366" s="104">
        <v>576</v>
      </c>
      <c r="I366" s="104">
        <v>586</v>
      </c>
      <c r="J366" s="104">
        <v>500</v>
      </c>
      <c r="K366" s="104"/>
      <c r="L366" s="104">
        <v>576</v>
      </c>
      <c r="M366" s="104">
        <v>562</v>
      </c>
      <c r="N366" s="104">
        <v>581</v>
      </c>
      <c r="O366" s="104">
        <v>585</v>
      </c>
      <c r="P366" s="104">
        <v>600</v>
      </c>
      <c r="Q366" s="104"/>
      <c r="R366" s="104"/>
      <c r="S366" s="104">
        <v>600</v>
      </c>
      <c r="T366" s="104">
        <v>600</v>
      </c>
      <c r="U366" s="104">
        <v>600</v>
      </c>
      <c r="V366" s="104">
        <v>589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04"/>
      <c r="AG366" s="104"/>
      <c r="AH366" s="104"/>
      <c r="AI366" s="145">
        <f>SUM(D366:AH366)</f>
        <v>13338</v>
      </c>
    </row>
    <row r="367" spans="1:40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500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500</v>
      </c>
      <c r="R367" s="104"/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>
        <v>500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500</v>
      </c>
      <c r="AF367" s="104"/>
      <c r="AG367" s="104">
        <v>600</v>
      </c>
      <c r="AH367" s="104">
        <v>600</v>
      </c>
      <c r="AI367" s="146">
        <f>SUM(D367:AH367)</f>
        <v>15200</v>
      </c>
    </row>
    <row r="368" spans="1:40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17</v>
      </c>
      <c r="H368" s="104">
        <f>H367-H366</f>
        <v>24</v>
      </c>
      <c r="I368" s="104">
        <f>I367-I366</f>
        <v>14</v>
      </c>
      <c r="J368" s="104">
        <f>J367-J366</f>
        <v>0</v>
      </c>
      <c r="K368" s="104"/>
      <c r="L368" s="104">
        <f>L367-L366</f>
        <v>24</v>
      </c>
      <c r="M368" s="104">
        <f>M367-M366</f>
        <v>38</v>
      </c>
      <c r="N368" s="104">
        <f>N367-N366</f>
        <v>19</v>
      </c>
      <c r="O368" s="104">
        <f>O367-O366</f>
        <v>15</v>
      </c>
      <c r="P368" s="104">
        <f>P367-P366</f>
        <v>0</v>
      </c>
      <c r="Q368" s="104">
        <f>Q367-Q366</f>
        <v>500</v>
      </c>
      <c r="R368" s="104"/>
      <c r="S368" s="104">
        <f>S367-S366</f>
        <v>0</v>
      </c>
      <c r="T368" s="104">
        <f>T367-T366</f>
        <v>0</v>
      </c>
      <c r="U368" s="104">
        <f>U367-U366</f>
        <v>0</v>
      </c>
      <c r="V368" s="104">
        <f>V367-V366</f>
        <v>11</v>
      </c>
      <c r="W368" s="104">
        <f>W367-W366</f>
        <v>0</v>
      </c>
      <c r="X368" s="104">
        <f>X367-X366</f>
        <v>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0</v>
      </c>
      <c r="AF368" s="104"/>
      <c r="AG368" s="104">
        <f>AG367-AG366</f>
        <v>600</v>
      </c>
      <c r="AH368" s="104">
        <f>AH367-AH366</f>
        <v>600</v>
      </c>
      <c r="AI368" s="153">
        <f>SUM(D368:AH368)</f>
        <v>1862</v>
      </c>
    </row>
    <row r="369" spans="1:40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17</v>
      </c>
      <c r="H369" s="104">
        <f>H367-H365</f>
        <v>24</v>
      </c>
      <c r="I369" s="104">
        <f>I367-I365</f>
        <v>14</v>
      </c>
      <c r="J369" s="104">
        <f>J367-J365</f>
        <v>0</v>
      </c>
      <c r="K369" s="104"/>
      <c r="L369" s="104">
        <f>L367-L365</f>
        <v>24</v>
      </c>
      <c r="M369" s="104">
        <f>M367-M365</f>
        <v>38</v>
      </c>
      <c r="N369" s="104">
        <f>N367-N365</f>
        <v>19</v>
      </c>
      <c r="O369" s="104">
        <f>O367-O365</f>
        <v>15</v>
      </c>
      <c r="P369" s="104">
        <f>P367-P365</f>
        <v>0</v>
      </c>
      <c r="Q369" s="104">
        <f>Q367-Q365</f>
        <v>500</v>
      </c>
      <c r="R369" s="104"/>
      <c r="S369" s="104">
        <f>S367-S365</f>
        <v>0</v>
      </c>
      <c r="T369" s="104">
        <f>T367-T365</f>
        <v>0</v>
      </c>
      <c r="U369" s="104">
        <f>U367-U365</f>
        <v>0</v>
      </c>
      <c r="V369" s="104">
        <f>V367-V365</f>
        <v>11</v>
      </c>
      <c r="W369" s="104">
        <f>W367-W365</f>
        <v>0</v>
      </c>
      <c r="X369" s="104">
        <f>X367-X365</f>
        <v>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0</v>
      </c>
      <c r="AF369" s="104"/>
      <c r="AG369" s="104">
        <f>AG367-AG365</f>
        <v>600</v>
      </c>
      <c r="AH369" s="104">
        <f>AH367-AH365</f>
        <v>600</v>
      </c>
      <c r="AI369" s="153">
        <f>SUM(D369:AH369)</f>
        <v>1862</v>
      </c>
    </row>
    <row r="370" spans="1:40" customHeight="1" ht="16.5">
      <c r="A370" s="277"/>
      <c r="B370" s="288" t="s">
        <v>142</v>
      </c>
      <c r="C370" s="289"/>
      <c r="D370" s="104"/>
      <c r="E370" s="104">
        <f>E351+E353+E355+E357+E359+E361</f>
        <v>41</v>
      </c>
      <c r="F370" s="104">
        <f>F351+F353+F355+F357+F359+F361</f>
        <v>44</v>
      </c>
      <c r="G370" s="104">
        <f>G351+G353+G355+G357+G359+G361</f>
        <v>34</v>
      </c>
      <c r="H370" s="104">
        <f>H351+H353+H355+H357+H359+H361</f>
        <v>31</v>
      </c>
      <c r="I370" s="104">
        <f>I351+I353+I355+I357+I359+I361</f>
        <v>40</v>
      </c>
      <c r="J370" s="104">
        <f>J351+J353+J355+J357+J359+J361</f>
        <v>21</v>
      </c>
      <c r="K370" s="104"/>
      <c r="L370" s="104">
        <f>L351+L353+L355+L357+L359+L361</f>
        <v>35</v>
      </c>
      <c r="M370" s="104">
        <f>M351+M353+M355+M357+M359+M361</f>
        <v>47</v>
      </c>
      <c r="N370" s="104">
        <f>N351+N353+N355+N357+N359+N361</f>
        <v>35</v>
      </c>
      <c r="O370" s="104">
        <f>O351+O353+O355+O357+O359+O361</f>
        <v>35</v>
      </c>
      <c r="P370" s="104">
        <f>P351+P353+P355+P357+P359+P361</f>
        <v>52</v>
      </c>
      <c r="Q370" s="104">
        <f>Q351+Q353+Q355+Q357+Q359+Q361</f>
        <v>0</v>
      </c>
      <c r="R370" s="104"/>
      <c r="S370" s="104">
        <f>S351+S353+S355+S357+S359+S361</f>
        <v>53</v>
      </c>
      <c r="T370" s="104">
        <f>T351+T353+T355+T357+T359+T361</f>
        <v>35</v>
      </c>
      <c r="U370" s="104">
        <f>U351+U353+U355+U357+U359+U361</f>
        <v>32</v>
      </c>
      <c r="V370" s="104">
        <f>V351+V353+V355+V357+V359+V361</f>
        <v>41</v>
      </c>
      <c r="W370" s="104">
        <f>W351+W353+W355+W357+W359+W361</f>
        <v>21</v>
      </c>
      <c r="X370" s="104">
        <f>X351+X353+X355+X357+X359+X361</f>
        <v>25</v>
      </c>
      <c r="Y370" s="104"/>
      <c r="Z370" s="104">
        <f>Z351+Z353+Z355+Z357+Z359+Z361</f>
        <v>48</v>
      </c>
      <c r="AA370" s="104">
        <f>AA351+AA353+AA355+AA357+AA359+AA361</f>
        <v>33</v>
      </c>
      <c r="AB370" s="104">
        <f>AB351+AB353+AB355+AB357+AB359+AB361</f>
        <v>21</v>
      </c>
      <c r="AC370" s="104">
        <f>AC351+AC353+AC355+AC357+AC359+AC361</f>
        <v>35</v>
      </c>
      <c r="AD370" s="104">
        <f>AD351+AD353+AD355+AD357+AD359+AD361</f>
        <v>45</v>
      </c>
      <c r="AE370" s="104">
        <f>AE351+AE353+AE355+AE357+AE359+AE361</f>
        <v>27</v>
      </c>
      <c r="AF370" s="104"/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831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1</v>
      </c>
      <c r="F372" s="109">
        <v>4</v>
      </c>
      <c r="G372" s="109">
        <v>2</v>
      </c>
      <c r="H372" s="109">
        <v>4</v>
      </c>
      <c r="I372" s="109">
        <v>0</v>
      </c>
      <c r="J372" s="109">
        <v>3</v>
      </c>
      <c r="K372" s="109"/>
      <c r="L372" s="109">
        <v>1</v>
      </c>
      <c r="M372" s="109">
        <v>0</v>
      </c>
      <c r="N372" s="109">
        <v>3</v>
      </c>
      <c r="O372" s="109">
        <v>5</v>
      </c>
      <c r="P372" s="109">
        <v>3</v>
      </c>
      <c r="Q372" s="109"/>
      <c r="R372" s="109"/>
      <c r="S372" s="109">
        <v>0</v>
      </c>
      <c r="T372" s="109">
        <v>7</v>
      </c>
      <c r="U372" s="109">
        <v>2</v>
      </c>
      <c r="V372" s="109">
        <v>0</v>
      </c>
      <c r="W372" s="109">
        <v>0</v>
      </c>
      <c r="X372" s="109">
        <v>0</v>
      </c>
      <c r="Y372" s="109"/>
      <c r="Z372" s="109">
        <v>2</v>
      </c>
      <c r="AA372" s="109">
        <v>3</v>
      </c>
      <c r="AB372" s="109">
        <v>2</v>
      </c>
      <c r="AC372" s="109">
        <v>0</v>
      </c>
      <c r="AD372" s="109">
        <v>1</v>
      </c>
      <c r="AE372" s="109">
        <v>1</v>
      </c>
      <c r="AF372" s="109"/>
      <c r="AG372" s="109"/>
      <c r="AH372" s="109"/>
      <c r="AI372" s="110">
        <f>SUM(D372:AH372)</f>
        <v>44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40</v>
      </c>
      <c r="F373" s="181">
        <v>37</v>
      </c>
      <c r="G373" s="181">
        <v>39</v>
      </c>
      <c r="H373" s="181">
        <v>35</v>
      </c>
      <c r="I373" s="181">
        <v>31</v>
      </c>
      <c r="J373" s="181">
        <v>33</v>
      </c>
      <c r="K373" s="181"/>
      <c r="L373" s="181">
        <v>38</v>
      </c>
      <c r="M373" s="181">
        <v>31</v>
      </c>
      <c r="N373" s="181">
        <v>30</v>
      </c>
      <c r="O373" s="181">
        <v>38</v>
      </c>
      <c r="P373" s="181">
        <v>39</v>
      </c>
      <c r="Q373" s="181"/>
      <c r="R373" s="181"/>
      <c r="S373" s="181">
        <v>36</v>
      </c>
      <c r="T373" s="181">
        <v>35</v>
      </c>
      <c r="U373" s="181">
        <v>35</v>
      </c>
      <c r="V373" s="181">
        <v>44</v>
      </c>
      <c r="W373" s="181">
        <v>33</v>
      </c>
      <c r="X373" s="181">
        <v>34</v>
      </c>
      <c r="Y373" s="181"/>
      <c r="Z373" s="181">
        <v>29</v>
      </c>
      <c r="AA373" s="181">
        <v>19</v>
      </c>
      <c r="AB373" s="181">
        <v>21</v>
      </c>
      <c r="AC373" s="181">
        <v>32</v>
      </c>
      <c r="AD373" s="181">
        <v>26</v>
      </c>
      <c r="AE373" s="181">
        <v>44</v>
      </c>
      <c r="AF373" s="181"/>
      <c r="AG373" s="181"/>
      <c r="AH373" s="181"/>
      <c r="AI373" s="146">
        <f>SUM(D373:AH373)</f>
        <v>779</v>
      </c>
    </row>
    <row r="374" spans="1:40" customHeight="1" ht="15.75">
      <c r="A374" s="291"/>
      <c r="B374" s="281"/>
      <c r="C374" s="99" t="s">
        <v>124</v>
      </c>
      <c r="D374" s="181"/>
      <c r="E374" s="181">
        <v>3</v>
      </c>
      <c r="F374" s="181">
        <v>1</v>
      </c>
      <c r="G374" s="181">
        <v>2</v>
      </c>
      <c r="H374" s="181">
        <v>2</v>
      </c>
      <c r="I374" s="181">
        <v>2</v>
      </c>
      <c r="J374" s="181">
        <v>2</v>
      </c>
      <c r="K374" s="181"/>
      <c r="L374" s="181">
        <v>1</v>
      </c>
      <c r="M374" s="181">
        <v>2</v>
      </c>
      <c r="N374" s="181">
        <v>3</v>
      </c>
      <c r="O374" s="181">
        <v>3</v>
      </c>
      <c r="P374" s="181">
        <v>6</v>
      </c>
      <c r="Q374" s="181"/>
      <c r="R374" s="181"/>
      <c r="S374" s="181">
        <v>3</v>
      </c>
      <c r="T374" s="181">
        <v>3</v>
      </c>
      <c r="U374" s="181">
        <v>7</v>
      </c>
      <c r="V374" s="181">
        <v>2</v>
      </c>
      <c r="W374" s="181">
        <v>4</v>
      </c>
      <c r="X374" s="181">
        <v>2</v>
      </c>
      <c r="Y374" s="181"/>
      <c r="Z374" s="181">
        <v>3</v>
      </c>
      <c r="AA374" s="181">
        <v>1</v>
      </c>
      <c r="AB374" s="181">
        <v>1</v>
      </c>
      <c r="AC374" s="181">
        <v>1</v>
      </c>
      <c r="AD374" s="181">
        <v>3</v>
      </c>
      <c r="AE374" s="181">
        <v>4</v>
      </c>
      <c r="AF374" s="181"/>
      <c r="AG374" s="181"/>
      <c r="AH374" s="181"/>
      <c r="AI374" s="146">
        <f>SUM(D374:AH374)</f>
        <v>61</v>
      </c>
    </row>
    <row r="375" spans="1:40" customHeight="1" ht="15.75">
      <c r="A375" s="291"/>
      <c r="B375" s="281"/>
      <c r="C375" s="99" t="s">
        <v>125</v>
      </c>
      <c r="D375" s="181"/>
      <c r="E375" s="181">
        <v>37</v>
      </c>
      <c r="F375" s="181">
        <v>36</v>
      </c>
      <c r="G375" s="181">
        <v>39</v>
      </c>
      <c r="H375" s="181">
        <v>40</v>
      </c>
      <c r="I375" s="181">
        <v>42</v>
      </c>
      <c r="J375" s="181">
        <v>36</v>
      </c>
      <c r="K375" s="181"/>
      <c r="L375" s="181">
        <v>35</v>
      </c>
      <c r="M375" s="181">
        <v>24</v>
      </c>
      <c r="N375" s="181">
        <v>28</v>
      </c>
      <c r="O375" s="181">
        <v>32</v>
      </c>
      <c r="P375" s="181">
        <v>40</v>
      </c>
      <c r="Q375" s="181"/>
      <c r="R375" s="181"/>
      <c r="S375" s="181">
        <v>45</v>
      </c>
      <c r="T375" s="181">
        <v>39</v>
      </c>
      <c r="U375" s="181">
        <v>36</v>
      </c>
      <c r="V375" s="181">
        <v>38</v>
      </c>
      <c r="W375" s="181">
        <v>36</v>
      </c>
      <c r="X375" s="181">
        <v>40</v>
      </c>
      <c r="Y375" s="181"/>
      <c r="Z375" s="181">
        <v>31</v>
      </c>
      <c r="AA375" s="181">
        <v>35</v>
      </c>
      <c r="AB375" s="181">
        <v>29</v>
      </c>
      <c r="AC375" s="181">
        <v>40</v>
      </c>
      <c r="AD375" s="181">
        <v>30</v>
      </c>
      <c r="AE375" s="181">
        <v>41</v>
      </c>
      <c r="AF375" s="181"/>
      <c r="AG375" s="181"/>
      <c r="AH375" s="181"/>
      <c r="AI375" s="146">
        <f>SUM(D375:AH375)</f>
        <v>829</v>
      </c>
    </row>
    <row r="376" spans="1:40" customHeight="1" ht="15.75">
      <c r="A376" s="291"/>
      <c r="B376" s="281"/>
      <c r="C376" s="99" t="s">
        <v>126</v>
      </c>
      <c r="D376" s="181"/>
      <c r="E376" s="181">
        <v>1</v>
      </c>
      <c r="F376" s="181">
        <v>2</v>
      </c>
      <c r="G376" s="181">
        <v>2</v>
      </c>
      <c r="H376" s="181">
        <v>0</v>
      </c>
      <c r="I376" s="181">
        <v>0</v>
      </c>
      <c r="J376" s="181">
        <v>2</v>
      </c>
      <c r="K376" s="181"/>
      <c r="L376" s="181">
        <v>1</v>
      </c>
      <c r="M376" s="181">
        <v>2</v>
      </c>
      <c r="N376" s="181">
        <v>3</v>
      </c>
      <c r="O376" s="181">
        <v>4</v>
      </c>
      <c r="P376" s="181">
        <v>0</v>
      </c>
      <c r="Q376" s="181"/>
      <c r="R376" s="181"/>
      <c r="S376" s="181">
        <v>0</v>
      </c>
      <c r="T376" s="181">
        <v>1</v>
      </c>
      <c r="U376" s="181">
        <v>1</v>
      </c>
      <c r="V376" s="181">
        <v>2</v>
      </c>
      <c r="W376" s="181">
        <v>0</v>
      </c>
      <c r="X376" s="181">
        <v>1</v>
      </c>
      <c r="Y376" s="181"/>
      <c r="Z376" s="181">
        <v>0</v>
      </c>
      <c r="AA376" s="181">
        <v>0</v>
      </c>
      <c r="AB376" s="181">
        <v>2</v>
      </c>
      <c r="AC376" s="181">
        <v>0</v>
      </c>
      <c r="AD376" s="181">
        <v>0</v>
      </c>
      <c r="AE376" s="181">
        <v>1</v>
      </c>
      <c r="AF376" s="181"/>
      <c r="AG376" s="181"/>
      <c r="AH376" s="181"/>
      <c r="AI376" s="146">
        <f>SUM(D376:AH376)</f>
        <v>25</v>
      </c>
    </row>
    <row r="377" spans="1:40" customHeight="1" ht="15.75">
      <c r="A377" s="291"/>
      <c r="B377" s="281"/>
      <c r="C377" s="99" t="s">
        <v>127</v>
      </c>
      <c r="D377" s="181"/>
      <c r="E377" s="181">
        <v>90</v>
      </c>
      <c r="F377" s="181">
        <v>106</v>
      </c>
      <c r="G377" s="181">
        <v>80</v>
      </c>
      <c r="H377" s="181">
        <v>115</v>
      </c>
      <c r="I377" s="181">
        <v>99</v>
      </c>
      <c r="J377" s="181">
        <v>80</v>
      </c>
      <c r="K377" s="181"/>
      <c r="L377" s="181">
        <v>87</v>
      </c>
      <c r="M377" s="181">
        <v>113</v>
      </c>
      <c r="N377" s="181">
        <v>102</v>
      </c>
      <c r="O377" s="181">
        <v>114</v>
      </c>
      <c r="P377" s="181">
        <v>96</v>
      </c>
      <c r="Q377" s="181"/>
      <c r="R377" s="181"/>
      <c r="S377" s="181">
        <v>91</v>
      </c>
      <c r="T377" s="181">
        <v>87</v>
      </c>
      <c r="U377" s="181">
        <v>87</v>
      </c>
      <c r="V377" s="181">
        <v>91</v>
      </c>
      <c r="W377" s="181">
        <v>92</v>
      </c>
      <c r="X377" s="181">
        <v>102</v>
      </c>
      <c r="Y377" s="181"/>
      <c r="Z377" s="181">
        <v>113</v>
      </c>
      <c r="AA377" s="181">
        <v>84</v>
      </c>
      <c r="AB377" s="181">
        <v>108</v>
      </c>
      <c r="AC377" s="181">
        <v>105</v>
      </c>
      <c r="AD377" s="181">
        <v>86</v>
      </c>
      <c r="AE377" s="181">
        <v>83</v>
      </c>
      <c r="AF377" s="181"/>
      <c r="AG377" s="181"/>
      <c r="AH377" s="181"/>
      <c r="AI377" s="146">
        <f>SUM(D377:AH377)</f>
        <v>2211</v>
      </c>
    </row>
    <row r="378" spans="1:40" customHeight="1" ht="15.75">
      <c r="A378" s="291"/>
      <c r="B378" s="281"/>
      <c r="C378" s="99" t="s">
        <v>128</v>
      </c>
      <c r="D378" s="181"/>
      <c r="E378" s="181">
        <v>8</v>
      </c>
      <c r="F378" s="181">
        <v>5</v>
      </c>
      <c r="G378" s="181">
        <v>3</v>
      </c>
      <c r="H378" s="181">
        <v>8</v>
      </c>
      <c r="I378" s="181">
        <v>6</v>
      </c>
      <c r="J378" s="181">
        <v>4</v>
      </c>
      <c r="K378" s="181"/>
      <c r="L378" s="181">
        <v>4</v>
      </c>
      <c r="M378" s="181">
        <v>3</v>
      </c>
      <c r="N378" s="181">
        <v>4</v>
      </c>
      <c r="O378" s="181">
        <v>12</v>
      </c>
      <c r="P378" s="181">
        <v>3</v>
      </c>
      <c r="Q378" s="181"/>
      <c r="R378" s="181"/>
      <c r="S378" s="181">
        <v>6</v>
      </c>
      <c r="T378" s="181">
        <v>6</v>
      </c>
      <c r="U378" s="181">
        <v>5</v>
      </c>
      <c r="V378" s="181">
        <v>4</v>
      </c>
      <c r="W378" s="181">
        <v>1</v>
      </c>
      <c r="X378" s="181">
        <v>9</v>
      </c>
      <c r="Y378" s="181"/>
      <c r="Z378" s="181">
        <v>8</v>
      </c>
      <c r="AA378" s="181">
        <v>8</v>
      </c>
      <c r="AB378" s="181">
        <v>5</v>
      </c>
      <c r="AC378" s="181">
        <v>2</v>
      </c>
      <c r="AD378" s="181">
        <v>7</v>
      </c>
      <c r="AE378" s="181">
        <v>11</v>
      </c>
      <c r="AF378" s="181"/>
      <c r="AG378" s="181"/>
      <c r="AH378" s="181"/>
      <c r="AI378" s="146">
        <f>SUM(D378:AH378)</f>
        <v>132</v>
      </c>
    </row>
    <row r="379" spans="1:40" customHeight="1" ht="15.75">
      <c r="A379" s="291"/>
      <c r="B379" s="281"/>
      <c r="C379" s="99" t="s">
        <v>129</v>
      </c>
      <c r="D379" s="181"/>
      <c r="E379" s="181">
        <v>69</v>
      </c>
      <c r="F379" s="181">
        <v>57</v>
      </c>
      <c r="G379" s="181">
        <v>66</v>
      </c>
      <c r="H379" s="181">
        <v>60</v>
      </c>
      <c r="I379" s="181">
        <v>76</v>
      </c>
      <c r="J379" s="181">
        <v>76</v>
      </c>
      <c r="K379" s="181"/>
      <c r="L379" s="181">
        <v>57</v>
      </c>
      <c r="M379" s="181">
        <v>67</v>
      </c>
      <c r="N379" s="181">
        <v>55</v>
      </c>
      <c r="O379" s="181">
        <v>54</v>
      </c>
      <c r="P379" s="181">
        <v>60</v>
      </c>
      <c r="Q379" s="181"/>
      <c r="R379" s="181"/>
      <c r="S379" s="181">
        <v>52</v>
      </c>
      <c r="T379" s="181">
        <v>58</v>
      </c>
      <c r="U379" s="181">
        <v>57</v>
      </c>
      <c r="V379" s="181">
        <v>71</v>
      </c>
      <c r="W379" s="181">
        <v>54</v>
      </c>
      <c r="X379" s="181">
        <v>66</v>
      </c>
      <c r="Y379" s="181"/>
      <c r="Z379" s="181">
        <v>61</v>
      </c>
      <c r="AA379" s="181">
        <v>48</v>
      </c>
      <c r="AB379" s="181">
        <v>67</v>
      </c>
      <c r="AC379" s="181">
        <v>62</v>
      </c>
      <c r="AD379" s="181">
        <v>49</v>
      </c>
      <c r="AE379" s="181">
        <v>68</v>
      </c>
      <c r="AF379" s="181"/>
      <c r="AG379" s="181"/>
      <c r="AH379" s="181"/>
      <c r="AI379" s="146">
        <f>SUM(D379:AH379)</f>
        <v>1410</v>
      </c>
    </row>
    <row r="380" spans="1:40" customHeight="1" ht="15.75">
      <c r="A380" s="291"/>
      <c r="B380" s="281"/>
      <c r="C380" s="99" t="s">
        <v>130</v>
      </c>
      <c r="D380" s="181"/>
      <c r="E380" s="181">
        <v>8</v>
      </c>
      <c r="F380" s="181">
        <v>5</v>
      </c>
      <c r="G380" s="181">
        <v>1</v>
      </c>
      <c r="H380" s="181">
        <v>6</v>
      </c>
      <c r="I380" s="181">
        <v>8</v>
      </c>
      <c r="J380" s="181">
        <v>2</v>
      </c>
      <c r="K380" s="181"/>
      <c r="L380" s="181">
        <v>1</v>
      </c>
      <c r="M380" s="181">
        <v>4</v>
      </c>
      <c r="N380" s="181">
        <v>4</v>
      </c>
      <c r="O380" s="181">
        <v>3</v>
      </c>
      <c r="P380" s="181">
        <v>6</v>
      </c>
      <c r="Q380" s="181"/>
      <c r="R380" s="181"/>
      <c r="S380" s="181">
        <v>4</v>
      </c>
      <c r="T380" s="181">
        <v>5</v>
      </c>
      <c r="U380" s="181">
        <v>4</v>
      </c>
      <c r="V380" s="181">
        <v>3</v>
      </c>
      <c r="W380" s="181">
        <v>1</v>
      </c>
      <c r="X380" s="181">
        <v>4</v>
      </c>
      <c r="Y380" s="181"/>
      <c r="Z380" s="181">
        <v>4</v>
      </c>
      <c r="AA380" s="181">
        <v>3</v>
      </c>
      <c r="AB380" s="181">
        <v>2</v>
      </c>
      <c r="AC380" s="181">
        <v>3</v>
      </c>
      <c r="AD380" s="181">
        <v>4</v>
      </c>
      <c r="AE380" s="181">
        <v>5</v>
      </c>
      <c r="AF380" s="181"/>
      <c r="AG380" s="181"/>
      <c r="AH380" s="181"/>
      <c r="AI380" s="146">
        <f>SUM(D380:AH380)</f>
        <v>90</v>
      </c>
    </row>
    <row r="381" spans="1:40" customHeight="1" ht="15.75">
      <c r="A381" s="291"/>
      <c r="B381" s="281"/>
      <c r="C381" s="99" t="s">
        <v>131</v>
      </c>
      <c r="D381" s="181"/>
      <c r="E381" s="181">
        <v>40</v>
      </c>
      <c r="F381" s="181">
        <v>35</v>
      </c>
      <c r="G381" s="181">
        <v>32</v>
      </c>
      <c r="H381" s="181">
        <v>40</v>
      </c>
      <c r="I381" s="181">
        <v>52</v>
      </c>
      <c r="J381" s="181">
        <v>32</v>
      </c>
      <c r="K381" s="181"/>
      <c r="L381" s="181">
        <v>31</v>
      </c>
      <c r="M381" s="181">
        <v>44</v>
      </c>
      <c r="N381" s="181">
        <v>26</v>
      </c>
      <c r="O381" s="181">
        <v>28</v>
      </c>
      <c r="P381" s="181">
        <v>39</v>
      </c>
      <c r="Q381" s="181"/>
      <c r="R381" s="181"/>
      <c r="S381" s="181">
        <v>41</v>
      </c>
      <c r="T381" s="181">
        <v>29</v>
      </c>
      <c r="U381" s="181">
        <v>41</v>
      </c>
      <c r="V381" s="181">
        <v>34</v>
      </c>
      <c r="W381" s="181">
        <v>36</v>
      </c>
      <c r="X381" s="181">
        <v>42</v>
      </c>
      <c r="Y381" s="181"/>
      <c r="Z381" s="181">
        <v>35</v>
      </c>
      <c r="AA381" s="181">
        <v>28</v>
      </c>
      <c r="AB381" s="181">
        <v>39</v>
      </c>
      <c r="AC381" s="181">
        <v>30</v>
      </c>
      <c r="AD381" s="181">
        <v>35</v>
      </c>
      <c r="AE381" s="181">
        <v>30</v>
      </c>
      <c r="AF381" s="181"/>
      <c r="AG381" s="181"/>
      <c r="AH381" s="181"/>
      <c r="AI381" s="146">
        <f>SUM(D381:AH381)</f>
        <v>819</v>
      </c>
    </row>
    <row r="382" spans="1:40" customHeight="1" ht="15.75">
      <c r="A382" s="291"/>
      <c r="B382" s="281"/>
      <c r="C382" s="99" t="s">
        <v>132</v>
      </c>
      <c r="D382" s="181"/>
      <c r="E382" s="181">
        <v>6</v>
      </c>
      <c r="F382" s="181">
        <v>7</v>
      </c>
      <c r="G382" s="181">
        <v>3</v>
      </c>
      <c r="H382" s="181">
        <v>4</v>
      </c>
      <c r="I382" s="181">
        <v>1</v>
      </c>
      <c r="J382" s="181">
        <v>5</v>
      </c>
      <c r="K382" s="181"/>
      <c r="L382" s="181">
        <v>2</v>
      </c>
      <c r="M382" s="181">
        <v>4</v>
      </c>
      <c r="N382" s="181">
        <v>7</v>
      </c>
      <c r="O382" s="181">
        <v>4</v>
      </c>
      <c r="P382" s="181">
        <v>8</v>
      </c>
      <c r="Q382" s="181"/>
      <c r="R382" s="181"/>
      <c r="S382" s="181">
        <v>5</v>
      </c>
      <c r="T382" s="181">
        <v>0</v>
      </c>
      <c r="U382" s="181">
        <v>6</v>
      </c>
      <c r="V382" s="181">
        <v>6</v>
      </c>
      <c r="W382" s="181">
        <v>2</v>
      </c>
      <c r="X382" s="181">
        <v>5</v>
      </c>
      <c r="Y382" s="181"/>
      <c r="Z382" s="181">
        <v>3</v>
      </c>
      <c r="AA382" s="181">
        <v>3</v>
      </c>
      <c r="AB382" s="181">
        <v>5</v>
      </c>
      <c r="AC382" s="181">
        <v>6</v>
      </c>
      <c r="AD382" s="181">
        <v>6</v>
      </c>
      <c r="AE382" s="181">
        <v>3</v>
      </c>
      <c r="AF382" s="181"/>
      <c r="AG382" s="181"/>
      <c r="AH382" s="181"/>
      <c r="AI382" s="146">
        <f>SUM(D382:AH382)</f>
        <v>101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23</v>
      </c>
      <c r="G383" s="181">
        <v>23</v>
      </c>
      <c r="H383" s="181">
        <v>21</v>
      </c>
      <c r="I383" s="181">
        <v>21</v>
      </c>
      <c r="J383" s="181">
        <v>25</v>
      </c>
      <c r="K383" s="181"/>
      <c r="L383" s="181">
        <v>20</v>
      </c>
      <c r="M383" s="181">
        <v>20</v>
      </c>
      <c r="N383" s="181">
        <v>22</v>
      </c>
      <c r="O383" s="181">
        <v>15</v>
      </c>
      <c r="P383" s="181">
        <v>24</v>
      </c>
      <c r="Q383" s="181"/>
      <c r="R383" s="181"/>
      <c r="S383" s="181">
        <v>14</v>
      </c>
      <c r="T383" s="181">
        <v>16</v>
      </c>
      <c r="U383" s="181">
        <v>20</v>
      </c>
      <c r="V383" s="181">
        <v>28</v>
      </c>
      <c r="W383" s="181">
        <v>18</v>
      </c>
      <c r="X383" s="181">
        <v>17</v>
      </c>
      <c r="Y383" s="181"/>
      <c r="Z383" s="181">
        <v>17</v>
      </c>
      <c r="AA383" s="181">
        <v>16</v>
      </c>
      <c r="AB383" s="181">
        <v>21</v>
      </c>
      <c r="AC383" s="181">
        <v>15</v>
      </c>
      <c r="AD383" s="181">
        <v>15</v>
      </c>
      <c r="AE383" s="181">
        <v>21</v>
      </c>
      <c r="AF383" s="181"/>
      <c r="AG383" s="181"/>
      <c r="AH383" s="181"/>
      <c r="AI383" s="146">
        <f>SUM(D383:AH383)</f>
        <v>452</v>
      </c>
    </row>
    <row r="384" spans="1:40" customHeight="1" ht="15.75">
      <c r="A384" s="291"/>
      <c r="B384" s="281"/>
      <c r="C384" s="99" t="s">
        <v>134</v>
      </c>
      <c r="D384" s="181"/>
      <c r="E384" s="181">
        <v>2</v>
      </c>
      <c r="F384" s="181">
        <v>1</v>
      </c>
      <c r="G384" s="181">
        <v>3</v>
      </c>
      <c r="H384" s="181">
        <v>1</v>
      </c>
      <c r="I384" s="181">
        <v>1</v>
      </c>
      <c r="J384" s="181">
        <v>5</v>
      </c>
      <c r="K384" s="181"/>
      <c r="L384" s="181">
        <v>4</v>
      </c>
      <c r="M384" s="181">
        <v>5</v>
      </c>
      <c r="N384" s="181">
        <v>0</v>
      </c>
      <c r="O384" s="181">
        <v>7</v>
      </c>
      <c r="P384" s="181">
        <v>2</v>
      </c>
      <c r="Q384" s="181"/>
      <c r="R384" s="181"/>
      <c r="S384" s="181">
        <v>0</v>
      </c>
      <c r="T384" s="181">
        <v>0</v>
      </c>
      <c r="U384" s="181">
        <v>6</v>
      </c>
      <c r="V384" s="181">
        <v>3</v>
      </c>
      <c r="W384" s="181">
        <v>3</v>
      </c>
      <c r="X384" s="181">
        <v>2</v>
      </c>
      <c r="Y384" s="181"/>
      <c r="Z384" s="181">
        <v>2</v>
      </c>
      <c r="AA384" s="181">
        <v>2</v>
      </c>
      <c r="AB384" s="181">
        <v>1</v>
      </c>
      <c r="AC384" s="181">
        <v>2</v>
      </c>
      <c r="AD384" s="181">
        <v>3</v>
      </c>
      <c r="AE384" s="181">
        <v>2</v>
      </c>
      <c r="AF384" s="181"/>
      <c r="AG384" s="181"/>
      <c r="AH384" s="181"/>
      <c r="AI384" s="146">
        <f>SUM(D384:AH384)</f>
        <v>57</v>
      </c>
    </row>
    <row r="385" spans="1:40" customHeight="1" ht="15.75">
      <c r="A385" s="291"/>
      <c r="B385" s="281"/>
      <c r="C385" s="99" t="s">
        <v>135</v>
      </c>
      <c r="D385" s="181"/>
      <c r="E385" s="181">
        <v>12</v>
      </c>
      <c r="F385" s="181">
        <v>22</v>
      </c>
      <c r="G385" s="181">
        <v>8</v>
      </c>
      <c r="H385" s="181">
        <v>18</v>
      </c>
      <c r="I385" s="181">
        <v>24</v>
      </c>
      <c r="J385" s="181">
        <v>12</v>
      </c>
      <c r="K385" s="181"/>
      <c r="L385" s="181">
        <v>5</v>
      </c>
      <c r="M385" s="181">
        <v>17</v>
      </c>
      <c r="N385" s="181">
        <v>36</v>
      </c>
      <c r="O385" s="181">
        <v>30</v>
      </c>
      <c r="P385" s="181">
        <v>13</v>
      </c>
      <c r="Q385" s="181"/>
      <c r="R385" s="181"/>
      <c r="S385" s="181">
        <v>17</v>
      </c>
      <c r="T385" s="181">
        <v>31</v>
      </c>
      <c r="U385" s="181">
        <v>6</v>
      </c>
      <c r="V385" s="181">
        <v>14</v>
      </c>
      <c r="W385" s="181">
        <v>13</v>
      </c>
      <c r="X385" s="181">
        <v>26</v>
      </c>
      <c r="Y385" s="181"/>
      <c r="Z385" s="181">
        <v>23</v>
      </c>
      <c r="AA385" s="181">
        <v>29</v>
      </c>
      <c r="AB385" s="181">
        <v>35</v>
      </c>
      <c r="AC385" s="181">
        <v>36</v>
      </c>
      <c r="AD385" s="181">
        <v>32</v>
      </c>
      <c r="AE385" s="181">
        <v>28</v>
      </c>
      <c r="AF385" s="181"/>
      <c r="AG385" s="181"/>
      <c r="AH385" s="181"/>
      <c r="AI385" s="147">
        <f>SUM(D385:AH385)</f>
        <v>487</v>
      </c>
    </row>
    <row r="386" spans="1:40" customHeight="1" ht="15.75">
      <c r="A386" s="291"/>
      <c r="B386" s="281"/>
      <c r="C386" s="99" t="s">
        <v>136</v>
      </c>
      <c r="D386" s="181"/>
      <c r="E386" s="181">
        <v>4</v>
      </c>
      <c r="F386" s="181">
        <v>1</v>
      </c>
      <c r="G386" s="181">
        <v>2</v>
      </c>
      <c r="H386" s="181">
        <v>5</v>
      </c>
      <c r="I386" s="181">
        <v>1</v>
      </c>
      <c r="J386" s="181">
        <v>3</v>
      </c>
      <c r="K386" s="181"/>
      <c r="L386" s="181">
        <v>0</v>
      </c>
      <c r="M386" s="181">
        <v>2</v>
      </c>
      <c r="N386" s="181">
        <v>2</v>
      </c>
      <c r="O386" s="181">
        <v>7</v>
      </c>
      <c r="P386" s="181">
        <v>0</v>
      </c>
      <c r="Q386" s="181"/>
      <c r="R386" s="181"/>
      <c r="S386" s="181">
        <v>2</v>
      </c>
      <c r="T386" s="181">
        <v>6</v>
      </c>
      <c r="U386" s="181">
        <v>0</v>
      </c>
      <c r="V386" s="181">
        <v>2</v>
      </c>
      <c r="W386" s="181">
        <v>0</v>
      </c>
      <c r="X386" s="181">
        <v>2</v>
      </c>
      <c r="Y386" s="181"/>
      <c r="Z386" s="181">
        <v>3</v>
      </c>
      <c r="AA386" s="181">
        <v>2</v>
      </c>
      <c r="AB386" s="181">
        <v>5</v>
      </c>
      <c r="AC386" s="181">
        <v>3</v>
      </c>
      <c r="AD386" s="181">
        <v>3</v>
      </c>
      <c r="AE386" s="181">
        <v>7</v>
      </c>
      <c r="AF386" s="181"/>
      <c r="AG386" s="181"/>
      <c r="AH386" s="181"/>
      <c r="AI386" s="147">
        <f>SUM(D386:AH386)</f>
        <v>62</v>
      </c>
    </row>
    <row r="387" spans="1:40" customHeight="1" ht="16.5">
      <c r="A387" s="291"/>
      <c r="B387" s="281"/>
      <c r="C387" s="100" t="s">
        <v>137</v>
      </c>
      <c r="D387" s="181"/>
      <c r="E387" s="181">
        <v>60</v>
      </c>
      <c r="F387" s="181">
        <v>62</v>
      </c>
      <c r="G387" s="181">
        <v>97</v>
      </c>
      <c r="H387" s="181">
        <v>45</v>
      </c>
      <c r="I387" s="181">
        <v>36</v>
      </c>
      <c r="J387" s="181">
        <v>83</v>
      </c>
      <c r="K387" s="181"/>
      <c r="L387" s="181">
        <v>114</v>
      </c>
      <c r="M387" s="181">
        <v>62</v>
      </c>
      <c r="N387" s="181">
        <v>78</v>
      </c>
      <c r="O387" s="181">
        <v>49</v>
      </c>
      <c r="P387" s="181">
        <v>64</v>
      </c>
      <c r="Q387" s="181"/>
      <c r="R387" s="181"/>
      <c r="S387" s="181">
        <v>84</v>
      </c>
      <c r="T387" s="181">
        <v>84</v>
      </c>
      <c r="U387" s="181">
        <v>89</v>
      </c>
      <c r="V387" s="181">
        <v>58</v>
      </c>
      <c r="W387" s="181">
        <v>107</v>
      </c>
      <c r="X387" s="181">
        <v>48</v>
      </c>
      <c r="Y387" s="181"/>
      <c r="Z387" s="181">
        <v>68</v>
      </c>
      <c r="AA387" s="181">
        <v>122</v>
      </c>
      <c r="AB387" s="181">
        <v>59</v>
      </c>
      <c r="AC387" s="181">
        <v>63</v>
      </c>
      <c r="AD387" s="181">
        <v>101</v>
      </c>
      <c r="AE387" s="181">
        <v>52</v>
      </c>
      <c r="AF387" s="181"/>
      <c r="AG387" s="181"/>
      <c r="AH387" s="181"/>
      <c r="AI387" s="151">
        <f>SUM(D387:AH387)</f>
        <v>1685</v>
      </c>
    </row>
    <row r="388" spans="1:40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0</v>
      </c>
      <c r="R388" s="182"/>
      <c r="S388" s="182">
        <f>SUM(S373:S387)</f>
        <v>400</v>
      </c>
      <c r="T388" s="182">
        <f>SUM(T373:T387)</f>
        <v>400</v>
      </c>
      <c r="U388" s="182">
        <f>SUM(U373:U387)</f>
        <v>400</v>
      </c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/>
      <c r="AG388" s="182">
        <f>SUM(AG373:AG387)</f>
        <v>0</v>
      </c>
      <c r="AH388" s="182">
        <f>SUM(AH373:AH387)</f>
        <v>0</v>
      </c>
      <c r="AI388" s="150">
        <f>SUM(D388:AH388)</f>
        <v>9200</v>
      </c>
    </row>
    <row r="389" spans="1:40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/>
      <c r="R389" s="104"/>
      <c r="S389" s="104">
        <v>400</v>
      </c>
      <c r="T389" s="104">
        <v>400</v>
      </c>
      <c r="U389" s="104">
        <v>400</v>
      </c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375</v>
      </c>
      <c r="AC389" s="104">
        <v>400</v>
      </c>
      <c r="AD389" s="104">
        <v>400</v>
      </c>
      <c r="AE389" s="104">
        <v>400</v>
      </c>
      <c r="AF389" s="104"/>
      <c r="AG389" s="104"/>
      <c r="AH389" s="104"/>
      <c r="AI389" s="145">
        <f>SUM(D389:AH389)</f>
        <v>9175</v>
      </c>
    </row>
    <row r="390" spans="1:40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/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400</v>
      </c>
      <c r="R391" s="104"/>
      <c r="S391" s="104">
        <f>S390-S389</f>
        <v>0</v>
      </c>
      <c r="T391" s="104">
        <f>T390-T389</f>
        <v>0</v>
      </c>
      <c r="U391" s="104">
        <f>U390-U389</f>
        <v>0</v>
      </c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25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04"/>
      <c r="AG391" s="104">
        <f>AG390-AG389</f>
        <v>400</v>
      </c>
      <c r="AH391" s="104">
        <f>AH390-AH389</f>
        <v>400</v>
      </c>
      <c r="AI391" s="153">
        <f>SUM(D391:AH391)</f>
        <v>1225</v>
      </c>
    </row>
    <row r="392" spans="1:40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400</v>
      </c>
      <c r="R392" s="104"/>
      <c r="S392" s="104">
        <f>S390-S388</f>
        <v>0</v>
      </c>
      <c r="T392" s="104">
        <f>T390-T388</f>
        <v>0</v>
      </c>
      <c r="U392" s="104">
        <f>U390-U388</f>
        <v>0</v>
      </c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04"/>
      <c r="AG392" s="104">
        <f>AG390-AG388</f>
        <v>400</v>
      </c>
      <c r="AH392" s="104">
        <f>AH390-AH388</f>
        <v>400</v>
      </c>
      <c r="AI392" s="153">
        <f>SUM(D392:AH392)</f>
        <v>1200</v>
      </c>
    </row>
    <row r="393" spans="1:40" customHeight="1" ht="16.5">
      <c r="A393" s="291"/>
      <c r="B393" s="288" t="s">
        <v>142</v>
      </c>
      <c r="C393" s="289"/>
      <c r="D393" s="104"/>
      <c r="E393" s="104">
        <f>E374+E376+E378+E380+E382+E384</f>
        <v>28</v>
      </c>
      <c r="F393" s="104">
        <f>F374+F376+F378+F380+F382+F384</f>
        <v>21</v>
      </c>
      <c r="G393" s="104">
        <f>G374+G376+G378+G380+G382+G384</f>
        <v>14</v>
      </c>
      <c r="H393" s="104">
        <f>H374+H376+H378+H380+H382+H384</f>
        <v>21</v>
      </c>
      <c r="I393" s="104">
        <f>I374+I376+I378+I380+I382+I384</f>
        <v>18</v>
      </c>
      <c r="J393" s="104">
        <f>J374+J376+J378+J380+J382+J384</f>
        <v>20</v>
      </c>
      <c r="K393" s="104"/>
      <c r="L393" s="104">
        <f>L374+L376+L378+L380+L382+L384</f>
        <v>13</v>
      </c>
      <c r="M393" s="104">
        <f>M374+M376+M378+M380+M382+M384</f>
        <v>20</v>
      </c>
      <c r="N393" s="104">
        <f>N374+N376+N378+N380+N382+N384</f>
        <v>21</v>
      </c>
      <c r="O393" s="104">
        <f>O374+O376+O378+O380+O382+O384</f>
        <v>33</v>
      </c>
      <c r="P393" s="104">
        <f>P374+P376+P378+P380+P382+P384</f>
        <v>25</v>
      </c>
      <c r="Q393" s="104">
        <f>Q374+Q376+Q378+Q380+Q382+Q384</f>
        <v>0</v>
      </c>
      <c r="R393" s="104"/>
      <c r="S393" s="104">
        <f>S374+S376+S378+S380+S382+S384</f>
        <v>18</v>
      </c>
      <c r="T393" s="104">
        <f>T374+T376+T378+T380+T382+T384</f>
        <v>15</v>
      </c>
      <c r="U393" s="104">
        <f>U374+U376+U378+U380+U382+U384</f>
        <v>29</v>
      </c>
      <c r="V393" s="104">
        <f>V374+V376+V378+V380+V382+V384</f>
        <v>20</v>
      </c>
      <c r="W393" s="104">
        <f>W374+W376+W378+W380+W382+W384</f>
        <v>11</v>
      </c>
      <c r="X393" s="104">
        <f>X374+X376+X378+X380+X382+X384</f>
        <v>23</v>
      </c>
      <c r="Y393" s="104"/>
      <c r="Z393" s="104">
        <f>Z374+Z376+Z378+Z380+Z382+Z384</f>
        <v>20</v>
      </c>
      <c r="AA393" s="104">
        <f>AA374+AA376+AA378+AA380+AA382+AA384</f>
        <v>17</v>
      </c>
      <c r="AB393" s="104">
        <f>AB374+AB376+AB378+AB380+AB382+AB384</f>
        <v>16</v>
      </c>
      <c r="AC393" s="104">
        <f>AC374+AC376+AC378+AC380+AC382+AC384</f>
        <v>14</v>
      </c>
      <c r="AD393" s="104">
        <f>AD374+AD376+AD378+AD380+AD382+AD384</f>
        <v>23</v>
      </c>
      <c r="AE393" s="104">
        <f>AE374+AE376+AE378+AE380+AE382+AE384</f>
        <v>26</v>
      </c>
      <c r="AF393" s="104"/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466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6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/>
      <c r="R395" s="109"/>
      <c r="S395" s="109">
        <v>0</v>
      </c>
      <c r="T395" s="109">
        <v>0</v>
      </c>
      <c r="U395" s="109">
        <v>0</v>
      </c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09"/>
      <c r="AG395" s="109"/>
      <c r="AH395" s="109"/>
      <c r="AI395" s="110">
        <f>SUM(D395:AH395)</f>
        <v>6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7</v>
      </c>
      <c r="G396" s="181">
        <v>0</v>
      </c>
      <c r="H396" s="181">
        <v>7</v>
      </c>
      <c r="I396" s="181">
        <v>7</v>
      </c>
      <c r="J396" s="181">
        <v>4</v>
      </c>
      <c r="K396" s="181"/>
      <c r="L396" s="181">
        <v>7</v>
      </c>
      <c r="M396" s="181">
        <v>6</v>
      </c>
      <c r="N396" s="181">
        <v>2</v>
      </c>
      <c r="O396" s="181">
        <v>2</v>
      </c>
      <c r="P396" s="181">
        <v>2</v>
      </c>
      <c r="Q396" s="181"/>
      <c r="R396" s="181"/>
      <c r="S396" s="181">
        <v>4</v>
      </c>
      <c r="T396" s="181">
        <v>10</v>
      </c>
      <c r="U396" s="181">
        <v>12</v>
      </c>
      <c r="V396" s="181">
        <v>6</v>
      </c>
      <c r="W396" s="181">
        <v>0</v>
      </c>
      <c r="X396" s="181">
        <v>14</v>
      </c>
      <c r="Y396" s="181"/>
      <c r="Z396" s="181">
        <v>6</v>
      </c>
      <c r="AA396" s="181">
        <v>4</v>
      </c>
      <c r="AB396" s="181">
        <v>6</v>
      </c>
      <c r="AC396" s="181">
        <v>4</v>
      </c>
      <c r="AD396" s="181">
        <v>4</v>
      </c>
      <c r="AE396" s="181">
        <v>13</v>
      </c>
      <c r="AF396" s="181"/>
      <c r="AG396" s="181"/>
      <c r="AH396" s="181"/>
      <c r="AI396" s="146">
        <f>SUM(D396:AH396)</f>
        <v>140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/>
      <c r="R397" s="181"/>
      <c r="S397" s="181">
        <v>0</v>
      </c>
      <c r="T397" s="181">
        <v>0</v>
      </c>
      <c r="U397" s="181">
        <v>0</v>
      </c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19</v>
      </c>
      <c r="F398" s="181">
        <v>10</v>
      </c>
      <c r="G398" s="181">
        <v>7</v>
      </c>
      <c r="H398" s="181">
        <v>12</v>
      </c>
      <c r="I398" s="181">
        <v>4</v>
      </c>
      <c r="J398" s="181">
        <v>8</v>
      </c>
      <c r="K398" s="181"/>
      <c r="L398" s="181">
        <v>5</v>
      </c>
      <c r="M398" s="181">
        <v>7</v>
      </c>
      <c r="N398" s="181">
        <v>8</v>
      </c>
      <c r="O398" s="181">
        <v>8</v>
      </c>
      <c r="P398" s="181">
        <v>3</v>
      </c>
      <c r="Q398" s="181"/>
      <c r="R398" s="181"/>
      <c r="S398" s="181">
        <v>9</v>
      </c>
      <c r="T398" s="181">
        <v>13</v>
      </c>
      <c r="U398" s="181">
        <v>15</v>
      </c>
      <c r="V398" s="181">
        <v>18</v>
      </c>
      <c r="W398" s="181">
        <v>5</v>
      </c>
      <c r="X398" s="181">
        <v>19</v>
      </c>
      <c r="Y398" s="181"/>
      <c r="Z398" s="181">
        <v>6</v>
      </c>
      <c r="AA398" s="181">
        <v>9</v>
      </c>
      <c r="AB398" s="181">
        <v>5</v>
      </c>
      <c r="AC398" s="181">
        <v>5</v>
      </c>
      <c r="AD398" s="181">
        <v>4</v>
      </c>
      <c r="AE398" s="181">
        <v>19</v>
      </c>
      <c r="AF398" s="181"/>
      <c r="AG398" s="181"/>
      <c r="AH398" s="181"/>
      <c r="AI398" s="146">
        <f>SUM(D398:AH398)</f>
        <v>218</v>
      </c>
    </row>
    <row r="399" spans="1:40" customHeight="1" ht="15.75">
      <c r="A399" s="277"/>
      <c r="B399" s="281"/>
      <c r="C399" s="99" t="s">
        <v>126</v>
      </c>
      <c r="D399" s="181"/>
      <c r="E399" s="181">
        <v>1</v>
      </c>
      <c r="F399" s="181">
        <v>1</v>
      </c>
      <c r="G399" s="181">
        <v>0</v>
      </c>
      <c r="H399" s="181">
        <v>1</v>
      </c>
      <c r="I399" s="181">
        <v>1</v>
      </c>
      <c r="J399" s="181">
        <v>0</v>
      </c>
      <c r="K399" s="181"/>
      <c r="L399" s="181">
        <v>1</v>
      </c>
      <c r="M399" s="181">
        <v>0</v>
      </c>
      <c r="N399" s="181">
        <v>0</v>
      </c>
      <c r="O399" s="181">
        <v>0</v>
      </c>
      <c r="P399" s="181">
        <v>1</v>
      </c>
      <c r="Q399" s="181"/>
      <c r="R399" s="181"/>
      <c r="S399" s="181">
        <v>1</v>
      </c>
      <c r="T399" s="181">
        <v>0</v>
      </c>
      <c r="U399" s="181">
        <v>0</v>
      </c>
      <c r="V399" s="181">
        <v>0</v>
      </c>
      <c r="W399" s="181">
        <v>0</v>
      </c>
      <c r="X399" s="181">
        <v>1</v>
      </c>
      <c r="Y399" s="181"/>
      <c r="Z399" s="181">
        <v>0</v>
      </c>
      <c r="AA399" s="181">
        <v>0</v>
      </c>
      <c r="AB399" s="181">
        <v>0</v>
      </c>
      <c r="AC399" s="181">
        <v>0</v>
      </c>
      <c r="AD399" s="181">
        <v>1</v>
      </c>
      <c r="AE399" s="181">
        <v>0</v>
      </c>
      <c r="AF399" s="181"/>
      <c r="AG399" s="181"/>
      <c r="AH399" s="181"/>
      <c r="AI399" s="146">
        <f>SUM(D399:AH399)</f>
        <v>9</v>
      </c>
    </row>
    <row r="400" spans="1:40" customHeight="1" ht="15.75">
      <c r="A400" s="277"/>
      <c r="B400" s="281"/>
      <c r="C400" s="99" t="s">
        <v>127</v>
      </c>
      <c r="D400" s="181"/>
      <c r="E400" s="181">
        <v>133</v>
      </c>
      <c r="F400" s="181">
        <v>140</v>
      </c>
      <c r="G400" s="181">
        <v>142</v>
      </c>
      <c r="H400" s="181">
        <v>136</v>
      </c>
      <c r="I400" s="181">
        <v>136</v>
      </c>
      <c r="J400" s="181">
        <v>151</v>
      </c>
      <c r="K400" s="181"/>
      <c r="L400" s="181">
        <v>138</v>
      </c>
      <c r="M400" s="181">
        <v>140</v>
      </c>
      <c r="N400" s="181">
        <v>135</v>
      </c>
      <c r="O400" s="181">
        <v>135</v>
      </c>
      <c r="P400" s="181">
        <v>129</v>
      </c>
      <c r="Q400" s="181"/>
      <c r="R400" s="181"/>
      <c r="S400" s="181">
        <v>136</v>
      </c>
      <c r="T400" s="181">
        <v>130</v>
      </c>
      <c r="U400" s="181">
        <v>142</v>
      </c>
      <c r="V400" s="181">
        <v>123</v>
      </c>
      <c r="W400" s="181">
        <v>143</v>
      </c>
      <c r="X400" s="181">
        <v>141</v>
      </c>
      <c r="Y400" s="181"/>
      <c r="Z400" s="181">
        <v>138</v>
      </c>
      <c r="AA400" s="181">
        <v>128</v>
      </c>
      <c r="AB400" s="181">
        <v>137</v>
      </c>
      <c r="AC400" s="181">
        <v>127</v>
      </c>
      <c r="AD400" s="181">
        <v>140</v>
      </c>
      <c r="AE400" s="181">
        <v>132</v>
      </c>
      <c r="AF400" s="181"/>
      <c r="AG400" s="181"/>
      <c r="AH400" s="181"/>
      <c r="AI400" s="146">
        <f>SUM(D400:AH400)</f>
        <v>3132</v>
      </c>
    </row>
    <row r="401" spans="1:40" customHeight="1" ht="15.75">
      <c r="A401" s="277"/>
      <c r="B401" s="281"/>
      <c r="C401" s="99" t="s">
        <v>128</v>
      </c>
      <c r="D401" s="181"/>
      <c r="E401" s="181">
        <v>3</v>
      </c>
      <c r="F401" s="181">
        <v>6</v>
      </c>
      <c r="G401" s="181">
        <v>3</v>
      </c>
      <c r="H401" s="181">
        <v>3</v>
      </c>
      <c r="I401" s="181">
        <v>3</v>
      </c>
      <c r="J401" s="181">
        <v>1</v>
      </c>
      <c r="K401" s="181"/>
      <c r="L401" s="181">
        <v>3</v>
      </c>
      <c r="M401" s="181">
        <v>2</v>
      </c>
      <c r="N401" s="181">
        <v>2</v>
      </c>
      <c r="O401" s="181">
        <v>2</v>
      </c>
      <c r="P401" s="181">
        <v>4</v>
      </c>
      <c r="Q401" s="181"/>
      <c r="R401" s="181"/>
      <c r="S401" s="181">
        <v>4</v>
      </c>
      <c r="T401" s="181">
        <v>2</v>
      </c>
      <c r="U401" s="181">
        <v>3</v>
      </c>
      <c r="V401" s="181">
        <v>3</v>
      </c>
      <c r="W401" s="181">
        <v>3</v>
      </c>
      <c r="X401" s="181">
        <v>3</v>
      </c>
      <c r="Y401" s="181"/>
      <c r="Z401" s="181">
        <v>2</v>
      </c>
      <c r="AA401" s="181">
        <v>3</v>
      </c>
      <c r="AB401" s="181">
        <v>2</v>
      </c>
      <c r="AC401" s="181">
        <v>3</v>
      </c>
      <c r="AD401" s="181">
        <v>4</v>
      </c>
      <c r="AE401" s="181">
        <v>2</v>
      </c>
      <c r="AF401" s="181"/>
      <c r="AG401" s="181"/>
      <c r="AH401" s="181"/>
      <c r="AI401" s="146">
        <f>SUM(D401:AH401)</f>
        <v>66</v>
      </c>
    </row>
    <row r="402" spans="1:40" customHeight="1" ht="15.75">
      <c r="A402" s="277"/>
      <c r="B402" s="281"/>
      <c r="C402" s="99" t="s">
        <v>129</v>
      </c>
      <c r="D402" s="181"/>
      <c r="E402" s="181">
        <v>74</v>
      </c>
      <c r="F402" s="181">
        <v>73</v>
      </c>
      <c r="G402" s="181">
        <v>82</v>
      </c>
      <c r="H402" s="181">
        <v>63</v>
      </c>
      <c r="I402" s="181">
        <v>76</v>
      </c>
      <c r="J402" s="181">
        <v>84</v>
      </c>
      <c r="K402" s="181"/>
      <c r="L402" s="181">
        <v>69</v>
      </c>
      <c r="M402" s="181">
        <v>78</v>
      </c>
      <c r="N402" s="181">
        <v>66</v>
      </c>
      <c r="O402" s="181">
        <v>66</v>
      </c>
      <c r="P402" s="181">
        <v>74</v>
      </c>
      <c r="Q402" s="181"/>
      <c r="R402" s="181"/>
      <c r="S402" s="181">
        <v>72</v>
      </c>
      <c r="T402" s="181">
        <v>71</v>
      </c>
      <c r="U402" s="181">
        <v>69</v>
      </c>
      <c r="V402" s="181">
        <v>75</v>
      </c>
      <c r="W402" s="181">
        <v>74</v>
      </c>
      <c r="X402" s="181">
        <v>67</v>
      </c>
      <c r="Y402" s="181"/>
      <c r="Z402" s="181">
        <v>84</v>
      </c>
      <c r="AA402" s="181">
        <v>99</v>
      </c>
      <c r="AB402" s="181">
        <v>77</v>
      </c>
      <c r="AC402" s="181">
        <v>90</v>
      </c>
      <c r="AD402" s="181">
        <v>69</v>
      </c>
      <c r="AE402" s="181">
        <v>80</v>
      </c>
      <c r="AF402" s="181"/>
      <c r="AG402" s="181"/>
      <c r="AH402" s="181"/>
      <c r="AI402" s="146">
        <f>SUM(D402:AH402)</f>
        <v>1732</v>
      </c>
    </row>
    <row r="403" spans="1:40" customHeight="1" ht="15.75">
      <c r="A403" s="277"/>
      <c r="B403" s="281"/>
      <c r="C403" s="99" t="s">
        <v>130</v>
      </c>
      <c r="D403" s="181"/>
      <c r="E403" s="181">
        <v>4</v>
      </c>
      <c r="F403" s="181">
        <v>6</v>
      </c>
      <c r="G403" s="181">
        <v>6</v>
      </c>
      <c r="H403" s="181">
        <v>4</v>
      </c>
      <c r="I403" s="181">
        <v>5</v>
      </c>
      <c r="J403" s="181">
        <v>6</v>
      </c>
      <c r="K403" s="181"/>
      <c r="L403" s="181">
        <v>5</v>
      </c>
      <c r="M403" s="181">
        <v>4</v>
      </c>
      <c r="N403" s="181">
        <v>4</v>
      </c>
      <c r="O403" s="181">
        <v>4</v>
      </c>
      <c r="P403" s="181">
        <v>5</v>
      </c>
      <c r="Q403" s="181"/>
      <c r="R403" s="181"/>
      <c r="S403" s="181">
        <v>8</v>
      </c>
      <c r="T403" s="181">
        <v>4</v>
      </c>
      <c r="U403" s="181">
        <v>4</v>
      </c>
      <c r="V403" s="181">
        <v>5</v>
      </c>
      <c r="W403" s="181">
        <v>5</v>
      </c>
      <c r="X403" s="181">
        <v>3</v>
      </c>
      <c r="Y403" s="181"/>
      <c r="Z403" s="181">
        <v>4</v>
      </c>
      <c r="AA403" s="181">
        <v>3</v>
      </c>
      <c r="AB403" s="181">
        <v>5</v>
      </c>
      <c r="AC403" s="181">
        <v>4</v>
      </c>
      <c r="AD403" s="181">
        <v>6</v>
      </c>
      <c r="AE403" s="181">
        <v>3</v>
      </c>
      <c r="AF403" s="181"/>
      <c r="AG403" s="181"/>
      <c r="AH403" s="181"/>
      <c r="AI403" s="146">
        <f>SUM(D403:AH403)</f>
        <v>107</v>
      </c>
    </row>
    <row r="404" spans="1:40" customHeight="1" ht="15.75">
      <c r="A404" s="277"/>
      <c r="B404" s="281"/>
      <c r="C404" s="99" t="s">
        <v>131</v>
      </c>
      <c r="D404" s="181"/>
      <c r="E404" s="181">
        <v>41</v>
      </c>
      <c r="F404" s="181">
        <v>50</v>
      </c>
      <c r="G404" s="181">
        <v>43</v>
      </c>
      <c r="H404" s="181">
        <v>60</v>
      </c>
      <c r="I404" s="181">
        <v>51</v>
      </c>
      <c r="J404" s="181">
        <v>53</v>
      </c>
      <c r="K404" s="181"/>
      <c r="L404" s="181">
        <v>58</v>
      </c>
      <c r="M404" s="181">
        <v>52</v>
      </c>
      <c r="N404" s="181">
        <v>43</v>
      </c>
      <c r="O404" s="181">
        <v>43</v>
      </c>
      <c r="P404" s="181">
        <v>40</v>
      </c>
      <c r="Q404" s="181"/>
      <c r="R404" s="181"/>
      <c r="S404" s="181">
        <v>50</v>
      </c>
      <c r="T404" s="181">
        <v>43</v>
      </c>
      <c r="U404" s="181">
        <v>38</v>
      </c>
      <c r="V404" s="181">
        <v>42</v>
      </c>
      <c r="W404" s="181">
        <v>47</v>
      </c>
      <c r="X404" s="181">
        <v>45</v>
      </c>
      <c r="Y404" s="181"/>
      <c r="Z404" s="181">
        <v>37</v>
      </c>
      <c r="AA404" s="181">
        <v>35</v>
      </c>
      <c r="AB404" s="181">
        <v>57</v>
      </c>
      <c r="AC404" s="181">
        <v>41</v>
      </c>
      <c r="AD404" s="181">
        <v>50</v>
      </c>
      <c r="AE404" s="181">
        <v>36</v>
      </c>
      <c r="AF404" s="181"/>
      <c r="AG404" s="181"/>
      <c r="AH404" s="181"/>
      <c r="AI404" s="146">
        <f>SUM(D404:AH404)</f>
        <v>1055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3</v>
      </c>
      <c r="G405" s="181">
        <v>2</v>
      </c>
      <c r="H405" s="181">
        <v>2</v>
      </c>
      <c r="I405" s="181">
        <v>1</v>
      </c>
      <c r="J405" s="181">
        <v>4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1</v>
      </c>
      <c r="Q405" s="181"/>
      <c r="R405" s="181"/>
      <c r="S405" s="181">
        <v>1</v>
      </c>
      <c r="T405" s="181">
        <v>2</v>
      </c>
      <c r="U405" s="181">
        <v>1</v>
      </c>
      <c r="V405" s="181">
        <v>4</v>
      </c>
      <c r="W405" s="181">
        <v>1</v>
      </c>
      <c r="X405" s="181">
        <v>3</v>
      </c>
      <c r="Y405" s="181"/>
      <c r="Z405" s="181">
        <v>3</v>
      </c>
      <c r="AA405" s="181">
        <v>2</v>
      </c>
      <c r="AB405" s="181">
        <v>2</v>
      </c>
      <c r="AC405" s="181">
        <v>3</v>
      </c>
      <c r="AD405" s="181">
        <v>1</v>
      </c>
      <c r="AE405" s="181">
        <v>3</v>
      </c>
      <c r="AF405" s="181"/>
      <c r="AG405" s="181"/>
      <c r="AH405" s="181"/>
      <c r="AI405" s="146">
        <f>SUM(D405:AH405)</f>
        <v>46</v>
      </c>
    </row>
    <row r="406" spans="1:40" customHeight="1" ht="15.75">
      <c r="A406" s="277"/>
      <c r="B406" s="281"/>
      <c r="C406" s="99" t="s">
        <v>133</v>
      </c>
      <c r="D406" s="181"/>
      <c r="E406" s="181">
        <v>23</v>
      </c>
      <c r="F406" s="181">
        <v>19</v>
      </c>
      <c r="G406" s="181">
        <v>24</v>
      </c>
      <c r="H406" s="181">
        <v>30</v>
      </c>
      <c r="I406" s="181">
        <v>31</v>
      </c>
      <c r="J406" s="181">
        <v>36</v>
      </c>
      <c r="K406" s="181"/>
      <c r="L406" s="181">
        <v>30</v>
      </c>
      <c r="M406" s="181">
        <v>27</v>
      </c>
      <c r="N406" s="181">
        <v>26</v>
      </c>
      <c r="O406" s="181">
        <v>26</v>
      </c>
      <c r="P406" s="181">
        <v>36</v>
      </c>
      <c r="Q406" s="181"/>
      <c r="R406" s="181"/>
      <c r="S406" s="181">
        <v>25</v>
      </c>
      <c r="T406" s="181">
        <v>36</v>
      </c>
      <c r="U406" s="181">
        <v>26</v>
      </c>
      <c r="V406" s="181">
        <v>22</v>
      </c>
      <c r="W406" s="181">
        <v>27</v>
      </c>
      <c r="X406" s="181">
        <v>26</v>
      </c>
      <c r="Y406" s="181"/>
      <c r="Z406" s="181">
        <v>37</v>
      </c>
      <c r="AA406" s="181">
        <v>29</v>
      </c>
      <c r="AB406" s="181">
        <v>27</v>
      </c>
      <c r="AC406" s="181">
        <v>28</v>
      </c>
      <c r="AD406" s="181">
        <v>23</v>
      </c>
      <c r="AE406" s="181">
        <v>24</v>
      </c>
      <c r="AF406" s="181"/>
      <c r="AG406" s="181"/>
      <c r="AH406" s="181"/>
      <c r="AI406" s="146">
        <f>SUM(D406:AH406)</f>
        <v>638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>
        <v>0</v>
      </c>
      <c r="H407" s="181">
        <v>1</v>
      </c>
      <c r="I407" s="181">
        <v>1</v>
      </c>
      <c r="J407" s="181">
        <v>1</v>
      </c>
      <c r="K407" s="181"/>
      <c r="L407" s="181">
        <v>1</v>
      </c>
      <c r="M407" s="181">
        <v>0</v>
      </c>
      <c r="N407" s="181">
        <v>1</v>
      </c>
      <c r="O407" s="181">
        <v>1</v>
      </c>
      <c r="P407" s="181">
        <v>1</v>
      </c>
      <c r="Q407" s="181"/>
      <c r="R407" s="181"/>
      <c r="S407" s="181">
        <v>1</v>
      </c>
      <c r="T407" s="181">
        <v>2</v>
      </c>
      <c r="U407" s="181">
        <v>1</v>
      </c>
      <c r="V407" s="181">
        <v>1</v>
      </c>
      <c r="W407" s="181">
        <v>2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2</v>
      </c>
      <c r="AD407" s="181">
        <v>1</v>
      </c>
      <c r="AE407" s="181">
        <v>1</v>
      </c>
      <c r="AF407" s="181"/>
      <c r="AG407" s="181"/>
      <c r="AH407" s="181"/>
      <c r="AI407" s="146">
        <f>SUM(D407:AH407)</f>
        <v>24</v>
      </c>
    </row>
    <row r="408" spans="1:40" customHeight="1" ht="15.75">
      <c r="A408" s="277"/>
      <c r="B408" s="281"/>
      <c r="C408" s="99" t="s">
        <v>135</v>
      </c>
      <c r="D408" s="181"/>
      <c r="E408" s="181">
        <v>78</v>
      </c>
      <c r="F408" s="181">
        <v>77</v>
      </c>
      <c r="G408" s="181">
        <v>86</v>
      </c>
      <c r="H408" s="181">
        <v>75</v>
      </c>
      <c r="I408" s="181">
        <v>78</v>
      </c>
      <c r="J408" s="181">
        <v>45</v>
      </c>
      <c r="K408" s="181"/>
      <c r="L408" s="181">
        <v>77</v>
      </c>
      <c r="M408" s="181">
        <v>77</v>
      </c>
      <c r="N408" s="181">
        <v>108</v>
      </c>
      <c r="O408" s="181">
        <v>108</v>
      </c>
      <c r="P408" s="181">
        <v>97</v>
      </c>
      <c r="Q408" s="181"/>
      <c r="R408" s="181"/>
      <c r="S408" s="181">
        <v>83</v>
      </c>
      <c r="T408" s="181">
        <v>80</v>
      </c>
      <c r="U408" s="181">
        <v>84</v>
      </c>
      <c r="V408" s="181">
        <v>85</v>
      </c>
      <c r="W408" s="181">
        <v>89</v>
      </c>
      <c r="X408" s="181">
        <v>71</v>
      </c>
      <c r="Y408" s="181"/>
      <c r="Z408" s="181">
        <v>75</v>
      </c>
      <c r="AA408" s="181">
        <v>85</v>
      </c>
      <c r="AB408" s="181">
        <v>76</v>
      </c>
      <c r="AC408" s="181">
        <v>87</v>
      </c>
      <c r="AD408" s="181">
        <v>92</v>
      </c>
      <c r="AE408" s="181">
        <v>82</v>
      </c>
      <c r="AF408" s="181"/>
      <c r="AG408" s="181"/>
      <c r="AH408" s="181"/>
      <c r="AI408" s="147">
        <f>SUM(D408:AH408)</f>
        <v>1895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/>
      <c r="R409" s="181"/>
      <c r="S409" s="181">
        <v>0</v>
      </c>
      <c r="T409" s="181">
        <v>0</v>
      </c>
      <c r="U409" s="181">
        <v>0</v>
      </c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8</v>
      </c>
      <c r="F410" s="181">
        <v>7</v>
      </c>
      <c r="G410" s="181">
        <v>5</v>
      </c>
      <c r="H410" s="181">
        <v>6</v>
      </c>
      <c r="I410" s="181">
        <v>6</v>
      </c>
      <c r="J410" s="181">
        <v>7</v>
      </c>
      <c r="K410" s="181"/>
      <c r="L410" s="181">
        <v>5</v>
      </c>
      <c r="M410" s="181">
        <v>5</v>
      </c>
      <c r="N410" s="181">
        <v>4</v>
      </c>
      <c r="O410" s="181">
        <v>4</v>
      </c>
      <c r="P410" s="181">
        <v>7</v>
      </c>
      <c r="Q410" s="181"/>
      <c r="R410" s="181"/>
      <c r="S410" s="181">
        <v>6</v>
      </c>
      <c r="T410" s="181">
        <v>7</v>
      </c>
      <c r="U410" s="181">
        <v>5</v>
      </c>
      <c r="V410" s="181">
        <v>16</v>
      </c>
      <c r="W410" s="181">
        <v>4</v>
      </c>
      <c r="X410" s="181">
        <v>6</v>
      </c>
      <c r="Y410" s="181"/>
      <c r="Z410" s="181">
        <v>6</v>
      </c>
      <c r="AA410" s="181">
        <v>2</v>
      </c>
      <c r="AB410" s="181">
        <v>6</v>
      </c>
      <c r="AC410" s="181">
        <v>6</v>
      </c>
      <c r="AD410" s="181">
        <v>5</v>
      </c>
      <c r="AE410" s="181">
        <v>5</v>
      </c>
      <c r="AF410" s="181"/>
      <c r="AG410" s="181"/>
      <c r="AH410" s="181"/>
      <c r="AI410" s="151">
        <f>SUM(D410:AH410)</f>
        <v>138</v>
      </c>
    </row>
    <row r="411" spans="1:40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0</v>
      </c>
      <c r="R411" s="182"/>
      <c r="S411" s="182">
        <f>SUM(S396:S410)</f>
        <v>400</v>
      </c>
      <c r="T411" s="182">
        <f>SUM(T396:T410)</f>
        <v>400</v>
      </c>
      <c r="U411" s="182">
        <f>SUM(U396:U410)</f>
        <v>400</v>
      </c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/>
      <c r="AG411" s="182">
        <f>SUM(AG396:AG410)</f>
        <v>0</v>
      </c>
      <c r="AH411" s="182">
        <f>SUM(AH396:AH410)</f>
        <v>0</v>
      </c>
      <c r="AI411" s="150">
        <f>SUM(D411:AH411)</f>
        <v>9200</v>
      </c>
    </row>
    <row r="412" spans="1:40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/>
      <c r="R412" s="104"/>
      <c r="S412" s="104">
        <v>400</v>
      </c>
      <c r="T412" s="104">
        <v>400</v>
      </c>
      <c r="U412" s="104">
        <v>400</v>
      </c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04"/>
      <c r="AG412" s="104"/>
      <c r="AH412" s="104"/>
      <c r="AI412" s="145">
        <f>SUM(D412:AH412)</f>
        <v>9200</v>
      </c>
    </row>
    <row r="413" spans="1:40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/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400</v>
      </c>
      <c r="R414" s="104"/>
      <c r="S414" s="104">
        <f>S413-S412</f>
        <v>0</v>
      </c>
      <c r="T414" s="104">
        <f>T413-T412</f>
        <v>0</v>
      </c>
      <c r="U414" s="104">
        <f>U413-U412</f>
        <v>0</v>
      </c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04"/>
      <c r="AG414" s="104">
        <f>AG413-AG412</f>
        <v>400</v>
      </c>
      <c r="AH414" s="104">
        <f>AH413-AH412</f>
        <v>400</v>
      </c>
      <c r="AI414" s="153">
        <f>SUM(D414:AH414)</f>
        <v>1200</v>
      </c>
    </row>
    <row r="415" spans="1:40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400</v>
      </c>
      <c r="R415" s="104"/>
      <c r="S415" s="104">
        <f>S413-S411</f>
        <v>0</v>
      </c>
      <c r="T415" s="104">
        <f>T413-T411</f>
        <v>0</v>
      </c>
      <c r="U415" s="104">
        <f>U413-U411</f>
        <v>0</v>
      </c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04"/>
      <c r="AG415" s="104">
        <f>AG413-AG411</f>
        <v>400</v>
      </c>
      <c r="AH415" s="104">
        <f>AH413-AH411</f>
        <v>400</v>
      </c>
      <c r="AI415" s="153">
        <f>SUM(D415:AH415)</f>
        <v>1200</v>
      </c>
    </row>
    <row r="416" spans="1:40" customHeight="1" ht="16.5">
      <c r="A416" s="277"/>
      <c r="B416" s="288" t="s">
        <v>142</v>
      </c>
      <c r="C416" s="289"/>
      <c r="D416" s="104"/>
      <c r="E416" s="104">
        <f>E397+E399+E401+E403+E405+E407</f>
        <v>11</v>
      </c>
      <c r="F416" s="104">
        <f>F397+F399+F401+F403+F405+F407</f>
        <v>17</v>
      </c>
      <c r="G416" s="104">
        <f>G397+G399+G401+G403+G405+G407</f>
        <v>11</v>
      </c>
      <c r="H416" s="104">
        <f>H397+H399+H401+H403+H405+H407</f>
        <v>11</v>
      </c>
      <c r="I416" s="104">
        <f>I397+I399+I401+I403+I405+I407</f>
        <v>11</v>
      </c>
      <c r="J416" s="104">
        <f>J397+J399+J401+J403+J405+J407</f>
        <v>12</v>
      </c>
      <c r="K416" s="104"/>
      <c r="L416" s="104">
        <f>L397+L399+L401+L403+L405+L407</f>
        <v>11</v>
      </c>
      <c r="M416" s="104">
        <f>M397+M399+M401+M403+M405+M407</f>
        <v>8</v>
      </c>
      <c r="N416" s="104">
        <f>N397+N399+N401+N403+N405+N407</f>
        <v>8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0</v>
      </c>
      <c r="R416" s="104"/>
      <c r="S416" s="104">
        <f>S397+S399+S401+S403+S405+S407</f>
        <v>15</v>
      </c>
      <c r="T416" s="104">
        <f>T397+T399+T401+T403+T405+T407</f>
        <v>10</v>
      </c>
      <c r="U416" s="104">
        <f>U397+U399+U401+U403+U405+U407</f>
        <v>9</v>
      </c>
      <c r="V416" s="104">
        <f>V397+V399+V401+V403+V405+V407</f>
        <v>13</v>
      </c>
      <c r="W416" s="104">
        <f>W397+W399+W401+W403+W405+W407</f>
        <v>11</v>
      </c>
      <c r="X416" s="104">
        <f>X397+X399+X401+X403+X405+X407</f>
        <v>11</v>
      </c>
      <c r="Y416" s="104"/>
      <c r="Z416" s="104">
        <f>Z397+Z399+Z401+Z403+Z405+Z407</f>
        <v>11</v>
      </c>
      <c r="AA416" s="104">
        <f>AA397+AA399+AA401+AA403+AA405+AA407</f>
        <v>9</v>
      </c>
      <c r="AB416" s="104">
        <f>AB397+AB399+AB401+AB403+AB405+AB407</f>
        <v>9</v>
      </c>
      <c r="AC416" s="104">
        <f>AC397+AC399+AC401+AC403+AC405+AC407</f>
        <v>12</v>
      </c>
      <c r="AD416" s="104">
        <f>AD397+AD399+AD401+AD403+AD405+AD407</f>
        <v>13</v>
      </c>
      <c r="AE416" s="104">
        <f>AE397+AE399+AE401+AE403+AE405+AE407</f>
        <v>9</v>
      </c>
      <c r="AF416" s="104"/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252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MARÇO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MARÇO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713</v>
      </c>
      <c r="F423" s="181">
        <f>F5+F28+F51+F74+F97+F120+F143+F166+F189+F212+F235+F258+F281+F304+F327+F350+F373+F396</f>
        <v>640</v>
      </c>
      <c r="G423" s="181">
        <f>G5+G28+G51+G74+G97+G120+G143+G166+G189+G212+G235+G258+G281+G304+G327+G350+G373+G396</f>
        <v>647</v>
      </c>
      <c r="H423" s="181">
        <f>H5+H28+H51+H74+H97+H120+H143+H166+H189+H212+H235+H258+H281+H304+H327+H350+H373+H396</f>
        <v>640</v>
      </c>
      <c r="I423" s="181">
        <f>I5+I28+I51+I74+I97+I120+I143+I166+I189+I212+I235+I258+I281+I304+I327+I350+I373+I396</f>
        <v>661</v>
      </c>
      <c r="J423" s="181">
        <f>J5+J28+J51+J74+J97+J120+J143+J166+J189+J212+J235+J258+J281+J304+J327+J350+J373+J396</f>
        <v>152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625</v>
      </c>
      <c r="M423" s="181">
        <f>M5+M28+M51+M74+M97+M120+M143+M166+M189+M212+M235+M258+M281+M304+M327+M350+M373+M396</f>
        <v>644</v>
      </c>
      <c r="N423" s="181">
        <f>N5+N28+N51+N74+N97+N120+N143+N166+N189+N212+N235+N258+N281+N304+N327+N350+N373+N396</f>
        <v>537</v>
      </c>
      <c r="O423" s="181">
        <f>O5+O28+O51+O74+O97+O120+O143+O166+O189+O212+O235+O258+O281+O304+O327+O350+O373+O396</f>
        <v>642</v>
      </c>
      <c r="P423" s="181">
        <f>P5+P28+P51+P74+P97+P120+P143+P166+P189+P212+P235+P258+P281+P304+P327+P350+P373+P396</f>
        <v>702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615</v>
      </c>
      <c r="T423" s="181">
        <f>T5+T28+T51+T74+T97+T120+T143+T166+T189+T212+T235+T258+T281+T304+T327+T350+T373+T396</f>
        <v>562</v>
      </c>
      <c r="U423" s="181">
        <f>U5+U28+U51+U74+U97+U120+U143+U166+U189+U212+U235+U258+U281+U304+U327+U350+U373+U396</f>
        <v>653</v>
      </c>
      <c r="V423" s="181">
        <f>V5+V28+V51+V74+V97+V120+V143+V166+V189+V212+V235+V258+V281+V304+V327+V350+V373+V396</f>
        <v>556</v>
      </c>
      <c r="W423" s="181">
        <f>W5+W28+W51+W74+W97+W120+W143+W166+W189+W212+W235+W258+W281+W304+W327+W350+W373+W396</f>
        <v>616</v>
      </c>
      <c r="X423" s="181">
        <f>X5+X28+X51+X74+X97+X120+X143+X166+X189+X212+X235+X258+X281+X304+X327+X350+X373+X396</f>
        <v>152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593</v>
      </c>
      <c r="AA423" s="181">
        <f>AA5+AA28+AA51+AA74+AA97+AA120+AA143+AA166+AA189+AA212+AA235+AA258+AA281+AA304+AA327+AA350+AA373+AA396</f>
        <v>606</v>
      </c>
      <c r="AB423" s="181">
        <f>AB5+AB28+AB51+AB74+AB97+AB120+AB143+AB166+AB189+AB212+AB235+AB258+AB281+AB304+AB327+AB350+AB373+AB396</f>
        <v>682</v>
      </c>
      <c r="AC423" s="181">
        <f>AC5+AC28+AC51+AC74+AC97+AC120+AC143+AC166+AC189+AC212+AC235+AC258+AC281+AC304+AC327+AC350+AC373+AC396</f>
        <v>572</v>
      </c>
      <c r="AD423" s="181">
        <f>AD5+AD28+AD51+AD74+AD97+AD120+AD143+AD166+AD189+AD212+AD235+AD258+AD281+AD304+AD327+AD350+AD373+AD396</f>
        <v>538</v>
      </c>
      <c r="AE423" s="181">
        <f>AE5+AE28+AE51+AE74+AE97+AE120+AE143+AE166+AE189+AE212+AE235+AE258+AE281+AE304+AE327+AE350+AE373+AE396</f>
        <v>122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12870</v>
      </c>
      <c r="AJ423" s="304">
        <f>SUM(AI423:AI424)</f>
        <v>13467</v>
      </c>
      <c r="AK423" s="306" t="s">
        <v>169</v>
      </c>
      <c r="AL423" s="304">
        <f>SUM(AJ423:AJ426)</f>
        <v>24964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41</v>
      </c>
      <c r="F424" s="181">
        <f>F6+F29+F52+F75+F98+F121+F144+F167+F190+F213+F236+F259+F282+F305+F328+F351+F374+F397</f>
        <v>22</v>
      </c>
      <c r="G424" s="181">
        <f>G6+G29+G52+G75+G98+G121+G144+G167+G190+G213+G236+G259+G282+G305+G328+G351+G374+G397</f>
        <v>26</v>
      </c>
      <c r="H424" s="181">
        <f>H6+H29+H52+H75+H98+H121+H144+H167+H190+H213+H236+H259+H282+H305+H328+H351+H374+H397</f>
        <v>22</v>
      </c>
      <c r="I424" s="181">
        <f>I6+I29+I52+I75+I98+I121+I144+I167+I190+I213+I236+I259+I282+I305+I328+I351+I374+I397</f>
        <v>21</v>
      </c>
      <c r="J424" s="181">
        <f>J6+J29+J52+J75+J98+J121+J144+J167+J190+J213+J236+J259+J282+J305+J328+J351+J374+J397</f>
        <v>3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27</v>
      </c>
      <c r="M424" s="181">
        <f>M6+M29+M52+M75+M98+M121+M144+M167+M190+M213+M236+M259+M282+M305+M328+M351+M374+M397</f>
        <v>21</v>
      </c>
      <c r="N424" s="181">
        <f>N6+N29+N52+N75+N98+N121+N144+N167+N190+N213+N236+N259+N282+N305+N328+N351+N374+N397</f>
        <v>23</v>
      </c>
      <c r="O424" s="181">
        <f>O6+O29+O52+O75+O98+O121+O144+O167+O190+O213+O236+O259+O282+O305+O328+O351+O374+O397</f>
        <v>31</v>
      </c>
      <c r="P424" s="181">
        <f>P6+P29+P52+P75+P98+P121+P144+P167+P190+P213+P236+P259+P282+P305+P328+P351+P374+P397</f>
        <v>36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36</v>
      </c>
      <c r="T424" s="181">
        <f>T6+T29+T52+T75+T98+T121+T144+T167+T190+T213+T236+T259+T282+T305+T328+T351+T374+T397</f>
        <v>33</v>
      </c>
      <c r="U424" s="181">
        <f>U6+U29+U52+U75+U98+U121+U144+U167+U190+U213+U236+U259+U282+U305+U328+U351+U374+U397</f>
        <v>31</v>
      </c>
      <c r="V424" s="181">
        <f>V6+V29+V52+V75+V98+V121+V144+V167+V190+V213+V236+V259+V282+V305+V328+V351+V374+V397</f>
        <v>34</v>
      </c>
      <c r="W424" s="181">
        <f>W6+W29+W52+W75+W98+W121+W144+W167+W190+W213+W236+W259+W282+W305+W328+W351+W374+W397</f>
        <v>23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18</v>
      </c>
      <c r="AB424" s="181">
        <f>AB6+AB29+AB52+AB75+AB98+AB121+AB144+AB167+AB190+AB213+AB236+AB259+AB282+AB305+AB328+AB351+AB374+AB397</f>
        <v>21</v>
      </c>
      <c r="AC424" s="181">
        <f>AC6+AC29+AC52+AC75+AC98+AC121+AC144+AC167+AC190+AC213+AC236+AC259+AC282+AC305+AC328+AC351+AC374+AC397</f>
        <v>27</v>
      </c>
      <c r="AD424" s="181">
        <f>AD6+AD29+AD52+AD75+AD98+AD121+AD144+AD167+AD190+AD213+AD236+AD259+AD282+AD305+AD328+AD351+AD374+AD397</f>
        <v>38</v>
      </c>
      <c r="AE424" s="181">
        <f>AE6+AE29+AE52+AE75+AE98+AE121+AE144+AE167+AE190+AE213+AE236+AE259+AE282+AE305+AE328+AE351+AE374+AE397</f>
        <v>17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597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527</v>
      </c>
      <c r="F425" s="181">
        <f>F7+F30+F53+F76+F99+F122+F145+F168+F191+F214+F237+F260+F283+F306+F329+F352+F375+F398</f>
        <v>513</v>
      </c>
      <c r="G425" s="181">
        <f>G7+G30+G53+G76+G99+G122+G145+G168+G191+G214+G237+G260+G283+G306+G329+G352+G375+G398</f>
        <v>564</v>
      </c>
      <c r="H425" s="181">
        <f>H7+H30+H53+H76+H99+H122+H145+H168+H191+H214+H237+H260+H283+H306+H329+H352+H375+H398</f>
        <v>509</v>
      </c>
      <c r="I425" s="181">
        <f>I7+I30+I53+I76+I99+I122+I145+I168+I191+I214+I237+I260+I283+I306+I329+I352+I375+I398</f>
        <v>532</v>
      </c>
      <c r="J425" s="181">
        <f>J7+J30+J53+J76+J99+J122+J145+J168+J191+J214+J237+J260+J283+J306+J329+J352+J375+J398</f>
        <v>149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521</v>
      </c>
      <c r="M425" s="181">
        <f>M7+M30+M53+M76+M99+M122+M145+M168+M191+M214+M237+M260+M283+M306+M329+M352+M375+M398</f>
        <v>536</v>
      </c>
      <c r="N425" s="181">
        <f>N7+N30+N53+N76+N99+N122+N145+N168+N191+N214+N237+N260+N283+N306+N329+N352+N375+N398</f>
        <v>470</v>
      </c>
      <c r="O425" s="181">
        <f>O7+O30+O53+O76+O99+O122+O145+O168+O191+O214+O237+O260+O283+O306+O329+O352+O375+O398</f>
        <v>513</v>
      </c>
      <c r="P425" s="181">
        <f>P7+P30+P53+P76+P99+P122+P145+P168+P191+P214+P237+P260+P283+P306+P329+P352+P375+P398</f>
        <v>563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523</v>
      </c>
      <c r="T425" s="181">
        <f>T7+T30+T53+T76+T99+T122+T145+T168+T191+T214+T237+T260+T283+T306+T329+T352+T375+T398</f>
        <v>515</v>
      </c>
      <c r="U425" s="181">
        <f>U7+U30+U53+U76+U99+U122+U145+U168+U191+U214+U237+U260+U283+U306+U329+U352+U375+U398</f>
        <v>587</v>
      </c>
      <c r="V425" s="181">
        <f>V7+V30+V53+V76+V99+V122+V145+V168+V191+V214+V237+V260+V283+V306+V329+V352+V375+V398</f>
        <v>516</v>
      </c>
      <c r="W425" s="181">
        <f>W7+W30+W53+W76+W99+W122+W145+W168+W191+W214+W237+W260+W283+W306+W329+W352+W375+W398</f>
        <v>570</v>
      </c>
      <c r="X425" s="181">
        <f>X7+X30+X53+X76+X99+X122+X145+X168+X191+X214+X237+X260+X283+X306+X329+X352+X375+X398</f>
        <v>146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528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596</v>
      </c>
      <c r="AC425" s="181">
        <f>AC7+AC30+AC53+AC76+AC99+AC122+AC145+AC168+AC191+AC214+AC237+AC260+AC283+AC306+AC329+AC352+AC375+AC398</f>
        <v>492</v>
      </c>
      <c r="AD425" s="181">
        <f>AD7+AD30+AD53+AD76+AD99+AD122+AD145+AD168+AD191+AD214+AD237+AD260+AD283+AD306+AD329+AD352+AD375+AD398</f>
        <v>491</v>
      </c>
      <c r="AE425" s="181">
        <f>AE7+AE30+AE53+AE76+AE99+AE122+AE145+AE168+AE191+AE214+AE237+AE260+AE283+AE306+AE329+AE352+AE375+AE398</f>
        <v>103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11040</v>
      </c>
      <c r="AJ425" s="304">
        <f>SUM(AI425:AI426)</f>
        <v>11497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28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23</v>
      </c>
      <c r="H426" s="181">
        <f>H8+H31+H54+H77+H100+H123+H146+H169+H192+H215+H238+H261+H284+H307+H330+H353+H376+H399</f>
        <v>22</v>
      </c>
      <c r="I426" s="181">
        <f>I8+I31+I54+I77+I100+I123+I146+I169+I192+I215+I238+I261+I284+I307+I330+I353+I376+I399</f>
        <v>21</v>
      </c>
      <c r="J426" s="181">
        <f>J8+J31+J54+J77+J100+J123+J146+J169+J192+J215+J238+J261+J284+J307+J330+J353+J376+J399</f>
        <v>4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19</v>
      </c>
      <c r="M426" s="181">
        <f>M8+M31+M54+M77+M100+M123+M146+M169+M192+M215+M238+M261+M284+M307+M330+M353+M376+M399</f>
        <v>18</v>
      </c>
      <c r="N426" s="181">
        <f>N8+N31+N54+N77+N100+N123+N146+N169+N192+N215+N238+N261+N284+N307+N330+N353+N376+N399</f>
        <v>24</v>
      </c>
      <c r="O426" s="181">
        <f>O8+O31+O54+O77+O100+O123+O146+O169+O192+O215+O238+O261+O284+O307+O330+O353+O376+O399</f>
        <v>26</v>
      </c>
      <c r="P426" s="181">
        <f>P8+P31+P54+P77+P100+P123+P146+P169+P192+P215+P238+P261+P284+P307+P330+P353+P376+P399</f>
        <v>16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26</v>
      </c>
      <c r="T426" s="181">
        <f>T8+T31+T54+T77+T100+T123+T146+T169+T192+T215+T238+T261+T284+T307+T330+T353+T376+T399</f>
        <v>19</v>
      </c>
      <c r="U426" s="181">
        <f>U8+U31+U54+U77+U100+U123+U146+U169+U192+U215+U238+U261+U284+U307+U330+U353+U376+U399</f>
        <v>19</v>
      </c>
      <c r="V426" s="181">
        <f>V8+V31+V54+V77+V100+V123+V146+V169+V192+V215+V238+V261+V284+V307+V330+V353+V376+V399</f>
        <v>29</v>
      </c>
      <c r="W426" s="181">
        <f>W8+W31+W54+W77+W100+W123+W146+W169+W192+W215+W238+W261+W284+W307+W330+W353+W376+W399</f>
        <v>19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25</v>
      </c>
      <c r="AA426" s="181">
        <f>AA8+AA31+AA54+AA77+AA100+AA123+AA146+AA169+AA192+AA215+AA238+AA261+AA284+AA307+AA330+AA353+AA376+AA399</f>
        <v>19</v>
      </c>
      <c r="AB426" s="181">
        <f>AB8+AB31+AB54+AB77+AB100+AB123+AB146+AB169+AB192+AB215+AB238+AB261+AB284+AB307+AB330+AB353+AB376+AB399</f>
        <v>26</v>
      </c>
      <c r="AC426" s="181">
        <f>AC8+AC31+AC54+AC77+AC100+AC123+AC146+AC169+AC192+AC215+AC238+AC261+AC284+AC307+AC330+AC353+AC376+AC399</f>
        <v>23</v>
      </c>
      <c r="AD426" s="181">
        <f>AD8+AD31+AD54+AD77+AD100+AD123+AD146+AD169+AD192+AD215+AD238+AD261+AD284+AD307+AD330+AD353+AD376+AD399</f>
        <v>15</v>
      </c>
      <c r="AE426" s="181">
        <f>AE8+AE31+AE54+AE77+AE100+AE123+AE146+AE169+AE192+AE215+AE238+AE261+AE284+AE307+AE330+AE353+AE376+AE399</f>
        <v>6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457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2049</v>
      </c>
      <c r="F427" s="181">
        <f>F9+F32+F55+F78+F101+F124+F147+F170+F193+F216+F239+F262+F285+F308+F331+F354+F377+F400</f>
        <v>2042</v>
      </c>
      <c r="G427" s="181">
        <f>G9+G32+G55+G78+G101+G124+G147+G170+G193+G216+G239+G262+G285+G308+G331+G354+G377+G400</f>
        <v>2055</v>
      </c>
      <c r="H427" s="181">
        <f>H9+H32+H55+H78+H101+H124+H147+H170+H193+H216+H239+H262+H285+H308+H331+H354+H377+H400</f>
        <v>2062</v>
      </c>
      <c r="I427" s="181">
        <f>I9+I32+I55+I78+I101+I124+I147+I170+I193+I216+I239+I262+I285+I308+I331+I354+I377+I400</f>
        <v>2087</v>
      </c>
      <c r="J427" s="181">
        <f>J9+J32+J55+J78+J101+J124+J147+J170+J193+J216+J239+J262+J285+J308+J331+J354+J377+J400</f>
        <v>595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2058</v>
      </c>
      <c r="M427" s="181">
        <f>M9+M32+M55+M78+M101+M124+M147+M170+M193+M216+M239+M262+M285+M308+M331+M354+M377+M400</f>
        <v>2095</v>
      </c>
      <c r="N427" s="181">
        <f>N9+N32+N55+N78+N101+N124+N147+N170+N193+N216+N239+N262+N285+N308+N331+N354+N377+N400</f>
        <v>1806</v>
      </c>
      <c r="O427" s="181">
        <f>O9+O32+O55+O78+O101+O124+O147+O170+O193+O216+O239+O262+O285+O308+O331+O354+O377+O400</f>
        <v>2053</v>
      </c>
      <c r="P427" s="181">
        <f>P9+P32+P55+P78+P101+P124+P147+P170+P193+P216+P239+P262+P285+P308+P331+P354+P377+P400</f>
        <v>2223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2065</v>
      </c>
      <c r="T427" s="181">
        <f>T9+T32+T55+T78+T101+T124+T147+T170+T193+T216+T239+T262+T285+T308+T331+T354+T377+T400</f>
        <v>1958</v>
      </c>
      <c r="U427" s="181">
        <f>U9+U32+U55+U78+U101+U124+U147+U170+U193+U216+U239+U262+U285+U308+U331+U354+U377+U400</f>
        <v>2077</v>
      </c>
      <c r="V427" s="181">
        <f>V9+V32+V55+V78+V101+V124+V147+V170+V193+V216+V239+V262+V285+V308+V331+V354+V377+V400</f>
        <v>1772</v>
      </c>
      <c r="W427" s="181">
        <f>W9+W32+W55+W78+W101+W124+W147+W170+W193+W216+W239+W262+W285+W308+W331+W354+W377+W400</f>
        <v>2110</v>
      </c>
      <c r="X427" s="181">
        <f>X9+X32+X55+X78+X101+X124+X147+X170+X193+X216+X239+X262+X285+X308+X331+X354+X377+X400</f>
        <v>605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1973</v>
      </c>
      <c r="AA427" s="181">
        <f>AA9+AA32+AA55+AA78+AA101+AA124+AA147+AA170+AA193+AA216+AA239+AA262+AA285+AA308+AA331+AA354+AA377+AA400</f>
        <v>1984</v>
      </c>
      <c r="AB427" s="181">
        <f>AB9+AB32+AB55+AB78+AB101+AB124+AB147+AB170+AB193+AB216+AB239+AB262+AB285+AB308+AB331+AB354+AB377+AB400</f>
        <v>2157</v>
      </c>
      <c r="AC427" s="181">
        <f>AC9+AC32+AC55+AC78+AC101+AC124+AC147+AC170+AC193+AC216+AC239+AC262+AC285+AC308+AC331+AC354+AC377+AC400</f>
        <v>2030</v>
      </c>
      <c r="AD427" s="181">
        <f>AD9+AD32+AD55+AD78+AD101+AD124+AD147+AD170+AD193+AD216+AD239+AD262+AD285+AD308+AD331+AD354+AD377+AD400</f>
        <v>2006</v>
      </c>
      <c r="AE427" s="181">
        <f>AE9+AE32+AE55+AE78+AE101+AE124+AE147+AE170+AE193+AE216+AE239+AE262+AE285+AE308+AE331+AE354+AE377+AE400</f>
        <v>440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42302</v>
      </c>
      <c r="AJ427" s="304">
        <f>SUM(AI427:AI428)</f>
        <v>44536</v>
      </c>
      <c r="AK427" s="307" t="s">
        <v>174</v>
      </c>
      <c r="AL427" s="304">
        <f>SUM(AJ427:AJ430)</f>
        <v>79293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111</v>
      </c>
      <c r="F428" s="181">
        <f>F10+F33+F56+F79+F102+F125+F148+F171+F194+F217+F240+F263+F286+F309+F332+F355+F378+F401</f>
        <v>118</v>
      </c>
      <c r="G428" s="181">
        <f>G10+G33+G56+G79+G102+G125+G148+G171+G194+G217+G240+G263+G286+G309+G332+G355+G378+G401</f>
        <v>106</v>
      </c>
      <c r="H428" s="181">
        <f>H10+H33+H56+H79+H102+H125+H148+H171+H194+H217+H240+H263+H286+H309+H332+H355+H378+H401</f>
        <v>93</v>
      </c>
      <c r="I428" s="181">
        <f>I10+I33+I56+I79+I102+I125+I148+I171+I194+I217+I240+I263+I286+I309+I332+I355+I378+I401</f>
        <v>97</v>
      </c>
      <c r="J428" s="181">
        <f>J10+J33+J56+J79+J102+J125+J148+J171+J194+J217+J240+J263+J286+J309+J332+J355+J378+J401</f>
        <v>30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94</v>
      </c>
      <c r="M428" s="181">
        <f>M10+M33+M56+M79+M102+M125+M148+M171+M194+M217+M240+M263+M286+M309+M332+M355+M378+M401</f>
        <v>96</v>
      </c>
      <c r="N428" s="181">
        <f>N10+N33+N56+N79+N102+N125+N148+N171+N194+N217+N240+N263+N286+N309+N332+N355+N378+N401</f>
        <v>80</v>
      </c>
      <c r="O428" s="181">
        <f>O10+O33+O56+O79+O102+O125+O148+O171+O194+O217+O240+O263+O286+O309+O332+O355+O378+O401</f>
        <v>107</v>
      </c>
      <c r="P428" s="181">
        <f>P10+P33+P56+P79+P102+P125+P148+P171+P194+P217+P240+P263+P286+P309+P332+P355+P378+P401</f>
        <v>101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132</v>
      </c>
      <c r="T428" s="181">
        <f>T10+T33+T56+T79+T102+T125+T148+T171+T194+T217+T240+T263+T286+T309+T332+T355+T378+T401</f>
        <v>103</v>
      </c>
      <c r="U428" s="181">
        <f>U10+U33+U56+U79+U102+U125+U148+U171+U194+U217+U240+U263+U286+U309+U332+U355+U378+U401</f>
        <v>99</v>
      </c>
      <c r="V428" s="181">
        <f>V10+V33+V56+V79+V102+V125+V148+V171+V194+V217+V240+V263+V286+V309+V332+V355+V378+V401</f>
        <v>98</v>
      </c>
      <c r="W428" s="181">
        <f>W10+W33+W56+W79+W102+W125+W148+W171+W194+W217+W240+W263+W286+W309+W332+W355+W378+W401</f>
        <v>96</v>
      </c>
      <c r="X428" s="181">
        <f>X10+X33+X56+X79+X102+X125+X148+X171+X194+X217+X240+X263+X286+X309+X332+X355+X378+X401</f>
        <v>40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206</v>
      </c>
      <c r="AA428" s="181">
        <f>AA10+AA33+AA56+AA79+AA102+AA125+AA148+AA171+AA194+AA217+AA240+AA263+AA286+AA309+AA332+AA355+AA378+AA401</f>
        <v>93</v>
      </c>
      <c r="AB428" s="181">
        <f>AB10+AB33+AB56+AB79+AB102+AB125+AB148+AB171+AB194+AB217+AB240+AB263+AB286+AB309+AB332+AB355+AB378+AB401</f>
        <v>95</v>
      </c>
      <c r="AC428" s="181">
        <f>AC10+AC33+AC56+AC79+AC102+AC125+AC148+AC171+AC194+AC217+AC240+AC263+AC286+AC309+AC332+AC355+AC378+AC401</f>
        <v>94</v>
      </c>
      <c r="AD428" s="181">
        <f>AD10+AD33+AD56+AD79+AD102+AD125+AD148+AD171+AD194+AD217+AD240+AD263+AD286+AD309+AD332+AD355+AD378+AD401</f>
        <v>110</v>
      </c>
      <c r="AE428" s="181">
        <f>AE10+AE33+AE56+AE79+AE102+AE125+AE148+AE171+AE194+AE217+AE240+AE263+AE286+AE309+AE332+AE355+AE378+AE401</f>
        <v>35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2234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1619</v>
      </c>
      <c r="F429" s="181">
        <f>F11+F34+F57+F80+F103+F126+F149+F172+F195+F218+F241+F264+F287+F310+F333+F356+F379+F402</f>
        <v>1494</v>
      </c>
      <c r="G429" s="181">
        <f>G11+G34+G57+G80+G103+G126+G149+G172+G195+G218+G241+G264+G287+G310+G333+G356+G379+G402</f>
        <v>1570</v>
      </c>
      <c r="H429" s="181">
        <f>H11+H34+H57+H80+H103+H126+H149+H172+H195+H218+H241+H264+H287+H310+H333+H356+H379+H402</f>
        <v>1586</v>
      </c>
      <c r="I429" s="181">
        <f>I11+I34+I57+I80+I103+I126+I149+I172+I195+I218+I241+I264+I287+I310+I333+I356+I379+I402</f>
        <v>1595</v>
      </c>
      <c r="J429" s="181">
        <f>J11+J34+J57+J80+J103+J126+J149+J172+J195+J218+J241+J264+J287+J310+J333+J356+J379+J402</f>
        <v>565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1570</v>
      </c>
      <c r="M429" s="181">
        <f>M11+M34+M57+M80+M103+M126+M149+M172+M195+M218+M241+M264+M287+M310+M333+M356+M379+M402</f>
        <v>1617</v>
      </c>
      <c r="N429" s="181">
        <f>N11+N34+N57+N80+N103+N126+N149+N172+N195+N218+N241+N264+N287+N310+N333+N356+N379+N402</f>
        <v>1459</v>
      </c>
      <c r="O429" s="181">
        <f>O11+O34+O57+O80+O103+O126+O149+O172+O195+O218+O241+O264+O287+O310+O333+O356+O379+O402</f>
        <v>1564</v>
      </c>
      <c r="P429" s="181">
        <f>P11+P34+P57+P80+P103+P126+P149+P172+P195+P218+P241+P264+P287+P310+P333+P356+P379+P402</f>
        <v>1698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1694</v>
      </c>
      <c r="T429" s="181">
        <f>T11+T34+T57+T80+T103+T126+T149+T172+T195+T218+T241+T264+T287+T310+T333+T356+T379+T402</f>
        <v>1385</v>
      </c>
      <c r="U429" s="181">
        <f>U11+U34+U57+U80+U103+U126+U149+U172+U195+U218+U241+U264+U287+U310+U333+U356+U379+U402</f>
        <v>1711</v>
      </c>
      <c r="V429" s="181">
        <f>V11+V34+V57+V80+V103+V126+V149+V172+V195+V218+V241+V264+V287+V310+V333+V356+V379+V402</f>
        <v>1476</v>
      </c>
      <c r="W429" s="181">
        <f>W11+W34+W57+W80+W103+W126+W149+W172+W195+W218+W241+W264+W287+W310+W333+W356+W379+W402</f>
        <v>1732</v>
      </c>
      <c r="X429" s="181">
        <f>X11+X34+X57+X80+X103+X126+X149+X172+X195+X218+X241+X264+X287+X310+X333+X356+X379+X402</f>
        <v>566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1555</v>
      </c>
      <c r="AA429" s="181">
        <f>AA11+AA34+AA57+AA80+AA103+AA126+AA149+AA172+AA195+AA218+AA241+AA264+AA287+AA310+AA333+AA356+AA379+AA402</f>
        <v>1658</v>
      </c>
      <c r="AB429" s="181">
        <f>AB11+AB34+AB57+AB80+AB103+AB126+AB149+AB172+AB195+AB218+AB241+AB264+AB287+AB310+AB333+AB356+AB379+AB402</f>
        <v>1771</v>
      </c>
      <c r="AC429" s="181">
        <f>AC11+AC34+AC57+AC80+AC103+AC126+AC149+AC172+AC195+AC218+AC241+AC264+AC287+AC310+AC333+AC356+AC379+AC402</f>
        <v>1572</v>
      </c>
      <c r="AD429" s="181">
        <f>AD11+AD34+AD57+AD80+AD103+AD126+AD149+AD172+AD195+AD218+AD241+AD264+AD287+AD310+AD333+AD356+AD379+AD402</f>
        <v>1671</v>
      </c>
      <c r="AE429" s="181">
        <f>AE11+AE34+AE57+AE80+AE103+AE126+AE149+AE172+AE195+AE218+AE241+AE264+AE287+AE310+AE333+AE356+AE379+AE402</f>
        <v>396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33524</v>
      </c>
      <c r="AJ429" s="304">
        <f>SUM(AI429:AI430)</f>
        <v>34757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61</v>
      </c>
      <c r="F430" s="181">
        <f>F12+F35+F58+F81+F104+F127+F150+F173+F196+F219+F242+F265+F288+F311+F334+F357+F380+F403</f>
        <v>54</v>
      </c>
      <c r="G430" s="181">
        <f>G12+G35+G58+G81+G104+G127+G150+G173+G196+G219+G242+G265+G288+G311+G334+G357+G380+G403</f>
        <v>54</v>
      </c>
      <c r="H430" s="181">
        <f>H12+H35+H58+H81+H104+H127+H150+H173+H196+H219+H242+H265+H288+H311+H334+H357+H380+H403</f>
        <v>46</v>
      </c>
      <c r="I430" s="181">
        <f>I12+I35+I58+I81+I104+I127+I150+I173+I196+I219+I242+I265+I288+I311+I334+I357+I380+I403</f>
        <v>59</v>
      </c>
      <c r="J430" s="181">
        <f>J12+J35+J58+J81+J104+J127+J150+J173+J196+J219+J242+J265+J288+J311+J334+J357+J380+J403</f>
        <v>13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56</v>
      </c>
      <c r="N430" s="181">
        <f>N12+N35+N58+N81+N104+N127+N150+N173+N196+N219+N242+N265+N288+N311+N334+N357+N380+N403</f>
        <v>53</v>
      </c>
      <c r="O430" s="181">
        <f>O12+O35+O58+O81+O104+O127+O150+O173+O196+O219+O242+O265+O288+O311+O334+O357+O380+O403</f>
        <v>55</v>
      </c>
      <c r="P430" s="181">
        <f>P12+P35+P58+P81+P104+P127+P150+P173+P196+P219+P242+P265+P288+P311+P334+P357+P380+P403</f>
        <v>59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75</v>
      </c>
      <c r="T430" s="181">
        <f>T12+T35+T58+T81+T104+T127+T150+T173+T196+T219+T242+T265+T288+T311+T334+T357+T380+T403</f>
        <v>56</v>
      </c>
      <c r="U430" s="181">
        <f>U12+U35+U58+U81+U104+U127+U150+U173+U196+U219+U242+U265+U288+U311+U334+U357+U380+U403</f>
        <v>49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45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154</v>
      </c>
      <c r="AA430" s="181">
        <f>AA12+AA35+AA58+AA81+AA104+AA127+AA150+AA173+AA196+AA219+AA242+AA265+AA288+AA311+AA334+AA357+AA380+AA403</f>
        <v>50</v>
      </c>
      <c r="AB430" s="181">
        <f>AB12+AB35+AB58+AB81+AB104+AB127+AB150+AB173+AB196+AB219+AB242+AB265+AB288+AB311+AB334+AB357+AB380+AB403</f>
        <v>46</v>
      </c>
      <c r="AC430" s="181">
        <f>AC12+AC35+AC58+AC81+AC104+AC127+AC150+AC173+AC196+AC219+AC242+AC265+AC288+AC311+AC334+AC357+AC380+AC403</f>
        <v>47</v>
      </c>
      <c r="AD430" s="181">
        <f>AD12+AD35+AD58+AD81+AD104+AD127+AD150+AD173+AD196+AD219+AD242+AD265+AD288+AD311+AD334+AD357+AD380+AD403</f>
        <v>62</v>
      </c>
      <c r="AE430" s="181">
        <f>AE12+AE35+AE58+AE81+AE104+AE127+AE150+AE173+AE196+AE219+AE242+AE265+AE288+AE311+AE334+AE357+AE380+AE403</f>
        <v>20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1233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1073</v>
      </c>
      <c r="F431" s="181">
        <f>F13+F36+F59+F82+F105+F128+F151+F174+F197+F220+F243+F266+F289+F312+F335+F358+F381+F404</f>
        <v>1026</v>
      </c>
      <c r="G431" s="181">
        <f>G13+G36+G59+G82+G105+G128+G151+G174+G197+G220+G243+G266+G289+G312+G335+G358+G381+G404</f>
        <v>1061</v>
      </c>
      <c r="H431" s="181">
        <f>H13+H36+H59+H82+H105+H128+H151+H174+H197+H220+H243+H266+H289+H312+H335+H358+H381+H404</f>
        <v>1008</v>
      </c>
      <c r="I431" s="181">
        <f>I13+I36+I59+I82+I105+I128+I151+I174+I197+I220+I243+I266+I289+I312+I335+I358+I381+I404</f>
        <v>1095</v>
      </c>
      <c r="J431" s="181">
        <f>J13+J36+J59+J82+J105+J128+J151+J174+J197+J220+J243+J266+J289+J312+J335+J358+J381+J404</f>
        <v>229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1040</v>
      </c>
      <c r="M431" s="181">
        <f>M13+M36+M59+M82+M105+M128+M151+M174+M197+M220+M243+M266+M289+M312+M335+M358+M381+M404</f>
        <v>1031</v>
      </c>
      <c r="N431" s="181">
        <f>N13+N36+N59+N82+N105+N128+N151+N174+N197+N220+N243+N266+N289+N312+N335+N358+N381+N404</f>
        <v>951</v>
      </c>
      <c r="O431" s="181">
        <f>O13+O36+O59+O82+O105+O128+O151+O174+O197+O220+O243+O266+O289+O312+O335+O358+O381+O404</f>
        <v>1030</v>
      </c>
      <c r="P431" s="181">
        <f>P13+P36+P59+P82+P105+P128+P151+P174+P197+P220+P243+P266+P289+P312+P335+P358+P381+P404</f>
        <v>1073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1056</v>
      </c>
      <c r="T431" s="181">
        <f>T13+T36+T59+T82+T105+T128+T151+T174+T197+T220+T243+T266+T289+T312+T335+T358+T381+T404</f>
        <v>945</v>
      </c>
      <c r="U431" s="181">
        <f>U13+U36+U59+U82+U105+U128+U151+U174+U197+U220+U243+U266+U289+U312+U335+U358+U381+U404</f>
        <v>1043</v>
      </c>
      <c r="V431" s="181">
        <f>V13+V36+V59+V82+V105+V128+V151+V174+V197+V220+V243+V266+V289+V312+V335+V358+V381+V404</f>
        <v>851</v>
      </c>
      <c r="W431" s="181">
        <f>W13+W36+W59+W82+W105+W128+W151+W174+W197+W220+W243+W266+W289+W312+W335+W358+W381+W404</f>
        <v>1069</v>
      </c>
      <c r="X431" s="181">
        <f>X13+X36+X59+X82+X105+X128+X151+X174+X197+X220+X243+X266+X289+X312+X335+X358+X381+X404</f>
        <v>239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1014</v>
      </c>
      <c r="AA431" s="181">
        <f>AA13+AA36+AA59+AA82+AA105+AA128+AA151+AA174+AA197+AA220+AA243+AA266+AA289+AA312+AA335+AA358+AA381+AA404</f>
        <v>957</v>
      </c>
      <c r="AB431" s="181">
        <f>AB13+AB36+AB59+AB82+AB105+AB128+AB151+AB174+AB197+AB220+AB243+AB266+AB289+AB312+AB335+AB358+AB381+AB404</f>
        <v>1075</v>
      </c>
      <c r="AC431" s="181">
        <f>AC13+AC36+AC59+AC82+AC105+AC128+AC151+AC174+AC197+AC220+AC243+AC266+AC289+AC312+AC335+AC358+AC381+AC404</f>
        <v>1050</v>
      </c>
      <c r="AD431" s="181">
        <f>AD13+AD36+AD59+AD82+AD105+AD128+AD151+AD174+AD197+AD220+AD243+AD266+AD289+AD312+AD335+AD358+AD381+AD404</f>
        <v>1002</v>
      </c>
      <c r="AE431" s="181">
        <f>AE13+AE36+AE59+AE82+AE105+AE128+AE151+AE174+AE197+AE220+AE243+AE266+AE289+AE312+AE335+AE358+AE381+AE404</f>
        <v>163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21081</v>
      </c>
      <c r="AJ431" s="304">
        <f>SUM(AI431:AI432)</f>
        <v>22106</v>
      </c>
      <c r="AK431" s="307" t="s">
        <v>180</v>
      </c>
      <c r="AL431" s="304">
        <f>SUM(AJ431:AJ434)</f>
        <v>32315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56</v>
      </c>
      <c r="F432" s="181">
        <f>F14+F37+F60+F83+F106+F129+F152+F175+F198+F221+F244+F267+F290+F313+F336+F359+F382+F405</f>
        <v>63</v>
      </c>
      <c r="G432" s="181">
        <f>G14+G37+G60+G83+G106+G129+G152+G175+G198+G221+G244+G267+G290+G313+G336+G359+G382+G405</f>
        <v>53</v>
      </c>
      <c r="H432" s="181">
        <f>H14+H37+H60+H83+H106+H129+H152+H175+H198+H221+H244+H267+H290+H313+H336+H359+H382+H405</f>
        <v>36</v>
      </c>
      <c r="I432" s="181">
        <f>I14+I37+I60+I83+I106+I129+I152+I175+I198+I221+I244+I267+I290+I313+I336+I359+I382+I405</f>
        <v>41</v>
      </c>
      <c r="J432" s="181">
        <f>J14+J37+J60+J83+J106+J129+J152+J175+J198+J221+J244+J267+J290+J313+J336+J359+J382+J405</f>
        <v>16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42</v>
      </c>
      <c r="M432" s="181">
        <f>M14+M37+M60+M83+M106+M129+M152+M175+M198+M221+M244+M267+M290+M313+M336+M359+M382+M405</f>
        <v>47</v>
      </c>
      <c r="N432" s="181">
        <f>N14+N37+N60+N83+N106+N129+N152+N175+N198+N221+N244+N267+N290+N313+N336+N359+N382+N405</f>
        <v>37</v>
      </c>
      <c r="O432" s="181">
        <f>O14+O37+O60+O83+O106+O129+O152+O175+O198+O221+O244+O267+O290+O313+O336+O359+O382+O405</f>
        <v>44</v>
      </c>
      <c r="P432" s="181">
        <f>P14+P37+P60+P83+P106+P129+P152+P175+P198+P221+P244+P267+P290+P313+P336+P359+P382+P405</f>
        <v>47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54</v>
      </c>
      <c r="T432" s="181">
        <f>T14+T37+T60+T83+T106+T129+T152+T175+T198+T221+T244+T267+T290+T313+T336+T359+T382+T405</f>
        <v>40</v>
      </c>
      <c r="U432" s="181">
        <f>U14+U37+U60+U83+U106+U129+U152+U175+U198+U221+U244+U267+U290+U313+U336+U359+U382+U405</f>
        <v>51</v>
      </c>
      <c r="V432" s="181">
        <f>V14+V37+V60+V83+V106+V129+V152+V175+V198+V221+V244+V267+V290+V313+V336+V359+V382+V405</f>
        <v>40</v>
      </c>
      <c r="W432" s="181">
        <f>W14+W37+W60+W83+W106+W129+W152+W175+W198+W221+W244+W267+W290+W313+W336+W359+W382+W405</f>
        <v>44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58</v>
      </c>
      <c r="AA432" s="181">
        <f>AA14+AA37+AA60+AA83+AA106+AA129+AA152+AA175+AA198+AA221+AA244+AA267+AA290+AA313+AA336+AA359+AA382+AA405</f>
        <v>49</v>
      </c>
      <c r="AB432" s="181">
        <f>AB14+AB37+AB60+AB83+AB106+AB129+AB152+AB175+AB198+AB221+AB244+AB267+AB290+AB313+AB336+AB359+AB382+AB405</f>
        <v>54</v>
      </c>
      <c r="AC432" s="181">
        <f>AC14+AC37+AC60+AC83+AC106+AC129+AC152+AC175+AC198+AC221+AC244+AC267+AC290+AC313+AC336+AC359+AC382+AC405</f>
        <v>67</v>
      </c>
      <c r="AD432" s="181">
        <f>AD14+AD37+AD60+AD83+AD106+AD129+AD152+AD175+AD198+AD221+AD244+AD267+AD290+AD313+AD336+AD359+AD382+AD405</f>
        <v>51</v>
      </c>
      <c r="AE432" s="181">
        <f>AE14+AE37+AE60+AE83+AE106+AE129+AE152+AE175+AE198+AE221+AE244+AE267+AE290+AE313+AE336+AE359+AE382+AE405</f>
        <v>18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1025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448</v>
      </c>
      <c r="F433" s="181">
        <f>F15+F38+F61+F84+F107+F130+F153+F176+F199+F222+F245+F268+F291+F314+F337+F360+F383+F406</f>
        <v>483</v>
      </c>
      <c r="G433" s="181">
        <f>G15+G38+G61+G84+G107+G130+G153+G176+G199+G222+G245+G268+G291+G314+G337+G360+G383+G406</f>
        <v>443</v>
      </c>
      <c r="H433" s="181">
        <f>H15+H38+H61+H84+H107+H130+H153+H176+H199+H222+H245+H268+H291+H314+H337+H360+H383+H406</f>
        <v>460</v>
      </c>
      <c r="I433" s="181">
        <f>I15+I38+I61+I84+I107+I130+I153+I176+I199+I222+I245+I268+I291+I314+I337+I360+I383+I406</f>
        <v>461</v>
      </c>
      <c r="J433" s="181">
        <f>J15+J38+J61+J84+J107+J130+J153+J176+J199+J222+J245+J268+J291+J314+J337+J360+J383+J406</f>
        <v>170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476</v>
      </c>
      <c r="M433" s="181">
        <f>M15+M38+M61+M84+M107+M130+M153+M176+M199+M222+M245+M268+M291+M314+M337+M360+M383+M406</f>
        <v>497</v>
      </c>
      <c r="N433" s="181">
        <f>N15+N38+N61+N84+N107+N130+N153+N176+N199+N222+N245+N268+N291+N314+N337+N360+N383+N406</f>
        <v>422</v>
      </c>
      <c r="O433" s="181">
        <f>O15+O38+O61+O84+O107+O130+O153+O176+O199+O222+O245+O268+O291+O314+O337+O360+O383+O406</f>
        <v>418</v>
      </c>
      <c r="P433" s="181">
        <f>P15+P38+P61+P84+P107+P130+P153+P176+P199+P222+P245+P268+P291+P314+P337+P360+P383+P406</f>
        <v>548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514</v>
      </c>
      <c r="T433" s="181">
        <f>T15+T38+T61+T84+T107+T130+T153+T176+T199+T222+T245+T268+T291+T314+T337+T360+T383+T406</f>
        <v>455</v>
      </c>
      <c r="U433" s="181">
        <f>U15+U38+U61+U84+U107+U130+U153+U176+U199+U222+U245+U268+U291+U314+U337+U360+U383+U406</f>
        <v>455</v>
      </c>
      <c r="V433" s="181">
        <f>V15+V38+V61+V84+V107+V130+V153+V176+V199+V222+V245+V268+V291+V314+V337+V360+V383+V406</f>
        <v>403</v>
      </c>
      <c r="W433" s="181">
        <f>W15+W38+W61+W84+W107+W130+W153+W176+W199+W222+W245+W268+W291+W314+W337+W360+W383+W406</f>
        <v>504</v>
      </c>
      <c r="X433" s="181">
        <f>X15+X38+X61+X84+X107+X130+X153+X176+X199+X222+X245+X268+X291+X314+X337+X360+X383+X406</f>
        <v>134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472</v>
      </c>
      <c r="AA433" s="181">
        <f>AA15+AA38+AA61+AA84+AA107+AA130+AA153+AA176+AA199+AA222+AA245+AA268+AA291+AA314+AA337+AA360+AA383+AA406</f>
        <v>519</v>
      </c>
      <c r="AB433" s="181">
        <f>AB15+AB38+AB61+AB84+AB107+AB130+AB153+AB176+AB199+AB222+AB245+AB268+AB291+AB314+AB337+AB360+AB383+AB406</f>
        <v>515</v>
      </c>
      <c r="AC433" s="181">
        <f>AC15+AC38+AC61+AC84+AC107+AC130+AC153+AC176+AC199+AC222+AC245+AC268+AC291+AC314+AC337+AC360+AC383+AC406</f>
        <v>446</v>
      </c>
      <c r="AD433" s="181">
        <f>AD15+AD38+AD61+AD84+AD107+AD130+AD153+AD176+AD199+AD222+AD245+AD268+AD291+AD314+AD337+AD360+AD383+AD406</f>
        <v>444</v>
      </c>
      <c r="AE433" s="181">
        <f>AE15+AE38+AE61+AE84+AE107+AE130+AE153+AE176+AE199+AE222+AE245+AE268+AE291+AE314+AE337+AE360+AE383+AE406</f>
        <v>101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9788</v>
      </c>
      <c r="AJ433" s="304">
        <f>SUM(AI433:AI434)</f>
        <v>10209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19</v>
      </c>
      <c r="F434" s="181">
        <f>F16+F39+F62+F85+F108+F131+F154+F177+F200+F223+F246+F269+F292+F315+F338+F361+F384+F407</f>
        <v>19</v>
      </c>
      <c r="G434" s="181">
        <f>G16+G39+G62+G85+G108+G131+G154+G177+G200+G223+G246+G269+G292+G315+G338+G361+G384+G407</f>
        <v>19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19</v>
      </c>
      <c r="J434" s="181">
        <f>J16+J39+J62+J85+J108+J131+J154+J177+J200+J223+J246+J269+J292+J315+J338+J361+J384+J407</f>
        <v>8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19</v>
      </c>
      <c r="M434" s="181">
        <f>M16+M39+M62+M85+M108+M131+M154+M177+M200+M223+M246+M269+M292+M315+M338+M361+M384+M407</f>
        <v>21</v>
      </c>
      <c r="N434" s="181">
        <f>N16+N39+N62+N85+N108+N131+N154+N177+N200+N223+N246+N269+N292+N315+N338+N361+N384+N407</f>
        <v>15</v>
      </c>
      <c r="O434" s="181">
        <f>O16+O39+O62+O85+O108+O131+O154+O177+O200+O223+O246+O269+O292+O315+O338+O361+O384+O407</f>
        <v>24</v>
      </c>
      <c r="P434" s="181">
        <f>P16+P39+P62+P85+P108+P131+P154+P177+P200+P223+P246+P269+P292+P315+P338+P361+P384+P407</f>
        <v>21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24</v>
      </c>
      <c r="T434" s="181">
        <f>T16+T39+T62+T85+T108+T131+T154+T177+T200+T223+T246+T269+T292+T315+T338+T361+T384+T407</f>
        <v>20</v>
      </c>
      <c r="U434" s="181">
        <f>U16+U39+U62+U85+U108+U131+U154+U177+U200+U223+U246+U269+U292+U315+U338+U361+U384+U407</f>
        <v>20</v>
      </c>
      <c r="V434" s="181">
        <f>V16+V39+V62+V85+V108+V131+V154+V177+V200+V223+V246+V269+V292+V315+V338+V361+V384+V407</f>
        <v>19</v>
      </c>
      <c r="W434" s="181">
        <f>W16+W39+W62+W85+W108+W131+W154+W177+W200+W223+W246+W269+W292+W315+W338+W361+W384+W407</f>
        <v>18</v>
      </c>
      <c r="X434" s="181">
        <f>X16+X39+X62+X85+X108+X131+X154+X177+X200+X223+X246+X269+X292+X315+X338+X361+X384+X407</f>
        <v>7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23</v>
      </c>
      <c r="AA434" s="181">
        <f>AA16+AA39+AA62+AA85+AA108+AA131+AA154+AA177+AA200+AA223+AA246+AA269+AA292+AA315+AA338+AA361+AA384+AA407</f>
        <v>20</v>
      </c>
      <c r="AB434" s="181">
        <f>AB16+AB39+AB62+AB85+AB108+AB131+AB154+AB177+AB200+AB223+AB246+AB269+AB292+AB315+AB338+AB361+AB384+AB407</f>
        <v>22</v>
      </c>
      <c r="AC434" s="181">
        <f>AC16+AC39+AC62+AC85+AC108+AC131+AC154+AC177+AC200+AC223+AC246+AC269+AC292+AC315+AC338+AC361+AC384+AC407</f>
        <v>18</v>
      </c>
      <c r="AD434" s="181">
        <f>AD16+AD39+AD62+AD85+AD108+AD131+AD154+AD177+AD200+AD223+AD246+AD269+AD292+AD315+AD338+AD361+AD384+AD407</f>
        <v>22</v>
      </c>
      <c r="AE434" s="181">
        <f>AE16+AE39+AE62+AE85+AE108+AE131+AE154+AE177+AE200+AE223+AE246+AE269+AE292+AE315+AE338+AE361+AE384+AE407</f>
        <v>6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421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68 D390:AH391">
    <cfRule type="containsBlanks" dxfId="197" priority="1">
      <formula>LEN(TRIM(D68))=0</formula>
    </cfRule>
  </conditionalFormatting>
  <conditionalFormatting sqref="D68 E69:AH69">
    <cfRule type="cellIs" dxfId="71" priority="2" operator="greaterThan">
      <formula>500</formula>
    </cfRule>
  </conditionalFormatting>
  <conditionalFormatting sqref="D319:P322">
    <cfRule type="containsBlanks" dxfId="236" priority="3">
      <formula>LEN(TRIM(D319))=0</formula>
    </cfRule>
  </conditionalFormatting>
  <conditionalFormatting sqref="D320:P321">
    <cfRule type="cellIs" dxfId="20" priority="4" operator="greaterThan">
      <formula>900</formula>
    </cfRule>
  </conditionalFormatting>
  <conditionalFormatting sqref="D324:P324">
    <cfRule type="cellIs" dxfId="13" priority="5" operator="greaterThan">
      <formula>600</formula>
    </cfRule>
    <cfRule type="containsBlanks" dxfId="237" priority="6">
      <formula>LEN(TRIM(D324))=0</formula>
    </cfRule>
  </conditionalFormatting>
  <conditionalFormatting sqref="D135:AB135">
    <cfRule type="containsBlanks" dxfId="202" priority="7">
      <formula>LEN(TRIM(D135))=0</formula>
    </cfRule>
  </conditionalFormatting>
  <conditionalFormatting sqref="D158:AB158">
    <cfRule type="cellIs" dxfId="13" priority="8" operator="greaterThan">
      <formula>600</formula>
    </cfRule>
    <cfRule type="cellIs" dxfId="13" priority="9" operator="greaterThan">
      <formula>600</formula>
    </cfRule>
    <cfRule type="containsBlanks" dxfId="205" priority="10">
      <formula>LEN(TRIM(D158))=0</formula>
    </cfRule>
  </conditionalFormatting>
  <conditionalFormatting sqref="D158:AB161">
    <cfRule type="containsBlanks" dxfId="205" priority="11">
      <formula>LEN(TRIM(D158))=0</formula>
    </cfRule>
  </conditionalFormatting>
  <conditionalFormatting sqref="D159:AB160">
    <cfRule type="cellIs" dxfId="15" priority="12" operator="greaterThan">
      <formula>400</formula>
    </cfRule>
  </conditionalFormatting>
  <conditionalFormatting sqref="D228:AB229">
    <cfRule type="cellIs" dxfId="15" priority="13" operator="greaterThan">
      <formula>400</formula>
    </cfRule>
  </conditionalFormatting>
  <conditionalFormatting sqref="D89:AC89">
    <cfRule type="containsBlanks" dxfId="200" priority="14">
      <formula>LEN(TRIM(D89))=0</formula>
    </cfRule>
  </conditionalFormatting>
  <conditionalFormatting sqref="D3:AH3">
    <cfRule type="expression" priority="15">
      <formula>OR(TEXT(B2,"dddd")="sábado", TEXT(B2,"dddd")="domingo")</formula>
    </cfRule>
    <cfRule type="containsText" dxfId="5" priority="16" operator="containsText" text="dom">
      <formula>NOT(ISERROR(SEARCH("dom",D3)))</formula>
    </cfRule>
    <cfRule type="containsText" dxfId="6" priority="17" operator="containsText" text="sáb">
      <formula>NOT(ISERROR(SEARCH("sáb",D3)))</formula>
    </cfRule>
    <cfRule type="expression" priority="18">
      <formula>MêsParaExibiçãoNúmero&lt;&gt;MONTH(B4)</formula>
    </cfRule>
  </conditionalFormatting>
  <conditionalFormatting sqref="D4:AH20">
    <cfRule type="containsBlanks" dxfId="40" priority="19">
      <formula>LEN(TRIM(D4))=0</formula>
    </cfRule>
  </conditionalFormatting>
  <conditionalFormatting sqref="D20:AH20">
    <cfRule type="cellIs" dxfId="13" priority="20" operator="greaterThan">
      <formula>600</formula>
    </cfRule>
  </conditionalFormatting>
  <conditionalFormatting sqref="D20:AH22">
    <cfRule type="cellIs" dxfId="13" priority="21" operator="greaterThan">
      <formula>600</formula>
    </cfRule>
  </conditionalFormatting>
  <conditionalFormatting sqref="D20:AH23">
    <cfRule type="containsBlanks" dxfId="193" priority="22">
      <formula>LEN(TRIM(D20))=0</formula>
    </cfRule>
  </conditionalFormatting>
  <conditionalFormatting sqref="D24:AH24">
    <cfRule type="containsBlanks" dxfId="194" priority="23">
      <formula>LEN(TRIM(D24))=0</formula>
    </cfRule>
  </conditionalFormatting>
  <conditionalFormatting sqref="D25:AH25">
    <cfRule type="cellIs" dxfId="13" priority="24" operator="greaterThan">
      <formula>600</formula>
    </cfRule>
    <cfRule type="containsBlanks" dxfId="195" priority="25">
      <formula>LEN(TRIM(D25))=0</formula>
    </cfRule>
  </conditionalFormatting>
  <conditionalFormatting sqref="D27:AH47">
    <cfRule type="containsBlanks" dxfId="8" priority="26">
      <formula>LEN(TRIM(D27))=0</formula>
    </cfRule>
  </conditionalFormatting>
  <conditionalFormatting sqref="D43:AH43">
    <cfRule type="cellIs" dxfId="13" priority="27" operator="greaterThan">
      <formula>600</formula>
    </cfRule>
  </conditionalFormatting>
  <conditionalFormatting sqref="D44:AH45">
    <cfRule type="cellIs" dxfId="30" priority="28" operator="greaterThan">
      <formula>270</formula>
    </cfRule>
  </conditionalFormatting>
  <conditionalFormatting sqref="D48:AH48">
    <cfRule type="cellIs" dxfId="13" priority="29" operator="greaterThan">
      <formula>600</formula>
    </cfRule>
    <cfRule type="containsBlanks" dxfId="196" priority="30">
      <formula>LEN(TRIM(D48))=0</formula>
    </cfRule>
  </conditionalFormatting>
  <conditionalFormatting sqref="D66:AH66">
    <cfRule type="cellIs" dxfId="13" priority="31" operator="greaterThan">
      <formula>600</formula>
    </cfRule>
    <cfRule type="containsBlanks" dxfId="92" priority="32">
      <formula>LEN(TRIM(D66))=0</formula>
    </cfRule>
  </conditionalFormatting>
  <conditionalFormatting sqref="D66:AH68">
    <cfRule type="containsBlanks" dxfId="92" priority="33">
      <formula>LEN(TRIM(D66))=0</formula>
    </cfRule>
  </conditionalFormatting>
  <conditionalFormatting sqref="D67:AH69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</conditionalFormatting>
  <conditionalFormatting sqref="D71:AH71">
    <cfRule type="cellIs" dxfId="13" priority="37" operator="greaterThan">
      <formula>600</formula>
    </cfRule>
    <cfRule type="containsBlanks" dxfId="199" priority="38">
      <formula>LEN(TRIM(D71))=0</formula>
    </cfRule>
  </conditionalFormatting>
  <conditionalFormatting sqref="D73:AH90 AC112:AH113 D50:AH66 D165:AH181">
    <cfRule type="containsBlanks" dxfId="1" priority="39">
      <formula>LEN(TRIM(D50))=0</formula>
    </cfRule>
  </conditionalFormatting>
  <conditionalFormatting sqref="D89:AH89">
    <cfRule type="cellIs" dxfId="13" priority="40" operator="greaterThan">
      <formula>600</formula>
    </cfRule>
    <cfRule type="containsBlanks" dxfId="200" priority="41">
      <formula>LEN(TRIM(D89))=0</formula>
    </cfRule>
  </conditionalFormatting>
  <conditionalFormatting sqref="D90:AH90">
    <cfRule type="cellIs" dxfId="31" priority="42" operator="greaterThan">
      <formula>450</formula>
    </cfRule>
  </conditionalFormatting>
  <conditionalFormatting sqref="D91:AH91">
    <cfRule type="cellIs" dxfId="31" priority="43" operator="greaterThan">
      <formula>450</formula>
    </cfRule>
  </conditionalFormatting>
  <conditionalFormatting sqref="D91:AH93">
    <cfRule type="containsBlanks" dxfId="238" priority="44">
      <formula>LEN(TRIM(D91))=0</formula>
    </cfRule>
  </conditionalFormatting>
  <conditionalFormatting sqref="D94:AH94">
    <cfRule type="cellIs" dxfId="13" priority="45" operator="greaterThan">
      <formula>600</formula>
    </cfRule>
    <cfRule type="containsBlanks" dxfId="201" priority="46">
      <formula>LEN(TRIM(D94))=0</formula>
    </cfRule>
  </conditionalFormatting>
  <conditionalFormatting sqref="D96:AH112">
    <cfRule type="containsBlanks" dxfId="2" priority="47">
      <formula>LEN(TRIM(D96))=0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C90:AH90 AC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2:AH162">
    <cfRule type="containsBlanks" dxfId="206" priority="69">
      <formula>LEN(TRIM(D162))=0</formula>
    </cfRule>
  </conditionalFormatting>
  <conditionalFormatting sqref="D163:AH163">
    <cfRule type="cellIs" dxfId="13" priority="70" operator="greaterThan">
      <formula>600</formula>
    </cfRule>
    <cfRule type="containsBlanks" dxfId="207" priority="71">
      <formula>LEN(TRIM(D163))=0</formula>
    </cfRule>
  </conditionalFormatting>
  <conditionalFormatting sqref="D181:AH181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08" priority="74">
      <formula>LEN(TRIM(D181))=0</formula>
    </cfRule>
  </conditionalFormatting>
  <conditionalFormatting sqref="D181:AH184">
    <cfRule type="containsBlanks" dxfId="208" priority="75">
      <formula>LEN(TRIM(D181))=0</formula>
    </cfRule>
  </conditionalFormatting>
  <conditionalFormatting sqref="D182:AH183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185:AH185">
    <cfRule type="containsBlanks" dxfId="209" priority="78">
      <formula>LEN(TRIM(D185))=0</formula>
    </cfRule>
  </conditionalFormatting>
  <conditionalFormatting sqref="D186:AH186">
    <cfRule type="cellIs" dxfId="13" priority="79" operator="greaterThan">
      <formula>600</formula>
    </cfRule>
    <cfRule type="containsBlanks" dxfId="210" priority="80">
      <formula>LEN(TRIM(D186))=0</formula>
    </cfRule>
  </conditionalFormatting>
  <conditionalFormatting sqref="D188:AH204">
    <cfRule type="containsBlanks" dxfId="3" priority="81">
      <formula>LEN(TRIM(D188))=0</formula>
    </cfRule>
  </conditionalFormatting>
  <conditionalFormatting sqref="D204:AH204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0" priority="84">
      <formula>LEN(TRIM(D204))=0</formula>
    </cfRule>
  </conditionalFormatting>
  <conditionalFormatting sqref="D204:AH207">
    <cfRule type="containsBlanks" dxfId="0" priority="85">
      <formula>LEN(TRIM(D204))=0</formula>
    </cfRule>
  </conditionalFormatting>
  <conditionalFormatting sqref="D205:AH206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08:AH208">
    <cfRule type="containsBlanks" dxfId="211" priority="88">
      <formula>LEN(TRIM(D208))=0</formula>
    </cfRule>
  </conditionalFormatting>
  <conditionalFormatting sqref="D209:AH209">
    <cfRule type="cellIs" dxfId="13" priority="89" operator="greaterThan">
      <formula>600</formula>
    </cfRule>
    <cfRule type="containsBlanks" dxfId="212" priority="90">
      <formula>LEN(TRIM(D209))=0</formula>
    </cfRule>
  </conditionalFormatting>
  <conditionalFormatting sqref="D227:AH227">
    <cfRule type="cellIs" dxfId="13" priority="91" operator="greaterThan">
      <formula>600</formula>
    </cfRule>
    <cfRule type="cellIs" dxfId="13" priority="92" operator="greaterThan">
      <formula>600</formula>
    </cfRule>
    <cfRule type="containsBlanks" dxfId="163" priority="93">
      <formula>LEN(TRIM(D227))=0</formula>
    </cfRule>
  </conditionalFormatting>
  <conditionalFormatting sqref="D228:AH228">
    <cfRule type="cellIs" dxfId="15" priority="94" operator="greaterThan">
      <formula>400</formula>
    </cfRule>
  </conditionalFormatting>
  <conditionalFormatting sqref="D229:AH229 AD228:AH228">
    <cfRule type="cellIs" dxfId="15" priority="95" operator="greaterThan">
      <formula>400</formula>
    </cfRule>
  </conditionalFormatting>
  <conditionalFormatting sqref="D231:AH231">
    <cfRule type="containsBlanks" dxfId="213" priority="96">
      <formula>LEN(TRIM(D231))=0</formula>
    </cfRule>
  </conditionalFormatting>
  <conditionalFormatting sqref="D232:AH232">
    <cfRule type="cellIs" dxfId="13" priority="97" operator="greaterThan">
      <formula>600</formula>
    </cfRule>
    <cfRule type="containsBlanks" dxfId="214" priority="98">
      <formula>LEN(TRIM(D232))=0</formula>
    </cfRule>
  </conditionalFormatting>
  <conditionalFormatting sqref="D234:AH250">
    <cfRule type="containsBlanks" dxfId="73" priority="99">
      <formula>LEN(TRIM(D234))=0</formula>
    </cfRule>
  </conditionalFormatting>
  <conditionalFormatting sqref="D250:AH250">
    <cfRule type="cellIs" dxfId="13" priority="100" operator="greaterThan">
      <formula>600</formula>
    </cfRule>
    <cfRule type="cellIs" dxfId="13" priority="101" operator="greaterThan">
      <formula>600</formula>
    </cfRule>
    <cfRule type="containsBlanks" dxfId="215" priority="102">
      <formula>LEN(TRIM(D250))=0</formula>
    </cfRule>
  </conditionalFormatting>
  <conditionalFormatting sqref="D250:AH253"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80:AH296">
    <cfRule type="containsBlanks" dxfId="233" priority="123">
      <formula>LEN(TRIM(D280))=0</formula>
    </cfRule>
  </conditionalFormatting>
  <conditionalFormatting sqref="D296:AH296">
    <cfRule type="cellIs" dxfId="13" priority="124" operator="greaterThan">
      <formula>600</formula>
    </cfRule>
    <cfRule type="containsBlanks" dxfId="220" priority="125">
      <formula>LEN(TRIM(D296))=0</formula>
    </cfRule>
    <cfRule type="cellIs" dxfId="13" priority="126" operator="greaterThan">
      <formula>600</formula>
    </cfRule>
    <cfRule type="containsBlanks" dxfId="220" priority="127">
      <formula>LEN(TRIM(D296))=0</formula>
    </cfRule>
    <cfRule type="cellIs" dxfId="13" priority="128" operator="greaterThan">
      <formula>600</formula>
    </cfRule>
    <cfRule type="containsBlanks" dxfId="220" priority="129">
      <formula>LEN(TRIM(D296))=0</formula>
    </cfRule>
    <cfRule type="cellIs" dxfId="13" priority="130" operator="greaterThan">
      <formula>600</formula>
    </cfRule>
    <cfRule type="containsBlanks" dxfId="220" priority="131">
      <formula>LEN(TRIM(D296))=0</formula>
    </cfRule>
    <cfRule type="cellIs" dxfId="13" priority="132" operator="greaterThan">
      <formula>600</formula>
    </cfRule>
  </conditionalFormatting>
  <conditionalFormatting sqref="D296:AH299">
    <cfRule type="containsBlanks" dxfId="220" priority="133">
      <formula>LEN(TRIM(D296))=0</formula>
    </cfRule>
  </conditionalFormatting>
  <conditionalFormatting sqref="D297:AH298">
    <cfRule type="cellIs" dxfId="15" priority="134" operator="greaterThan">
      <formula>400</formula>
    </cfRule>
    <cfRule type="cellIs" dxfId="15" priority="135" operator="greaterThan">
      <formula>400</formula>
    </cfRule>
  </conditionalFormatting>
  <conditionalFormatting sqref="D300:AH300">
    <cfRule type="containsBlanks" dxfId="221" priority="136">
      <formula>LEN(TRIM(D300))=0</formula>
    </cfRule>
  </conditionalFormatting>
  <conditionalFormatting sqref="D301:AH301">
    <cfRule type="cellIs" dxfId="13" priority="137" operator="greaterThan">
      <formula>600</formula>
    </cfRule>
    <cfRule type="containsBlanks" dxfId="222" priority="138">
      <formula>LEN(TRIM(D301))=0</formula>
    </cfRule>
  </conditionalFormatting>
  <conditionalFormatting sqref="D323:AH323">
    <cfRule type="containsBlanks" dxfId="242" priority="139">
      <formula>LEN(TRIM(D323))=0</formula>
    </cfRule>
  </conditionalFormatting>
  <conditionalFormatting sqref="D326:AH346">
    <cfRule type="containsBlanks" dxfId="9" priority="140">
      <formula>LEN(TRIM(D326))=0</formula>
    </cfRule>
  </conditionalFormatting>
  <conditionalFormatting sqref="D343:AH344">
    <cfRule type="cellIs" dxfId="28" priority="141" operator="greaterThan">
      <formula>1000</formula>
    </cfRule>
  </conditionalFormatting>
  <conditionalFormatting sqref="D347:AH347">
    <cfRule type="cellIs" dxfId="13" priority="142" operator="greaterThan">
      <formula>600</formula>
    </cfRule>
    <cfRule type="containsBlanks" dxfId="223" priority="143">
      <formula>LEN(TRIM(D347))=0</formula>
    </cfRule>
  </conditionalFormatting>
  <conditionalFormatting sqref="D349:AH369">
    <cfRule type="containsBlanks" dxfId="10" priority="144">
      <formula>LEN(TRIM(D349))=0</formula>
    </cfRule>
  </conditionalFormatting>
  <conditionalFormatting sqref="D366:AH367">
    <cfRule type="cellIs" dxfId="13" priority="145" operator="greaterThan">
      <formula>600</formula>
    </cfRule>
  </conditionalFormatting>
  <conditionalFormatting sqref="D370:AH370">
    <cfRule type="cellIs" dxfId="13" priority="146" operator="greaterThan">
      <formula>600</formula>
    </cfRule>
    <cfRule type="containsBlanks" dxfId="224" priority="147">
      <formula>LEN(TRIM(D370))=0</formula>
    </cfRule>
  </conditionalFormatting>
  <conditionalFormatting sqref="D372:AH392">
    <cfRule type="containsBlanks" dxfId="11" priority="148">
      <formula>LEN(TRIM(D372))=0</formula>
    </cfRule>
  </conditionalFormatting>
  <conditionalFormatting sqref="D389:AH390">
    <cfRule type="cellIs" dxfId="15" priority="149" operator="greaterThan">
      <formula>400</formula>
    </cfRule>
  </conditionalFormatting>
  <conditionalFormatting sqref="D390:AH390">
    <cfRule type="cellIs" dxfId="15" priority="150" operator="greaterThan">
      <formula>400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68:AH68">
    <cfRule type="cellIs" dxfId="71" priority="159" operator="greaterThan">
      <formula>500</formula>
    </cfRule>
  </conditionalFormatting>
  <conditionalFormatting sqref="H73:I88">
    <cfRule type="containsBlanks" dxfId="243" priority="160">
      <formula>LEN(TRIM(H73))=0</formula>
    </cfRule>
  </conditionalFormatting>
  <conditionalFormatting sqref="H50:R65">
    <cfRule type="containsBlanks" dxfId="244" priority="161">
      <formula>LEN(TRIM(H50))=0</formula>
    </cfRule>
  </conditionalFormatting>
  <conditionalFormatting sqref="J321">
    <cfRule type="cellIs" dxfId="20" priority="162" operator="greaterThan">
      <formula>900</formula>
    </cfRule>
  </conditionalFormatting>
  <conditionalFormatting sqref="J321:J322">
    <cfRule type="containsBlanks" dxfId="245" priority="163">
      <formula>LEN(TRIM(J321))=0</formula>
    </cfRule>
  </conditionalFormatting>
  <conditionalFormatting sqref="J324">
    <cfRule type="cellIs" dxfId="13" priority="164" operator="greaterThan">
      <formula>600</formula>
    </cfRule>
    <cfRule type="containsBlanks" dxfId="246" priority="165">
      <formula>LEN(TRIM(J324))=0</formula>
    </cfRule>
  </conditionalFormatting>
  <conditionalFormatting sqref="K73:N88">
    <cfRule type="containsBlanks" dxfId="247" priority="166">
      <formula>LEN(TRIM(K73))=0</formula>
    </cfRule>
  </conditionalFormatting>
  <conditionalFormatting sqref="P73:Q88">
    <cfRule type="containsBlanks" dxfId="248" priority="167">
      <formula>LEN(TRIM(P73))=0</formula>
    </cfRule>
  </conditionalFormatting>
  <conditionalFormatting sqref="Q321">
    <cfRule type="cellIs" dxfId="20" priority="168" operator="greaterThan">
      <formula>900</formula>
    </cfRule>
  </conditionalFormatting>
  <conditionalFormatting sqref="Q321:Q322">
    <cfRule type="containsBlanks" dxfId="249" priority="169">
      <formula>LEN(TRIM(Q321))=0</formula>
    </cfRule>
  </conditionalFormatting>
  <conditionalFormatting sqref="Q324">
    <cfRule type="cellIs" dxfId="13" priority="170" operator="greaterThan">
      <formula>600</formula>
    </cfRule>
    <cfRule type="containsBlanks" dxfId="250" priority="171">
      <formula>LEN(TRIM(Q324))=0</formula>
    </cfRule>
  </conditionalFormatting>
  <conditionalFormatting sqref="Q319:W322">
    <cfRule type="containsBlanks" dxfId="251" priority="172">
      <formula>LEN(TRIM(Q319))=0</formula>
    </cfRule>
  </conditionalFormatting>
  <conditionalFormatting sqref="Q320:W321">
    <cfRule type="cellIs" dxfId="20" priority="173" operator="greaterThan">
      <formula>900</formula>
    </cfRule>
  </conditionalFormatting>
  <conditionalFormatting sqref="Q324:W324">
    <cfRule type="cellIs" dxfId="13" priority="174" operator="greaterThan">
      <formula>600</formula>
    </cfRule>
    <cfRule type="containsBlanks" dxfId="250" priority="175">
      <formula>LEN(TRIM(Q324))=0</formula>
    </cfRule>
  </conditionalFormatting>
  <conditionalFormatting sqref="X321">
    <cfRule type="cellIs" dxfId="20" priority="176" operator="greaterThan">
      <formula>900</formula>
    </cfRule>
  </conditionalFormatting>
  <conditionalFormatting sqref="X321:X322">
    <cfRule type="containsBlanks" dxfId="252" priority="177">
      <formula>LEN(TRIM(X321))=0</formula>
    </cfRule>
  </conditionalFormatting>
  <conditionalFormatting sqref="X324">
    <cfRule type="cellIs" dxfId="13" priority="178" operator="greaterThan">
      <formula>600</formula>
    </cfRule>
    <cfRule type="containsBlanks" dxfId="253" priority="179">
      <formula>LEN(TRIM(X324))=0</formula>
    </cfRule>
  </conditionalFormatting>
  <conditionalFormatting sqref="X319:AD322">
    <cfRule type="containsBlanks" dxfId="254" priority="180">
      <formula>LEN(TRIM(X319))=0</formula>
    </cfRule>
  </conditionalFormatting>
  <conditionalFormatting sqref="X320:AD321">
    <cfRule type="cellIs" dxfId="20" priority="181" operator="greaterThan">
      <formula>900</formula>
    </cfRule>
  </conditionalFormatting>
  <conditionalFormatting sqref="X324:AD324">
    <cfRule type="cellIs" dxfId="13" priority="182" operator="greaterThan">
      <formula>600</formula>
    </cfRule>
    <cfRule type="containsBlanks" dxfId="253" priority="183">
      <formula>LEN(TRIM(X324))=0</formula>
    </cfRule>
  </conditionalFormatting>
  <conditionalFormatting sqref="AC50:AH65 AD113:AH113 D142:AH157 AC165:AH180 D303:AH318">
    <cfRule type="containsBlanks" dxfId="1" priority="184">
      <formula>LEN(TRIM(D50))=0</formula>
    </cfRule>
  </conditionalFormatting>
  <conditionalFormatting sqref="AC73:AH90">
    <cfRule type="containsBlanks" dxfId="255" priority="185">
      <formula>LEN(TRIM(AC73))=0</formula>
    </cfRule>
  </conditionalFormatting>
  <conditionalFormatting sqref="AC90:AH90">
    <cfRule type="cellIs" dxfId="31" priority="186" operator="greaterThan">
      <formula>450</formula>
    </cfRule>
    <cfRule type="cellIs" dxfId="31" priority="187" operator="greaterThan">
      <formula>450</formula>
    </cfRule>
  </conditionalFormatting>
  <conditionalFormatting sqref="AC113:AH113">
    <cfRule type="cellIs" dxfId="15" priority="188" operator="greaterThan">
      <formula>400</formula>
    </cfRule>
  </conditionalFormatting>
  <conditionalFormatting sqref="AC135:AH135">
    <cfRule type="cellIs" dxfId="13" priority="189" operator="greaterThan">
      <formula>600</formula>
    </cfRule>
  </conditionalFormatting>
  <conditionalFormatting sqref="AC142:AH161">
    <cfRule type="containsBlanks" dxfId="112" priority="190">
      <formula>LEN(TRIM(AC142))=0</formula>
    </cfRule>
  </conditionalFormatting>
  <conditionalFormatting sqref="AC158:AH158">
    <cfRule type="containsBlanks" dxfId="118" priority="191">
      <formula>LEN(TRIM(AC158))=0</formula>
    </cfRule>
    <cfRule type="cellIs" dxfId="13" priority="192" operator="greaterThan">
      <formula>600</formula>
    </cfRule>
    <cfRule type="cellIs" dxfId="13" priority="193" operator="greaterThan">
      <formula>600</formula>
    </cfRule>
    <cfRule type="containsBlanks" dxfId="118" priority="194">
      <formula>LEN(TRIM(AC158))=0</formula>
    </cfRule>
    <cfRule type="cellIs" dxfId="13" priority="195" operator="greaterThan">
      <formula>600</formula>
    </cfRule>
    <cfRule type="cellIs" dxfId="13" priority="196" operator="greaterThan">
      <formula>600</formula>
    </cfRule>
  </conditionalFormatting>
  <conditionalFormatting sqref="AC158:AH161">
    <cfRule type="containsBlanks" dxfId="118" priority="197">
      <formula>LEN(TRIM(AC158))=0</formula>
    </cfRule>
  </conditionalFormatting>
  <conditionalFormatting sqref="AC159:AH160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C163:AH163">
    <cfRule type="containsBlanks" dxfId="113" priority="200">
      <formula>LEN(TRIM(AC163))=0</formula>
    </cfRule>
    <cfRule type="cellIs" dxfId="28" priority="201" operator="greaterThan">
      <formula>1000</formula>
    </cfRule>
    <cfRule type="containsBlanks" dxfId="113" priority="202">
      <formula>LEN(TRIM(AC163))=0</formula>
    </cfRule>
    <cfRule type="cellIs" dxfId="28" priority="203" operator="greaterThan">
      <formula>1000</formula>
    </cfRule>
    <cfRule type="containsBlanks" dxfId="113" priority="204">
      <formula>LEN(TRIM(AC163))=0</formula>
    </cfRule>
    <cfRule type="cellIs" dxfId="13" priority="205" operator="greaterThan">
      <formula>600</formula>
    </cfRule>
    <cfRule type="containsBlanks" dxfId="113" priority="206">
      <formula>LEN(TRIM(AC163))=0</formula>
    </cfRule>
    <cfRule type="cellIs" dxfId="28" priority="207" operator="greaterThan">
      <formula>1000</formula>
    </cfRule>
    <cfRule type="cellIs" dxfId="13" priority="208" operator="greaterThan">
      <formula>600</formula>
    </cfRule>
    <cfRule type="containsBlanks" dxfId="113" priority="209">
      <formula>LEN(TRIM(AC163))=0</formula>
    </cfRule>
  </conditionalFormatting>
  <conditionalFormatting sqref="AC188:AH203">
    <cfRule type="containsBlanks" dxfId="256" priority="210">
      <formula>LEN(TRIM(AC188))=0</formula>
    </cfRule>
  </conditionalFormatting>
  <conditionalFormatting sqref="AC227:AH227 F227:AB229 D227:E230 F230:AH230">
    <cfRule type="containsBlanks" dxfId="163" priority="211">
      <formula>LEN(TRIM(D227))=0</formula>
    </cfRule>
  </conditionalFormatting>
  <conditionalFormatting sqref="AC228:AH228">
    <cfRule type="cellIs" dxfId="15" priority="212" operator="greaterThan">
      <formula>400</formula>
    </cfRule>
    <cfRule type="containsBlanks" dxfId="257" priority="213">
      <formula>LEN(TRIM(AC228))=0</formula>
    </cfRule>
    <cfRule type="cellIs" dxfId="15" priority="214" operator="greaterThan">
      <formula>400</formula>
    </cfRule>
    <cfRule type="containsBlanks" dxfId="257" priority="215">
      <formula>LEN(TRIM(AC228))=0</formula>
    </cfRule>
  </conditionalFormatting>
  <conditionalFormatting sqref="AC229:AH229 D119:AH134">
    <cfRule type="containsBlanks" dxfId="139" priority="216">
      <formula>LEN(TRIM(D119))=0</formula>
    </cfRule>
  </conditionalFormatting>
  <conditionalFormatting sqref="AC229:AH229 D211:AH227">
    <cfRule type="containsBlanks" dxfId="231" priority="217">
      <formula>LEN(TRIM(D211))=0</formula>
    </cfRule>
  </conditionalFormatting>
  <conditionalFormatting sqref="AC229:AH229">
    <cfRule type="cellIs" dxfId="15" priority="218" operator="greaterThan">
      <formula>400</formula>
    </cfRule>
    <cfRule type="cellIs" dxfId="15" priority="219" operator="greaterThan">
      <formula>400</formula>
    </cfRule>
  </conditionalFormatting>
  <conditionalFormatting sqref="AC234:AH249">
    <cfRule type="containsBlanks" dxfId="114" priority="220">
      <formula>LEN(TRIM(AC234))=0</formula>
    </cfRule>
  </conditionalFormatting>
  <conditionalFormatting sqref="AD113:AH113">
    <cfRule type="cellIs" dxfId="15" priority="221" operator="greaterThan">
      <formula>400</formula>
    </cfRule>
  </conditionalFormatting>
  <conditionalFormatting sqref="AD228:AH228">
    <cfRule type="containsBlanks" dxfId="122" priority="222">
      <formula>LEN(TRIM(AD228))=0</formula>
    </cfRule>
  </conditionalFormatting>
  <conditionalFormatting sqref="AE321">
    <cfRule type="cellIs" dxfId="20" priority="223" operator="greaterThan">
      <formula>900</formula>
    </cfRule>
  </conditionalFormatting>
  <conditionalFormatting sqref="AE321:AE322">
    <cfRule type="containsBlanks" dxfId="258" priority="224">
      <formula>LEN(TRIM(AE321))=0</formula>
    </cfRule>
  </conditionalFormatting>
  <conditionalFormatting sqref="AE324">
    <cfRule type="cellIs" dxfId="13" priority="225" operator="greaterThan">
      <formula>600</formula>
    </cfRule>
    <cfRule type="containsBlanks" dxfId="259" priority="226">
      <formula>LEN(TRIM(AE324))=0</formula>
    </cfRule>
  </conditionalFormatting>
  <conditionalFormatting sqref="AE319:AH322">
    <cfRule type="containsBlanks" dxfId="260" priority="227">
      <formula>LEN(TRIM(AE319))=0</formula>
    </cfRule>
  </conditionalFormatting>
  <conditionalFormatting sqref="AE320:AH321">
    <cfRule type="cellIs" dxfId="20" priority="228" operator="greaterThan">
      <formula>900</formula>
    </cfRule>
  </conditionalFormatting>
  <conditionalFormatting sqref="AE324:AH324">
    <cfRule type="cellIs" dxfId="13" priority="229" operator="greaterThan">
      <formula>600</formula>
    </cfRule>
    <cfRule type="containsBlanks" dxfId="259" priority="230">
      <formula>LEN(TRIM(AE324))=0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M434"/>
  <sheetViews>
    <sheetView tabSelected="0" workbookViewId="0" zoomScale="55" zoomScaleNormal="55" showGridLines="true" showRowColHeaders="1">
      <pane xSplit="3" ySplit="3" activePane="bottomRight" state="frozen" topLeftCell="D4"/>
      <selection pane="bottomRight" activeCell="AH1" sqref="AH1:AH104857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185</v>
      </c>
      <c r="C2" s="178">
        <f>DATE(A2,MATCH(B2,{"JANEIRO";"FEVEREIRO";"MARÇO";"ABRIL";"MAIO";"JUNHO";"JULHO";"AGOSTO";"SETEMBRO";"OUTUBRO";"NOVEMBRO";"DEZEMBRO"},0),1)</f>
        <v>46113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4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599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/>
      <c r="AH22" s="146">
        <f>SUM(D22:AG22)</f>
        <v>12599</v>
      </c>
    </row>
    <row r="23" spans="1:39" customHeight="1" ht="18.75">
      <c r="A23" s="277"/>
      <c r="B23" s="286" t="s">
        <v>140</v>
      </c>
      <c r="C23" s="287"/>
      <c r="D23" s="104">
        <f>D22-D21</f>
        <v>599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53">
        <f>SUM(D23:AG23)</f>
        <v>12599</v>
      </c>
    </row>
    <row r="24" spans="1:39" customHeight="1" ht="18.75">
      <c r="A24" s="277"/>
      <c r="B24" s="286" t="s">
        <v>141</v>
      </c>
      <c r="C24" s="287"/>
      <c r="D24" s="104">
        <f>D22-D20</f>
        <v>599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53">
        <f>SUM(D24:AG24)</f>
        <v>12599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>
        <v>0</v>
      </c>
      <c r="S27" s="109"/>
      <c r="T27" s="109"/>
      <c r="U27" s="109">
        <v>0</v>
      </c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>
        <v>6</v>
      </c>
      <c r="S28" s="181"/>
      <c r="T28" s="181"/>
      <c r="U28" s="181">
        <v>0</v>
      </c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6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>
        <v>0</v>
      </c>
      <c r="S29" s="181"/>
      <c r="T29" s="181"/>
      <c r="U29" s="181">
        <v>0</v>
      </c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>
        <v>5</v>
      </c>
      <c r="S30" s="181"/>
      <c r="T30" s="181"/>
      <c r="U30" s="181">
        <v>0</v>
      </c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5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>
        <v>0</v>
      </c>
      <c r="S31" s="181"/>
      <c r="T31" s="181"/>
      <c r="U31" s="181">
        <v>0</v>
      </c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>
        <v>116</v>
      </c>
      <c r="S32" s="181"/>
      <c r="T32" s="181"/>
      <c r="U32" s="181">
        <v>1</v>
      </c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117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>
        <v>0</v>
      </c>
      <c r="S33" s="181"/>
      <c r="T33" s="181"/>
      <c r="U33" s="181">
        <v>0</v>
      </c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>
        <v>46</v>
      </c>
      <c r="S34" s="181"/>
      <c r="T34" s="181"/>
      <c r="U34" s="181">
        <v>0</v>
      </c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46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>
        <v>0</v>
      </c>
      <c r="S35" s="181"/>
      <c r="T35" s="181"/>
      <c r="U35" s="181">
        <v>0</v>
      </c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>
        <v>60</v>
      </c>
      <c r="S36" s="181"/>
      <c r="T36" s="181"/>
      <c r="U36" s="181">
        <v>2</v>
      </c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62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>
        <v>0</v>
      </c>
      <c r="S37" s="181"/>
      <c r="T37" s="181"/>
      <c r="U37" s="181">
        <v>0</v>
      </c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>
        <v>24</v>
      </c>
      <c r="S38" s="181"/>
      <c r="T38" s="181"/>
      <c r="U38" s="181">
        <v>0</v>
      </c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24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>
        <v>0</v>
      </c>
      <c r="S39" s="181"/>
      <c r="T39" s="181"/>
      <c r="U39" s="181">
        <v>0</v>
      </c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>
        <v>16</v>
      </c>
      <c r="S40" s="181"/>
      <c r="T40" s="181"/>
      <c r="U40" s="181">
        <v>0</v>
      </c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16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>
        <v>1</v>
      </c>
      <c r="S41" s="181"/>
      <c r="T41" s="181"/>
      <c r="U41" s="181">
        <v>0</v>
      </c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1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>
        <v>13</v>
      </c>
      <c r="S42" s="181"/>
      <c r="T42" s="181"/>
      <c r="U42" s="181">
        <v>2</v>
      </c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15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v>270</v>
      </c>
      <c r="S43" s="182">
        <f>SUM(S28:S42)</f>
        <v>0</v>
      </c>
      <c r="T43" s="182">
        <f>SUM(T28:T42)</f>
        <v>0</v>
      </c>
      <c r="U43" s="182">
        <v>5</v>
      </c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50">
        <f>SUM(D43:AG43)</f>
        <v>275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>
        <v>265</v>
      </c>
      <c r="S44" s="104"/>
      <c r="T44" s="104"/>
      <c r="U44" s="104">
        <v>1</v>
      </c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266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>
        <v>600</v>
      </c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/>
      <c r="AH45" s="146">
        <f>SUM(D45:AG45)</f>
        <v>6270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v>5</v>
      </c>
      <c r="S46" s="104">
        <f>S45-S44</f>
        <v>270</v>
      </c>
      <c r="T46" s="104">
        <f>T45-T44</f>
        <v>270</v>
      </c>
      <c r="U46" s="104">
        <v>599</v>
      </c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53">
        <f>SUM(D46:AG46)</f>
        <v>6004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v>0</v>
      </c>
      <c r="S47" s="104">
        <f>S45-S43</f>
        <v>270</v>
      </c>
      <c r="T47" s="104">
        <f>T45-T43</f>
        <v>270</v>
      </c>
      <c r="U47" s="104">
        <v>595</v>
      </c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53">
        <f>SUM(D47:AG47)</f>
        <v>5995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v>0</v>
      </c>
      <c r="S48" s="104">
        <f>S29+S31+S33+S35+S37+S39</f>
        <v>0</v>
      </c>
      <c r="T48" s="104">
        <f>T29+T31+T33+T35+T37+T39</f>
        <v>0</v>
      </c>
      <c r="U48" s="104">
        <v>0</v>
      </c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/>
      <c r="AH68" s="146">
        <f>SUM(D68:AG68)</f>
        <v>10500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53">
        <f>SUM(D69:AG69)</f>
        <v>10500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53">
        <f>SUM(D70:AG70)</f>
        <v>10500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258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/>
      <c r="AH91" s="146">
        <f>SUM(D91:AG91)</f>
        <v>9450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53">
        <f>SUM(D92:AG92)</f>
        <v>9450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53">
        <f>SUM(D93:AG93)</f>
        <v>9450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/>
      <c r="AH114" s="146">
        <f>SUM(D114:AG114)</f>
        <v>8400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53">
        <f>SUM(D115:AG115)</f>
        <v>8400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53">
        <f>SUM(D116:AG116)</f>
        <v>8400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/>
      <c r="AH137" s="146">
        <f>SUM(D137:AG137)</f>
        <v>8400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53">
        <f>SUM(D138:AG138)</f>
        <v>8400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53">
        <f>SUM(D139:AG139)</f>
        <v>8400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/>
      <c r="AH160" s="146">
        <f>SUM(D160:AG160)</f>
        <v>8400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53">
        <f>SUM(D161:AG161)</f>
        <v>8400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53">
        <f>SUM(D162:AG162)</f>
        <v>8400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/>
      <c r="AH183" s="146">
        <f>SUM(D183:AG183)</f>
        <v>8400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53">
        <f>SUM(D184:AG184)</f>
        <v>8400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53">
        <f>SUM(D185:AG185)</f>
        <v>8400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/>
      <c r="AH206" s="146">
        <f>SUM(D206:AG206)</f>
        <v>8400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53">
        <f>SUM(D207:AG207)</f>
        <v>8400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53">
        <f>SUM(D208:AG208)</f>
        <v>8400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/>
      <c r="AH229" s="146">
        <f>SUM(D229:AG229)</f>
        <v>8400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53">
        <f>SUM(D230:AG230)</f>
        <v>8400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53">
        <f>SUM(D231:AG231)</f>
        <v>8400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/>
      <c r="AH252" s="146">
        <f>SUM(D252:AG252)</f>
        <v>8400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53">
        <f>SUM(D253:AG253)</f>
        <v>8400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53">
        <f>SUM(D254:AG254)</f>
        <v>8400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/>
      <c r="AH275" s="146">
        <f>SUM(D275:AG275)</f>
        <v>8400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53">
        <f>SUM(D276:AG276)</f>
        <v>8400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53">
        <f>SUM(D277:AG277)</f>
        <v>8400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/>
      <c r="AH298" s="146">
        <f>SUM(D298:AG298)</f>
        <v>8400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53">
        <f>SUM(D299:AG299)</f>
        <v>8400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53">
        <f>SUM(D300:AG300)</f>
        <v>8400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400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400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400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400</v>
      </c>
      <c r="AC321" s="104"/>
      <c r="AD321" s="104">
        <v>900</v>
      </c>
      <c r="AE321" s="104">
        <v>900</v>
      </c>
      <c r="AF321" s="104">
        <v>900</v>
      </c>
      <c r="AG321" s="104"/>
      <c r="AH321" s="146">
        <f>SUM(D321:AG321)</f>
        <v>20500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400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400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400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400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53">
        <f>SUM(D322:AG322)</f>
        <v>20500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400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400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400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400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53">
        <f>SUM(D323:AG323)</f>
        <v>20500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500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500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500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500</v>
      </c>
      <c r="AC344" s="104"/>
      <c r="AD344" s="104">
        <v>1000</v>
      </c>
      <c r="AE344" s="104">
        <v>1000</v>
      </c>
      <c r="AF344" s="104">
        <v>1000</v>
      </c>
      <c r="AG344" s="104"/>
      <c r="AH344" s="146">
        <f>SUM(D344:AG344)</f>
        <v>23000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500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500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500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500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53">
        <f>SUM(D345:AG345)</f>
        <v>23000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500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500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500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500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53">
        <f>SUM(D346:AG346)</f>
        <v>23000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500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500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500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500</v>
      </c>
      <c r="AC367" s="104"/>
      <c r="AD367" s="104">
        <v>600</v>
      </c>
      <c r="AE367" s="104">
        <v>600</v>
      </c>
      <c r="AF367" s="104">
        <v>600</v>
      </c>
      <c r="AG367" s="104"/>
      <c r="AH367" s="146">
        <f>SUM(D367:AG367)</f>
        <v>14600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500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500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500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500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53">
        <f>SUM(D368:AG368)</f>
        <v>14600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500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500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500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500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53">
        <f>SUM(D369:AG369)</f>
        <v>14600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/>
      <c r="AH390" s="146">
        <f>SUM(D390:AG390)</f>
        <v>10000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53">
        <f>SUM(D391:AG391)</f>
        <v>10000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53">
        <f>SUM(D392:AG392)</f>
        <v>10000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/>
      <c r="AH413" s="146">
        <f>SUM(D413:AG413)</f>
        <v>10000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53">
        <f>SUM(D414:AG414)</f>
        <v>10000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53">
        <f>SUM(D415:AG415)</f>
        <v>10000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19" spans="1:39"/>
    <row r="420" spans="1:39"/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ABRIL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ABRIL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6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6</v>
      </c>
      <c r="AI423" s="304">
        <f>SUM(AH423:AH424)</f>
        <v>6</v>
      </c>
      <c r="AJ423" s="306" t="s">
        <v>169</v>
      </c>
      <c r="AK423" s="304">
        <f>SUM(AI423:AI426)</f>
        <v>11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5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5</v>
      </c>
      <c r="AI425" s="304">
        <f>SUM(AH425:AH426)</f>
        <v>5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116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1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117</v>
      </c>
      <c r="AI427" s="304">
        <f>SUM(AH427:AH428)</f>
        <v>117</v>
      </c>
      <c r="AJ427" s="307" t="s">
        <v>174</v>
      </c>
      <c r="AK427" s="304">
        <f>SUM(AI427:AI430)</f>
        <v>163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46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46</v>
      </c>
      <c r="AI429" s="304">
        <f>SUM(AH429:AH430)</f>
        <v>46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60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2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62</v>
      </c>
      <c r="AI431" s="304">
        <f>SUM(AH431:AH432)</f>
        <v>62</v>
      </c>
      <c r="AJ431" s="307" t="s">
        <v>180</v>
      </c>
      <c r="AK431" s="304">
        <f>SUM(AI431:AI434)</f>
        <v>86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24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24</v>
      </c>
      <c r="AI433" s="304">
        <f>SUM(AH433:AH434)</f>
        <v>24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G253">
    <cfRule type="containsBlanks" dxfId="73" priority="1">
      <formula>LEN(TRIM(D234))=0</formula>
    </cfRule>
  </conditionalFormatting>
  <conditionalFormatting sqref="D319:M322">
    <cfRule type="containsBlanks" dxfId="236" priority="2">
      <formula>LEN(TRIM(D319))=0</formula>
    </cfRule>
  </conditionalFormatting>
  <conditionalFormatting sqref="D320:M321">
    <cfRule type="cellIs" dxfId="20" priority="3" operator="greaterThan">
      <formula>900</formula>
    </cfRule>
  </conditionalFormatting>
  <conditionalFormatting sqref="D324:M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366:N366 U366 AB366 O366:T367 V366:AA367 AC366:AG367 D367:F367 H367:M367">
    <cfRule type="cellIs" dxfId="13" priority="6" operator="greaterThan">
      <formula>600</formula>
    </cfRule>
  </conditionalFormatting>
  <conditionalFormatting sqref="D159:AB159 D160:AG160">
    <cfRule type="cellIs" dxfId="15" priority="7" operator="greaterThan">
      <formula>400</formula>
    </cfRule>
  </conditionalFormatting>
  <conditionalFormatting sqref="D3:AG3">
    <cfRule type="expression" priority="8">
      <formula>OR(TEXT(B2,"dddd")="sábado", TEXT(B2,"dddd")="domingo")</formula>
    </cfRule>
    <cfRule type="containsText" dxfId="5" priority="9" operator="containsText" text="dom">
      <formula>NOT(ISERROR(SEARCH("dom",D3)))</formula>
    </cfRule>
    <cfRule type="containsText" dxfId="6" priority="10" operator="containsText" text="sáb">
      <formula>NOT(ISERROR(SEARCH("sáb",D3)))</formula>
    </cfRule>
    <cfRule type="expression" priority="11">
      <formula>MêsParaExibiçãoNúmero&lt;&gt;MONTH(B4)</formula>
    </cfRule>
  </conditionalFormatting>
  <conditionalFormatting sqref="D4:AG20">
    <cfRule type="containsBlanks" dxfId="40" priority="12">
      <formula>LEN(TRIM(D4))=0</formula>
    </cfRule>
  </conditionalFormatting>
  <conditionalFormatting sqref="D20:AG20">
    <cfRule type="cellIs" dxfId="13" priority="13" operator="greaterThan">
      <formula>600</formula>
    </cfRule>
  </conditionalFormatting>
  <conditionalFormatting sqref="D20:AG22">
    <cfRule type="cellIs" dxfId="13" priority="14" operator="greaterThan">
      <formula>600</formula>
    </cfRule>
  </conditionalFormatting>
  <conditionalFormatting sqref="D20:AG23">
    <cfRule type="containsBlanks" dxfId="193" priority="15">
      <formula>LEN(TRIM(D20))=0</formula>
    </cfRule>
  </conditionalFormatting>
  <conditionalFormatting sqref="D24:AG24">
    <cfRule type="containsBlanks" dxfId="194" priority="16">
      <formula>LEN(TRIM(D24))=0</formula>
    </cfRule>
  </conditionalFormatting>
  <conditionalFormatting sqref="D25:AG25">
    <cfRule type="cellIs" dxfId="13" priority="17" operator="greaterThan">
      <formula>600</formula>
    </cfRule>
    <cfRule type="containsBlanks" dxfId="195" priority="18">
      <formula>LEN(TRIM(D25))=0</formula>
    </cfRule>
  </conditionalFormatting>
  <conditionalFormatting sqref="D27:AG47">
    <cfRule type="containsBlanks" dxfId="8" priority="19">
      <formula>LEN(TRIM(D27))=0</formula>
    </cfRule>
  </conditionalFormatting>
  <conditionalFormatting sqref="D43:AG43">
    <cfRule type="cellIs" dxfId="13" priority="20" operator="greaterThan">
      <formula>600</formula>
    </cfRule>
  </conditionalFormatting>
  <conditionalFormatting sqref="D44:AG45">
    <cfRule type="cellIs" dxfId="30" priority="21" operator="greaterThan">
      <formula>270</formula>
    </cfRule>
  </conditionalFormatting>
  <conditionalFormatting sqref="D48:AG48">
    <cfRule type="cellIs" dxfId="13" priority="22" operator="greaterThan">
      <formula>600</formula>
    </cfRule>
    <cfRule type="containsBlanks" dxfId="196" priority="23">
      <formula>LEN(TRIM(D48))=0</formula>
    </cfRule>
  </conditionalFormatting>
  <conditionalFormatting sqref="D50:AG66 D165:AG181">
    <cfRule type="containsBlanks" dxfId="1" priority="24">
      <formula>LEN(TRIM(D50))=0</formula>
    </cfRule>
  </conditionalFormatting>
  <conditionalFormatting sqref="D66:AG66">
    <cfRule type="cellIs" dxfId="13" priority="25" operator="greaterThan">
      <formula>600</formula>
    </cfRule>
    <cfRule type="containsBlanks" dxfId="92" priority="26">
      <formula>LEN(TRIM(D66))=0</formula>
    </cfRule>
  </conditionalFormatting>
  <conditionalFormatting sqref="D66:AG68">
    <cfRule type="containsBlanks" dxfId="92" priority="27">
      <formula>LEN(TRIM(D66))=0</formula>
    </cfRule>
  </conditionalFormatting>
  <conditionalFormatting sqref="D67:AG69">
    <cfRule type="cellIs" dxfId="71" priority="28" operator="greaterThan">
      <formula>500</formula>
    </cfRule>
  </conditionalFormatting>
  <conditionalFormatting sqref="D68:AG68">
    <cfRule type="cellIs" dxfId="71" priority="29" operator="greaterThan">
      <formula>500</formula>
    </cfRule>
  </conditionalFormatting>
  <conditionalFormatting sqref="D68:AG70">
    <cfRule type="containsBlanks" dxfId="197" priority="30">
      <formula>LEN(TRIM(D68))=0</formula>
    </cfRule>
  </conditionalFormatting>
  <conditionalFormatting sqref="D69:AG69">
    <cfRule type="containsBlanks" dxfId="198" priority="31">
      <formula>LEN(TRIM(D69))=0</formula>
    </cfRule>
    <cfRule type="cellIs" dxfId="71" priority="32" operator="greaterThan">
      <formula>500</formula>
    </cfRule>
  </conditionalFormatting>
  <conditionalFormatting sqref="D71:AG71">
    <cfRule type="cellIs" dxfId="13" priority="33" operator="greaterThan">
      <formula>600</formula>
    </cfRule>
    <cfRule type="containsBlanks" dxfId="199" priority="34">
      <formula>LEN(TRIM(D71))=0</formula>
    </cfRule>
  </conditionalFormatting>
  <conditionalFormatting sqref="D73:AG93">
    <cfRule type="containsBlanks" dxfId="167" priority="35">
      <formula>LEN(TRIM(D73))=0</formula>
    </cfRule>
  </conditionalFormatting>
  <conditionalFormatting sqref="D89:AG89">
    <cfRule type="cellIs" dxfId="13" priority="36" operator="greaterThan">
      <formula>600</formula>
    </cfRule>
    <cfRule type="containsBlanks" dxfId="200" priority="37">
      <formula>LEN(TRIM(D89))=0</formula>
    </cfRule>
  </conditionalFormatting>
  <conditionalFormatting sqref="D90:AG91">
    <cfRule type="cellIs" dxfId="31" priority="38" operator="greaterThan">
      <formula>450</formula>
    </cfRule>
  </conditionalFormatting>
  <conditionalFormatting sqref="D94:AG94">
    <cfRule type="cellIs" dxfId="13" priority="39" operator="greaterThan">
      <formula>600</formula>
    </cfRule>
    <cfRule type="containsBlanks" dxfId="201" priority="40">
      <formula>LEN(TRIM(D94))=0</formula>
    </cfRule>
  </conditionalFormatting>
  <conditionalFormatting sqref="D96:AG116">
    <cfRule type="containsBlanks" dxfId="2" priority="41">
      <formula>LEN(TRIM(D96))=0</formula>
    </cfRule>
  </conditionalFormatting>
  <conditionalFormatting sqref="D112:AG112">
    <cfRule type="cellIs" dxfId="13" priority="42" operator="greaterThan">
      <formula>600</formula>
    </cfRule>
    <cfRule type="containsBlanks" dxfId="228" priority="43">
      <formula>LEN(TRIM(D112))=0</formula>
    </cfRule>
  </conditionalFormatting>
  <conditionalFormatting sqref="D113:AG114">
    <cfRule type="cellIs" dxfId="15" priority="44" operator="greaterThan">
      <formula>400</formula>
    </cfRule>
  </conditionalFormatting>
  <conditionalFormatting sqref="D117:AG117">
    <cfRule type="cellIs" dxfId="13" priority="45" operator="greaterThan">
      <formula>600</formula>
    </cfRule>
    <cfRule type="containsBlanks" dxfId="241" priority="46">
      <formula>LEN(TRIM(D117))=0</formula>
    </cfRule>
  </conditionalFormatting>
  <conditionalFormatting sqref="D119:AG135">
    <cfRule type="containsBlanks" dxfId="139" priority="47">
      <formula>LEN(TRIM(D119))=0</formula>
    </cfRule>
  </conditionalFormatting>
  <conditionalFormatting sqref="D135:AG135">
    <cfRule type="cellIs" dxfId="13" priority="48" operator="greaterThan">
      <formula>600</formula>
    </cfRule>
    <cfRule type="containsBlanks" dxfId="202" priority="49">
      <formula>LEN(TRIM(D135))=0</formula>
    </cfRule>
    <cfRule type="cellIs" dxfId="13" priority="50" operator="greaterThan">
      <formula>600</formula>
    </cfRule>
    <cfRule type="cellIs" dxfId="13" priority="51" operator="greaterThan">
      <formula>600</formula>
    </cfRule>
    <cfRule type="containsBlanks" dxfId="202" priority="52">
      <formula>LEN(TRIM(D135))=0</formula>
    </cfRule>
  </conditionalFormatting>
  <conditionalFormatting sqref="D135:AG138">
    <cfRule type="containsBlanks" dxfId="202" priority="53">
      <formula>LEN(TRIM(D135))=0</formula>
    </cfRule>
  </conditionalFormatting>
  <conditionalFormatting sqref="D136:AG137">
    <cfRule type="cellIs" dxfId="15" priority="54" operator="greaterThan">
      <formula>400</formula>
    </cfRule>
    <cfRule type="cellIs" dxfId="15" priority="55" operator="greaterThan">
      <formula>400</formula>
    </cfRule>
  </conditionalFormatting>
  <conditionalFormatting sqref="D139:AG139">
    <cfRule type="containsBlanks" dxfId="203" priority="56">
      <formula>LEN(TRIM(D139))=0</formula>
    </cfRule>
  </conditionalFormatting>
  <conditionalFormatting sqref="D140:AG140">
    <cfRule type="cellIs" dxfId="13" priority="57" operator="greaterThan">
      <formula>600</formula>
    </cfRule>
    <cfRule type="containsBlanks" dxfId="204" priority="58">
      <formula>LEN(TRIM(D140))=0</formula>
    </cfRule>
  </conditionalFormatting>
  <conditionalFormatting sqref="D158:AG158">
    <cfRule type="cellIs" dxfId="13" priority="59" operator="greaterThan">
      <formula>600</formula>
    </cfRule>
    <cfRule type="containsBlanks" dxfId="205" priority="60">
      <formula>LEN(TRIM(D158))=0</formula>
    </cfRule>
    <cfRule type="cellIs" dxfId="13" priority="61" operator="greaterThan">
      <formula>600</formula>
    </cfRule>
    <cfRule type="containsBlanks" dxfId="205" priority="62">
      <formula>LEN(TRIM(D158))=0</formula>
    </cfRule>
  </conditionalFormatting>
  <conditionalFormatting sqref="D159:AG160">
    <cfRule type="cellIs" dxfId="15" priority="63" operator="greaterThan">
      <formula>400</formula>
    </cfRule>
  </conditionalFormatting>
  <conditionalFormatting sqref="D162:AG162">
    <cfRule type="containsBlanks" dxfId="206" priority="64">
      <formula>LEN(TRIM(D162))=0</formula>
    </cfRule>
  </conditionalFormatting>
  <conditionalFormatting sqref="D163:AG163">
    <cfRule type="cellIs" dxfId="13" priority="65" operator="greaterThan">
      <formula>600</formula>
    </cfRule>
    <cfRule type="containsBlanks" dxfId="207" priority="66">
      <formula>LEN(TRIM(D163))=0</formula>
    </cfRule>
  </conditionalFormatting>
  <conditionalFormatting sqref="D181:AG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208" priority="69">
      <formula>LEN(TRIM(D181))=0</formula>
    </cfRule>
  </conditionalFormatting>
  <conditionalFormatting sqref="D181:AG184">
    <cfRule type="containsBlanks" dxfId="208" priority="70">
      <formula>LEN(TRIM(D181))=0</formula>
    </cfRule>
  </conditionalFormatting>
  <conditionalFormatting sqref="D182:AG183">
    <cfRule type="cellIs" dxfId="15" priority="71" operator="greaterThan">
      <formula>400</formula>
    </cfRule>
    <cfRule type="cellIs" dxfId="15" priority="72" operator="greaterThan">
      <formula>400</formula>
    </cfRule>
  </conditionalFormatting>
  <conditionalFormatting sqref="D185:AG185">
    <cfRule type="containsBlanks" dxfId="209" priority="73">
      <formula>LEN(TRIM(D185))=0</formula>
    </cfRule>
  </conditionalFormatting>
  <conditionalFormatting sqref="D186:AG186">
    <cfRule type="cellIs" dxfId="13" priority="74" operator="greaterThan">
      <formula>600</formula>
    </cfRule>
    <cfRule type="containsBlanks" dxfId="210" priority="75">
      <formula>LEN(TRIM(D186))=0</formula>
    </cfRule>
  </conditionalFormatting>
  <conditionalFormatting sqref="D188:AG204">
    <cfRule type="containsBlanks" dxfId="3" priority="76">
      <formula>LEN(TRIM(D188))=0</formula>
    </cfRule>
  </conditionalFormatting>
  <conditionalFormatting sqref="D204:AG204">
    <cfRule type="cellIs" dxfId="13" priority="77" operator="greaterThan">
      <formula>600</formula>
    </cfRule>
    <cfRule type="cellIs" dxfId="13" priority="78" operator="greaterThan">
      <formula>600</formula>
    </cfRule>
    <cfRule type="containsBlanks" dxfId="0" priority="79">
      <formula>LEN(TRIM(D204))=0</formula>
    </cfRule>
  </conditionalFormatting>
  <conditionalFormatting sqref="D204:AG207">
    <cfRule type="containsBlanks" dxfId="0" priority="80">
      <formula>LEN(TRIM(D204))=0</formula>
    </cfRule>
  </conditionalFormatting>
  <conditionalFormatting sqref="D205:AG206">
    <cfRule type="cellIs" dxfId="15" priority="81" operator="greaterThan">
      <formula>400</formula>
    </cfRule>
    <cfRule type="cellIs" dxfId="15" priority="82" operator="greaterThan">
      <formula>400</formula>
    </cfRule>
  </conditionalFormatting>
  <conditionalFormatting sqref="D208:AG208">
    <cfRule type="containsBlanks" dxfId="211" priority="83">
      <formula>LEN(TRIM(D208))=0</formula>
    </cfRule>
  </conditionalFormatting>
  <conditionalFormatting sqref="D209:AG209">
    <cfRule type="cellIs" dxfId="13" priority="84" operator="greaterThan">
      <formula>600</formula>
    </cfRule>
    <cfRule type="containsBlanks" dxfId="212" priority="85">
      <formula>LEN(TRIM(D209))=0</formula>
    </cfRule>
  </conditionalFormatting>
  <conditionalFormatting sqref="D211:AG227">
    <cfRule type="containsBlanks" dxfId="231" priority="86">
      <formula>LEN(TRIM(D211))=0</formula>
    </cfRule>
  </conditionalFormatting>
  <conditionalFormatting sqref="D227:AG227">
    <cfRule type="cellIs" dxfId="13" priority="87" operator="greaterThan">
      <formula>600</formula>
    </cfRule>
    <cfRule type="cellIs" dxfId="13" priority="88" operator="greaterThan">
      <formula>600</formula>
    </cfRule>
    <cfRule type="containsBlanks" dxfId="163" priority="89">
      <formula>LEN(TRIM(D227))=0</formula>
    </cfRule>
  </conditionalFormatting>
  <conditionalFormatting sqref="D227:AG230">
    <cfRule type="containsBlanks" dxfId="163" priority="90">
      <formula>LEN(TRIM(D227))=0</formula>
    </cfRule>
  </conditionalFormatting>
  <conditionalFormatting sqref="D228:AG229">
    <cfRule type="cellIs" dxfId="15" priority="91" operator="greaterThan">
      <formula>400</formula>
    </cfRule>
    <cfRule type="cellIs" dxfId="15" priority="92" operator="greaterThan">
      <formula>400</formula>
    </cfRule>
  </conditionalFormatting>
  <conditionalFormatting sqref="D231:AG231">
    <cfRule type="containsBlanks" dxfId="213" priority="93">
      <formula>LEN(TRIM(D231))=0</formula>
    </cfRule>
  </conditionalFormatting>
  <conditionalFormatting sqref="D232:AG232">
    <cfRule type="cellIs" dxfId="13" priority="94" operator="greaterThan">
      <formula>600</formula>
    </cfRule>
    <cfRule type="containsBlanks" dxfId="214" priority="95">
      <formula>LEN(TRIM(D232))=0</formula>
    </cfRule>
  </conditionalFormatting>
  <conditionalFormatting sqref="D250:AG250">
    <cfRule type="containsBlanks" dxfId="215" priority="96">
      <formula>LEN(TRIM(D250))=0</formula>
    </cfRule>
    <cfRule type="cellIs" dxfId="13" priority="97" operator="greaterThan">
      <formula>600</formula>
    </cfRule>
    <cfRule type="cellIs" dxfId="13" priority="98" operator="greaterThan">
      <formula>600</formula>
    </cfRule>
    <cfRule type="containsBlanks" dxfId="215" priority="99">
      <formula>LEN(TRIM(D250))=0</formula>
    </cfRule>
  </conditionalFormatting>
  <conditionalFormatting sqref="D251:AG252">
    <cfRule type="cellIs" dxfId="15" priority="100" operator="greaterThan">
      <formula>400</formula>
    </cfRule>
    <cfRule type="cellIs" dxfId="15" priority="101" operator="greaterThan">
      <formula>400</formula>
    </cfRule>
  </conditionalFormatting>
  <conditionalFormatting sqref="D254:AG254">
    <cfRule type="containsBlanks" dxfId="216" priority="102">
      <formula>LEN(TRIM(D254))=0</formula>
    </cfRule>
  </conditionalFormatting>
  <conditionalFormatting sqref="D255:AG255">
    <cfRule type="cellIs" dxfId="13" priority="103" operator="greaterThan">
      <formula>600</formula>
    </cfRule>
    <cfRule type="containsBlanks" dxfId="217" priority="104">
      <formula>LEN(TRIM(D255))=0</formula>
    </cfRule>
  </conditionalFormatting>
  <conditionalFormatting sqref="D257:AG273">
    <cfRule type="containsBlanks" dxfId="232" priority="105">
      <formula>LEN(TRIM(D257))=0</formula>
    </cfRule>
  </conditionalFormatting>
  <conditionalFormatting sqref="D273:AG273">
    <cfRule type="cellIs" dxfId="13" priority="106" operator="greaterThan">
      <formula>600</formula>
    </cfRule>
    <cfRule type="containsBlanks" dxfId="166" priority="107">
      <formula>LEN(TRIM(D273))=0</formula>
    </cfRule>
    <cfRule type="cellIs" dxfId="13" priority="108" operator="greaterThan">
      <formula>600</formula>
    </cfRule>
    <cfRule type="containsBlanks" dxfId="166" priority="109">
      <formula>LEN(TRIM(D273))=0</formula>
    </cfRule>
    <cfRule type="cellIs" dxfId="13" priority="110" operator="greaterThan">
      <formula>600</formula>
    </cfRule>
    <cfRule type="cellIs" dxfId="13" priority="111" operator="greaterThan">
      <formula>600</formula>
    </cfRule>
    <cfRule type="containsBlanks" dxfId="166" priority="112">
      <formula>LEN(TRIM(D273))=0</formula>
    </cfRule>
  </conditionalFormatting>
  <conditionalFormatting sqref="D273:AG276">
    <cfRule type="containsBlanks" dxfId="166" priority="113">
      <formula>LEN(TRIM(D273))=0</formula>
    </cfRule>
  </conditionalFormatting>
  <conditionalFormatting sqref="D274:AG275">
    <cfRule type="cellIs" dxfId="15" priority="114" operator="greaterThan">
      <formula>400</formula>
    </cfRule>
    <cfRule type="cellIs" dxfId="15" priority="115" operator="greaterThan">
      <formula>400</formula>
    </cfRule>
  </conditionalFormatting>
  <conditionalFormatting sqref="D277:AG277">
    <cfRule type="containsBlanks" dxfId="218" priority="116">
      <formula>LEN(TRIM(D277))=0</formula>
    </cfRule>
  </conditionalFormatting>
  <conditionalFormatting sqref="D278:AG278">
    <cfRule type="cellIs" dxfId="13" priority="117" operator="greaterThan">
      <formula>600</formula>
    </cfRule>
    <cfRule type="containsBlanks" dxfId="219" priority="118">
      <formula>LEN(TRIM(D278))=0</formula>
    </cfRule>
  </conditionalFormatting>
  <conditionalFormatting sqref="D296:AG296">
    <cfRule type="cellIs" dxfId="13" priority="119" operator="greaterThan">
      <formula>600</formula>
    </cfRule>
    <cfRule type="containsBlanks" dxfId="220" priority="120">
      <formula>LEN(TRIM(D296))=0</formula>
    </cfRule>
    <cfRule type="cellIs" dxfId="13" priority="121" operator="greaterThan">
      <formula>600</formula>
    </cfRule>
    <cfRule type="containsBlanks" dxfId="220" priority="122">
      <formula>LEN(TRIM(D296))=0</formula>
    </cfRule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</conditionalFormatting>
  <conditionalFormatting sqref="D296:AG299">
    <cfRule type="containsBlanks" dxfId="220" priority="128">
      <formula>LEN(TRIM(D296))=0</formula>
    </cfRule>
  </conditionalFormatting>
  <conditionalFormatting sqref="D297:AG298">
    <cfRule type="cellIs" dxfId="15" priority="129" operator="greaterThan">
      <formula>400</formula>
    </cfRule>
    <cfRule type="cellIs" dxfId="15" priority="130" operator="greaterThan">
      <formula>400</formula>
    </cfRule>
  </conditionalFormatting>
  <conditionalFormatting sqref="D300:AG300">
    <cfRule type="containsBlanks" dxfId="221" priority="131">
      <formula>LEN(TRIM(D300))=0</formula>
    </cfRule>
  </conditionalFormatting>
  <conditionalFormatting sqref="D301:AG301">
    <cfRule type="cellIs" dxfId="13" priority="132" operator="greaterThan">
      <formula>600</formula>
    </cfRule>
    <cfRule type="containsBlanks" dxfId="222" priority="133">
      <formula>LEN(TRIM(D301))=0</formula>
    </cfRule>
  </conditionalFormatting>
  <conditionalFormatting sqref="D323:AG323">
    <cfRule type="containsBlanks" dxfId="242" priority="134">
      <formula>LEN(TRIM(D323))=0</formula>
    </cfRule>
  </conditionalFormatting>
  <conditionalFormatting sqref="D326:AG346">
    <cfRule type="containsBlanks" dxfId="9" priority="135">
      <formula>LEN(TRIM(D326))=0</formula>
    </cfRule>
  </conditionalFormatting>
  <conditionalFormatting sqref="D343:AG344">
    <cfRule type="cellIs" dxfId="28" priority="136" operator="greaterThan">
      <formula>1000</formula>
    </cfRule>
  </conditionalFormatting>
  <conditionalFormatting sqref="D347:AG347">
    <cfRule type="cellIs" dxfId="13" priority="137" operator="greaterThan">
      <formula>600</formula>
    </cfRule>
    <cfRule type="containsBlanks" dxfId="223" priority="138">
      <formula>LEN(TRIM(D347))=0</formula>
    </cfRule>
  </conditionalFormatting>
  <conditionalFormatting sqref="D349:AG369">
    <cfRule type="containsBlanks" dxfId="10" priority="139">
      <formula>LEN(TRIM(D349))=0</formula>
    </cfRule>
  </conditionalFormatting>
  <conditionalFormatting sqref="D370:AG370">
    <cfRule type="cellIs" dxfId="13" priority="140" operator="greaterThan">
      <formula>600</formula>
    </cfRule>
    <cfRule type="containsBlanks" dxfId="224" priority="141">
      <formula>LEN(TRIM(D370))=0</formula>
    </cfRule>
  </conditionalFormatting>
  <conditionalFormatting sqref="D372:AG392">
    <cfRule type="containsBlanks" dxfId="11" priority="142">
      <formula>LEN(TRIM(D372))=0</formula>
    </cfRule>
  </conditionalFormatting>
  <conditionalFormatting sqref="D389:AG390">
    <cfRule type="cellIs" dxfId="15" priority="143" operator="greaterThan">
      <formula>400</formula>
    </cfRule>
  </conditionalFormatting>
  <conditionalFormatting sqref="D390:AG390">
    <cfRule type="cellIs" dxfId="15" priority="144" operator="greaterThan">
      <formula>400</formula>
    </cfRule>
  </conditionalFormatting>
  <conditionalFormatting sqref="D390:AG391 D159:AB159 D160:AG161">
    <cfRule type="containsBlanks" dxfId="261" priority="145">
      <formula>LEN(TRIM(D159))=0</formula>
    </cfRule>
  </conditionalFormatting>
  <conditionalFormatting sqref="D393:AG393">
    <cfRule type="cellIs" dxfId="13" priority="146" operator="greaterThan">
      <formula>600</formula>
    </cfRule>
    <cfRule type="containsBlanks" dxfId="226" priority="147">
      <formula>LEN(TRIM(D393))=0</formula>
    </cfRule>
    <cfRule type="cellIs" dxfId="13" priority="148" operator="greaterThan">
      <formula>600</formula>
    </cfRule>
    <cfRule type="containsBlanks" dxfId="226" priority="149">
      <formula>LEN(TRIM(D393))=0</formula>
    </cfRule>
  </conditionalFormatting>
  <conditionalFormatting sqref="D395:AG415">
    <cfRule type="containsBlanks" dxfId="12" priority="150">
      <formula>LEN(TRIM(D395))=0</formula>
    </cfRule>
  </conditionalFormatting>
  <conditionalFormatting sqref="D412:AG413">
    <cfRule type="cellIs" dxfId="15" priority="151" operator="greaterThan">
      <formula>400</formula>
    </cfRule>
  </conditionalFormatting>
  <conditionalFormatting sqref="D416:AG416">
    <cfRule type="cellIs" dxfId="13" priority="152" operator="greaterThan">
      <formula>600</formula>
    </cfRule>
    <cfRule type="containsBlanks" dxfId="227" priority="153">
      <formula>LEN(TRIM(D416))=0</formula>
    </cfRule>
  </conditionalFormatting>
  <conditionalFormatting sqref="G321">
    <cfRule type="cellIs" dxfId="20" priority="154" operator="greaterThan">
      <formula>900</formula>
    </cfRule>
  </conditionalFormatting>
  <conditionalFormatting sqref="G321:G322">
    <cfRule type="containsBlanks" dxfId="262" priority="155">
      <formula>LEN(TRIM(G321))=0</formula>
    </cfRule>
  </conditionalFormatting>
  <conditionalFormatting sqref="G324">
    <cfRule type="cellIs" dxfId="13" priority="156" operator="greaterThan">
      <formula>600</formula>
    </cfRule>
    <cfRule type="containsBlanks" dxfId="263" priority="157">
      <formula>LEN(TRIM(G324))=0</formula>
    </cfRule>
  </conditionalFormatting>
  <conditionalFormatting sqref="G367">
    <cfRule type="cellIs" dxfId="28" priority="158" operator="greaterThan">
      <formula>1000</formula>
    </cfRule>
  </conditionalFormatting>
  <conditionalFormatting sqref="H73:I88">
    <cfRule type="containsBlanks" dxfId="243" priority="159">
      <formula>LEN(TRIM(H73))=0</formula>
    </cfRule>
  </conditionalFormatting>
  <conditionalFormatting sqref="H50:R65">
    <cfRule type="containsBlanks" dxfId="244" priority="160">
      <formula>LEN(TRIM(H50))=0</formula>
    </cfRule>
  </conditionalFormatting>
  <conditionalFormatting sqref="J234:AG249">
    <cfRule type="containsBlanks" dxfId="264" priority="161">
      <formula>LEN(TRIM(J234))=0</formula>
    </cfRule>
  </conditionalFormatting>
  <conditionalFormatting sqref="K73:N88">
    <cfRule type="containsBlanks" dxfId="247" priority="162">
      <formula>LEN(TRIM(K73))=0</formula>
    </cfRule>
  </conditionalFormatting>
  <conditionalFormatting sqref="N321">
    <cfRule type="cellIs" dxfId="20" priority="163" operator="greaterThan">
      <formula>900</formula>
    </cfRule>
  </conditionalFormatting>
  <conditionalFormatting sqref="N321:N322">
    <cfRule type="containsBlanks" dxfId="265" priority="164">
      <formula>LEN(TRIM(N321))=0</formula>
    </cfRule>
  </conditionalFormatting>
  <conditionalFormatting sqref="N324">
    <cfRule type="cellIs" dxfId="13" priority="165" operator="greaterThan">
      <formula>600</formula>
    </cfRule>
    <cfRule type="containsBlanks" dxfId="79" priority="166">
      <formula>LEN(TRIM(N324))=0</formula>
    </cfRule>
  </conditionalFormatting>
  <conditionalFormatting sqref="N367">
    <cfRule type="cellIs" dxfId="28" priority="167" operator="greaterThan">
      <formula>1000</formula>
    </cfRule>
  </conditionalFormatting>
  <conditionalFormatting sqref="N319:T322">
    <cfRule type="containsBlanks" dxfId="266" priority="168">
      <formula>LEN(TRIM(N319))=0</formula>
    </cfRule>
  </conditionalFormatting>
  <conditionalFormatting sqref="N320:T321">
    <cfRule type="cellIs" dxfId="20" priority="169" operator="greaterThan">
      <formula>900</formula>
    </cfRule>
  </conditionalFormatting>
  <conditionalFormatting sqref="N324:T324">
    <cfRule type="cellIs" dxfId="13" priority="170" operator="greaterThan">
      <formula>600</formula>
    </cfRule>
    <cfRule type="containsBlanks" dxfId="79" priority="171">
      <formula>LEN(TRIM(N324))=0</formula>
    </cfRule>
  </conditionalFormatting>
  <conditionalFormatting sqref="P73:Q88">
    <cfRule type="containsBlanks" dxfId="248" priority="172">
      <formula>LEN(TRIM(P73))=0</formula>
    </cfRule>
  </conditionalFormatting>
  <conditionalFormatting sqref="U321">
    <cfRule type="cellIs" dxfId="20" priority="173" operator="greaterThan">
      <formula>900</formula>
    </cfRule>
  </conditionalFormatting>
  <conditionalFormatting sqref="U321:U322">
    <cfRule type="containsBlanks" dxfId="267" priority="174">
      <formula>LEN(TRIM(U321))=0</formula>
    </cfRule>
  </conditionalFormatting>
  <conditionalFormatting sqref="U324">
    <cfRule type="cellIs" dxfId="13" priority="175" operator="greaterThan">
      <formula>600</formula>
    </cfRule>
    <cfRule type="containsBlanks" dxfId="268" priority="176">
      <formula>LEN(TRIM(U324))=0</formula>
    </cfRule>
  </conditionalFormatting>
  <conditionalFormatting sqref="U367">
    <cfRule type="cellIs" dxfId="28" priority="177" operator="greaterThan">
      <formula>1000</formula>
    </cfRule>
  </conditionalFormatting>
  <conditionalFormatting sqref="U319:AA322">
    <cfRule type="containsBlanks" dxfId="269" priority="178">
      <formula>LEN(TRIM(U319))=0</formula>
    </cfRule>
  </conditionalFormatting>
  <conditionalFormatting sqref="U320:AA321">
    <cfRule type="cellIs" dxfId="20" priority="179" operator="greaterThan">
      <formula>900</formula>
    </cfRule>
  </conditionalFormatting>
  <conditionalFormatting sqref="U324:AA324">
    <cfRule type="cellIs" dxfId="13" priority="180" operator="greaterThan">
      <formula>600</formula>
    </cfRule>
    <cfRule type="containsBlanks" dxfId="268" priority="181">
      <formula>LEN(TRIM(U324))=0</formula>
    </cfRule>
  </conditionalFormatting>
  <conditionalFormatting sqref="AB321">
    <cfRule type="cellIs" dxfId="20" priority="182" operator="greaterThan">
      <formula>900</formula>
    </cfRule>
  </conditionalFormatting>
  <conditionalFormatting sqref="AB321:AB322">
    <cfRule type="containsBlanks" dxfId="270" priority="183">
      <formula>LEN(TRIM(AB321))=0</formula>
    </cfRule>
  </conditionalFormatting>
  <conditionalFormatting sqref="AB324">
    <cfRule type="cellIs" dxfId="13" priority="184" operator="greaterThan">
      <formula>600</formula>
    </cfRule>
    <cfRule type="containsBlanks" dxfId="271" priority="185">
      <formula>LEN(TRIM(AB324))=0</formula>
    </cfRule>
  </conditionalFormatting>
  <conditionalFormatting sqref="AB367">
    <cfRule type="cellIs" dxfId="28" priority="186" operator="greaterThan">
      <formula>1000</formula>
    </cfRule>
  </conditionalFormatting>
  <conditionalFormatting sqref="AB319:AG322">
    <cfRule type="containsBlanks" dxfId="272" priority="187">
      <formula>LEN(TRIM(AB319))=0</formula>
    </cfRule>
  </conditionalFormatting>
  <conditionalFormatting sqref="AB320:AG321">
    <cfRule type="cellIs" dxfId="20" priority="188" operator="greaterThan">
      <formula>900</formula>
    </cfRule>
  </conditionalFormatting>
  <conditionalFormatting sqref="AB324:AG324">
    <cfRule type="cellIs" dxfId="13" priority="189" operator="greaterThan">
      <formula>600</formula>
    </cfRule>
    <cfRule type="containsBlanks" dxfId="271" priority="190">
      <formula>LEN(TRIM(AB324))=0</formula>
    </cfRule>
  </conditionalFormatting>
  <conditionalFormatting sqref="AC50:AG65 D142:AG158 AC165:AG180 D303:AG318">
    <cfRule type="containsBlanks" dxfId="1" priority="191">
      <formula>LEN(TRIM(D50))=0</formula>
    </cfRule>
  </conditionalFormatting>
  <conditionalFormatting sqref="AC73:AG88 D280:AG296">
    <cfRule type="containsBlanks" dxfId="167" priority="192">
      <formula>LEN(TRIM(D73))=0</formula>
    </cfRule>
  </conditionalFormatting>
  <conditionalFormatting sqref="AC159:AG159">
    <cfRule type="cellIs" dxfId="15" priority="193" operator="greaterThan">
      <formula>400</formula>
    </cfRule>
    <cfRule type="containsBlanks" dxfId="273" priority="194">
      <formula>LEN(TRIM(AC159))=0</formula>
    </cfRule>
    <cfRule type="cellIs" dxfId="15" priority="195" operator="greaterThan">
      <formula>400</formula>
    </cfRule>
    <cfRule type="containsBlanks" dxfId="273" priority="196">
      <formula>LEN(TRIM(AC159))=0</formula>
    </cfRule>
  </conditionalFormatting>
  <conditionalFormatting sqref="AC188:AG203">
    <cfRule type="containsBlanks" dxfId="256" priority="197">
      <formula>LEN(TRIM(AC188))=0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2D05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406"/>
      <selection pane="bottomRight" activeCell="B2" sqref="B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186</v>
      </c>
      <c r="C2" s="178">
        <f>DATE(A2,MATCH(B2,{"JANEIRO";"FEVEREIRO";"MARÇO";"ABRIL";"MAIO";"JUNHO";"JULHO";"AGOSTO";"SETEMBRO";"OUTUBRO";"NOVEMBRO";"DEZEMBRO"},0),1)</f>
        <v>46143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5</v>
      </c>
      <c r="C3" s="177"/>
      <c r="D3" s="108" t="str">
        <f>IF(D2="","",TEXT(DATE($A$2,$B$3,D2),"ddd"))</f>
        <v>Fri</v>
      </c>
      <c r="E3" s="108" t="str">
        <f>IF(E2="","",TEXT(DATE($A$2,$B$3,E2),"ddd"))</f>
        <v>Sat</v>
      </c>
      <c r="F3" s="108" t="str">
        <f>IF(F2="","",TEXT(DATE($A$2,$B$3,F2),"ddd"))</f>
        <v>Sun</v>
      </c>
      <c r="G3" s="108" t="str">
        <f>IF(G2="","",TEXT(DATE($A$2,$B$3,G2),"ddd"))</f>
        <v>Mon</v>
      </c>
      <c r="H3" s="108" t="str">
        <f>IF(H2="","",TEXT(DATE($A$2,$B$3,H2),"ddd"))</f>
        <v>Tue</v>
      </c>
      <c r="I3" s="108" t="str">
        <f>IF(I2="","",TEXT(DATE($A$2,$B$3,I2),"ddd"))</f>
        <v>Wed</v>
      </c>
      <c r="J3" s="108" t="str">
        <f>IF(J2="","",TEXT(DATE($A$2,$B$3,J2),"ddd"))</f>
        <v>Thu</v>
      </c>
      <c r="K3" s="108" t="str">
        <f>IF(K2="","",TEXT(DATE($A$2,$B$3,K2),"ddd"))</f>
        <v>Fri</v>
      </c>
      <c r="L3" s="108" t="str">
        <f>IF(L2="","",TEXT(DATE($A$2,$B$3,L2),"ddd"))</f>
        <v>Sat</v>
      </c>
      <c r="M3" s="108" t="str">
        <f>IF(M2="","",TEXT(DATE($A$2,$B$3,M2),"ddd"))</f>
        <v>Sun</v>
      </c>
      <c r="N3" s="108" t="str">
        <f>IF(N2="","",TEXT(DATE($A$2,$B$3,N2),"ddd"))</f>
        <v>Mon</v>
      </c>
      <c r="O3" s="108" t="str">
        <f>IF(O2="","",TEXT(DATE($A$2,$B$3,O2),"ddd"))</f>
        <v>Tue</v>
      </c>
      <c r="P3" s="108" t="str">
        <f>IF(P2="","",TEXT(DATE($A$2,$B$3,P2),"ddd"))</f>
        <v>Wed</v>
      </c>
      <c r="Q3" s="108" t="str">
        <f>IF(Q2="","",TEXT(DATE($A$2,$B$3,Q2),"ddd"))</f>
        <v>Thu</v>
      </c>
      <c r="R3" s="108" t="str">
        <f>IF(R2="","",TEXT(DATE($A$2,$B$3,R2),"ddd"))</f>
        <v>Fri</v>
      </c>
      <c r="S3" s="108" t="str">
        <f>IF(S2="","",TEXT(DATE($A$2,$B$3,S2),"ddd"))</f>
        <v>Sat</v>
      </c>
      <c r="T3" s="108" t="str">
        <f>IF(T2="","",TEXT(DATE($A$2,$B$3,T2),"ddd"))</f>
        <v>Sun</v>
      </c>
      <c r="U3" s="108" t="str">
        <f>IF(U2="","",TEXT(DATE($A$2,$B$3,U2),"ddd"))</f>
        <v>Mon</v>
      </c>
      <c r="V3" s="108" t="str">
        <f>IF(V2="","",TEXT(DATE($A$2,$B$3,V2),"ddd"))</f>
        <v>Tue</v>
      </c>
      <c r="W3" s="108" t="str">
        <f>IF(W2="","",TEXT(DATE($A$2,$B$3,W2),"ddd"))</f>
        <v>Wed</v>
      </c>
      <c r="X3" s="108" t="str">
        <f>IF(X2="","",TEXT(DATE($A$2,$B$3,X2),"ddd"))</f>
        <v>Thu</v>
      </c>
      <c r="Y3" s="108" t="str">
        <f>IF(Y2="","",TEXT(DATE($A$2,$B$3,Y2),"ddd"))</f>
        <v>Fri</v>
      </c>
      <c r="Z3" s="108" t="str">
        <f>IF(Z2="","",TEXT(DATE($A$2,$B$3,Z2),"ddd"))</f>
        <v>Sat</v>
      </c>
      <c r="AA3" s="108" t="str">
        <f>IF(AA2="","",TEXT(DATE($A$2,$B$3,AA2),"ddd"))</f>
        <v>Sun</v>
      </c>
      <c r="AB3" s="108" t="str">
        <f>IF(AB2="","",TEXT(DATE($A$2,$B$3,AB2),"ddd"))</f>
        <v>Mon</v>
      </c>
      <c r="AC3" s="108" t="str">
        <f>IF(AC2="","",TEXT(DATE($A$2,$B$3,AC2),"ddd"))</f>
        <v>Tue</v>
      </c>
      <c r="AD3" s="108" t="str">
        <f>IF(AD2="","",TEXT(DATE($A$2,$B$3,AD2),"ddd"))</f>
        <v>Wed</v>
      </c>
      <c r="AE3" s="108" t="str">
        <f>IF(AE2="","",TEXT(DATE($A$2,$B$3,AE2),"ddd"))</f>
        <v>Thu</v>
      </c>
      <c r="AF3" s="108" t="str">
        <f>IF(AF2="","",TEXT(DATE($A$2,$B$3,AF2),"ddd"))</f>
        <v>Fri</v>
      </c>
      <c r="AG3" s="108" t="str">
        <f>IF(AG2="","",TEXT(DATE($A$2,$B$3,AG2),"ddd"))</f>
        <v>Sat</v>
      </c>
      <c r="AH3" s="108" t="str">
        <f>IF(AH2="","",TEXT(DATE($A$2,$B$3,AH2),"ddd"))</f>
        <v>Sun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/>
      <c r="F20" s="182"/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/>
      <c r="M20" s="182"/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/>
      <c r="T20" s="182"/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/>
      <c r="AA20" s="182"/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/>
      <c r="F22" s="104"/>
      <c r="G22" s="104">
        <v>600</v>
      </c>
      <c r="H22" s="104">
        <v>600</v>
      </c>
      <c r="I22" s="104">
        <v>600</v>
      </c>
      <c r="J22" s="104">
        <v>600</v>
      </c>
      <c r="K22" s="104">
        <v>600</v>
      </c>
      <c r="L22" s="104"/>
      <c r="M22" s="104"/>
      <c r="N22" s="104">
        <v>600</v>
      </c>
      <c r="O22" s="104">
        <v>600</v>
      </c>
      <c r="P22" s="104">
        <v>600</v>
      </c>
      <c r="Q22" s="104">
        <v>600</v>
      </c>
      <c r="R22" s="104">
        <v>600</v>
      </c>
      <c r="S22" s="104"/>
      <c r="T22" s="104"/>
      <c r="U22" s="104">
        <v>600</v>
      </c>
      <c r="V22" s="104">
        <v>600</v>
      </c>
      <c r="W22" s="104">
        <v>600</v>
      </c>
      <c r="X22" s="104">
        <v>600</v>
      </c>
      <c r="Y22" s="104">
        <v>600</v>
      </c>
      <c r="Z22" s="104"/>
      <c r="AA22" s="104"/>
      <c r="AB22" s="104">
        <v>600</v>
      </c>
      <c r="AC22" s="104">
        <v>600</v>
      </c>
      <c r="AD22" s="104">
        <v>600</v>
      </c>
      <c r="AE22" s="104">
        <v>600</v>
      </c>
      <c r="AF22" s="104">
        <v>600</v>
      </c>
      <c r="AG22" s="104"/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/>
      <c r="F23" s="104"/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/>
      <c r="M23" s="104"/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/>
      <c r="T23" s="104"/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/>
      <c r="AA23" s="104"/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04"/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/>
      <c r="F24" s="104"/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/>
      <c r="M24" s="104"/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/>
      <c r="T24" s="104"/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/>
      <c r="AA24" s="104"/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04"/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/>
      <c r="F25" s="104"/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/>
      <c r="M25" s="104"/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/>
      <c r="T25" s="104"/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/>
      <c r="AA25" s="104"/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/>
      <c r="F43" s="182"/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/>
      <c r="M43" s="182"/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/>
      <c r="T43" s="182"/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/>
      <c r="AA43" s="182"/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/>
      <c r="F45" s="104"/>
      <c r="G45" s="104">
        <v>270</v>
      </c>
      <c r="H45" s="104">
        <v>270</v>
      </c>
      <c r="I45" s="104">
        <v>270</v>
      </c>
      <c r="J45" s="104">
        <v>270</v>
      </c>
      <c r="K45" s="104">
        <v>270</v>
      </c>
      <c r="L45" s="104"/>
      <c r="M45" s="104"/>
      <c r="N45" s="104">
        <v>270</v>
      </c>
      <c r="O45" s="104">
        <v>270</v>
      </c>
      <c r="P45" s="104">
        <v>270</v>
      </c>
      <c r="Q45" s="104">
        <v>270</v>
      </c>
      <c r="R45" s="104">
        <v>270</v>
      </c>
      <c r="S45" s="104"/>
      <c r="T45" s="104"/>
      <c r="U45" s="104">
        <v>270</v>
      </c>
      <c r="V45" s="104">
        <v>270</v>
      </c>
      <c r="W45" s="104">
        <v>270</v>
      </c>
      <c r="X45" s="104">
        <v>270</v>
      </c>
      <c r="Y45" s="104">
        <v>270</v>
      </c>
      <c r="Z45" s="104"/>
      <c r="AA45" s="104"/>
      <c r="AB45" s="104">
        <v>270</v>
      </c>
      <c r="AC45" s="104">
        <v>270</v>
      </c>
      <c r="AD45" s="104">
        <v>270</v>
      </c>
      <c r="AE45" s="104">
        <v>270</v>
      </c>
      <c r="AF45" s="104">
        <v>270</v>
      </c>
      <c r="AG45" s="104"/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/>
      <c r="F46" s="104"/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/>
      <c r="M46" s="104"/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/>
      <c r="T46" s="104"/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/>
      <c r="AA46" s="104"/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04"/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/>
      <c r="F47" s="104"/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/>
      <c r="M47" s="104"/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/>
      <c r="T47" s="104"/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/>
      <c r="AA47" s="104"/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04"/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/>
      <c r="F48" s="104"/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/>
      <c r="M48" s="104"/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/>
      <c r="T48" s="104"/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/>
      <c r="AA48" s="104"/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/>
      <c r="F66" s="182"/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/>
      <c r="M66" s="182"/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/>
      <c r="T66" s="182"/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/>
      <c r="AA66" s="182"/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/>
      <c r="F68" s="104"/>
      <c r="G68" s="104">
        <v>500</v>
      </c>
      <c r="H68" s="104">
        <v>500</v>
      </c>
      <c r="I68" s="104">
        <v>500</v>
      </c>
      <c r="J68" s="104">
        <v>500</v>
      </c>
      <c r="K68" s="104">
        <v>500</v>
      </c>
      <c r="L68" s="104"/>
      <c r="M68" s="104"/>
      <c r="N68" s="104">
        <v>500</v>
      </c>
      <c r="O68" s="104">
        <v>500</v>
      </c>
      <c r="P68" s="104">
        <v>500</v>
      </c>
      <c r="Q68" s="104">
        <v>500</v>
      </c>
      <c r="R68" s="104">
        <v>500</v>
      </c>
      <c r="S68" s="104"/>
      <c r="T68" s="104"/>
      <c r="U68" s="104">
        <v>500</v>
      </c>
      <c r="V68" s="104">
        <v>500</v>
      </c>
      <c r="W68" s="104">
        <v>500</v>
      </c>
      <c r="X68" s="104">
        <v>500</v>
      </c>
      <c r="Y68" s="104">
        <v>500</v>
      </c>
      <c r="Z68" s="104"/>
      <c r="AA68" s="104"/>
      <c r="AB68" s="104">
        <v>500</v>
      </c>
      <c r="AC68" s="104">
        <v>500</v>
      </c>
      <c r="AD68" s="104">
        <v>500</v>
      </c>
      <c r="AE68" s="104">
        <v>500</v>
      </c>
      <c r="AF68" s="104">
        <v>500</v>
      </c>
      <c r="AG68" s="104"/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/>
      <c r="F69" s="104"/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/>
      <c r="M69" s="104"/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/>
      <c r="T69" s="104"/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/>
      <c r="AA69" s="104"/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04"/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/>
      <c r="F70" s="104"/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/>
      <c r="M70" s="104"/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/>
      <c r="T70" s="104"/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/>
      <c r="AA70" s="104"/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04"/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/>
      <c r="F71" s="104"/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/>
      <c r="M71" s="104"/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/>
      <c r="T71" s="104"/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/>
      <c r="AA71" s="104"/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/>
      <c r="F89" s="182"/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/>
      <c r="M89" s="182"/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/>
      <c r="T89" s="182"/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/>
      <c r="AA89" s="182"/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/>
      <c r="F91" s="104"/>
      <c r="G91" s="104">
        <v>450</v>
      </c>
      <c r="H91" s="104">
        <v>450</v>
      </c>
      <c r="I91" s="104">
        <v>450</v>
      </c>
      <c r="J91" s="104">
        <v>450</v>
      </c>
      <c r="K91" s="104">
        <v>450</v>
      </c>
      <c r="L91" s="104"/>
      <c r="M91" s="104"/>
      <c r="N91" s="104">
        <v>450</v>
      </c>
      <c r="O91" s="104">
        <v>450</v>
      </c>
      <c r="P91" s="104">
        <v>450</v>
      </c>
      <c r="Q91" s="104">
        <v>450</v>
      </c>
      <c r="R91" s="104">
        <v>450</v>
      </c>
      <c r="S91" s="104"/>
      <c r="T91" s="104"/>
      <c r="U91" s="104">
        <v>450</v>
      </c>
      <c r="V91" s="104">
        <v>450</v>
      </c>
      <c r="W91" s="104">
        <v>450</v>
      </c>
      <c r="X91" s="104">
        <v>450</v>
      </c>
      <c r="Y91" s="104">
        <v>450</v>
      </c>
      <c r="Z91" s="104"/>
      <c r="AA91" s="104"/>
      <c r="AB91" s="104">
        <v>450</v>
      </c>
      <c r="AC91" s="104">
        <v>450</v>
      </c>
      <c r="AD91" s="104">
        <v>450</v>
      </c>
      <c r="AE91" s="104">
        <v>450</v>
      </c>
      <c r="AF91" s="104">
        <v>450</v>
      </c>
      <c r="AG91" s="104"/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/>
      <c r="F92" s="104"/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/>
      <c r="M92" s="104"/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/>
      <c r="T92" s="104"/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/>
      <c r="AA92" s="104"/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04"/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/>
      <c r="F93" s="104"/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/>
      <c r="M93" s="104"/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/>
      <c r="T93" s="104"/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/>
      <c r="AA93" s="104"/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04"/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/>
      <c r="F94" s="104"/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/>
      <c r="M94" s="104"/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/>
      <c r="T94" s="104"/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/>
      <c r="AA94" s="104"/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/>
      <c r="F112" s="182"/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/>
      <c r="M112" s="182"/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/>
      <c r="T112" s="182"/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/>
      <c r="AA112" s="182"/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/>
      <c r="F114" s="104"/>
      <c r="G114" s="104">
        <v>400</v>
      </c>
      <c r="H114" s="104">
        <v>400</v>
      </c>
      <c r="I114" s="104">
        <v>400</v>
      </c>
      <c r="J114" s="104">
        <v>400</v>
      </c>
      <c r="K114" s="104">
        <v>400</v>
      </c>
      <c r="L114" s="104"/>
      <c r="M114" s="104"/>
      <c r="N114" s="104">
        <v>400</v>
      </c>
      <c r="O114" s="104">
        <v>400</v>
      </c>
      <c r="P114" s="104">
        <v>400</v>
      </c>
      <c r="Q114" s="104">
        <v>400</v>
      </c>
      <c r="R114" s="104">
        <v>400</v>
      </c>
      <c r="S114" s="104"/>
      <c r="T114" s="104"/>
      <c r="U114" s="104">
        <v>400</v>
      </c>
      <c r="V114" s="104">
        <v>400</v>
      </c>
      <c r="W114" s="104">
        <v>400</v>
      </c>
      <c r="X114" s="104">
        <v>400</v>
      </c>
      <c r="Y114" s="104">
        <v>400</v>
      </c>
      <c r="Z114" s="104"/>
      <c r="AA114" s="104"/>
      <c r="AB114" s="104">
        <v>400</v>
      </c>
      <c r="AC114" s="104">
        <v>400</v>
      </c>
      <c r="AD114" s="104">
        <v>400</v>
      </c>
      <c r="AE114" s="104">
        <v>400</v>
      </c>
      <c r="AF114" s="104">
        <v>400</v>
      </c>
      <c r="AG114" s="104"/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/>
      <c r="F115" s="104"/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/>
      <c r="M115" s="104"/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/>
      <c r="T115" s="104"/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/>
      <c r="AA115" s="104"/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04"/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/>
      <c r="F116" s="104"/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/>
      <c r="M116" s="104"/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/>
      <c r="T116" s="104"/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/>
      <c r="AA116" s="104"/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04"/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/>
      <c r="F117" s="104"/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/>
      <c r="M117" s="104"/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/>
      <c r="T117" s="104"/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/>
      <c r="AA117" s="104"/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/>
      <c r="F135" s="182"/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/>
      <c r="M135" s="182"/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/>
      <c r="T135" s="182"/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/>
      <c r="AA135" s="182"/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82"/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/>
      <c r="F137" s="104"/>
      <c r="G137" s="104">
        <v>400</v>
      </c>
      <c r="H137" s="104">
        <v>400</v>
      </c>
      <c r="I137" s="104">
        <v>400</v>
      </c>
      <c r="J137" s="104">
        <v>400</v>
      </c>
      <c r="K137" s="104">
        <v>400</v>
      </c>
      <c r="L137" s="104"/>
      <c r="M137" s="104"/>
      <c r="N137" s="104">
        <v>400</v>
      </c>
      <c r="O137" s="104">
        <v>400</v>
      </c>
      <c r="P137" s="104">
        <v>400</v>
      </c>
      <c r="Q137" s="104">
        <v>400</v>
      </c>
      <c r="R137" s="104">
        <v>400</v>
      </c>
      <c r="S137" s="104"/>
      <c r="T137" s="104"/>
      <c r="U137" s="104">
        <v>400</v>
      </c>
      <c r="V137" s="104">
        <v>400</v>
      </c>
      <c r="W137" s="104">
        <v>400</v>
      </c>
      <c r="X137" s="104">
        <v>400</v>
      </c>
      <c r="Y137" s="104">
        <v>400</v>
      </c>
      <c r="Z137" s="104"/>
      <c r="AA137" s="104"/>
      <c r="AB137" s="104">
        <v>400</v>
      </c>
      <c r="AC137" s="104">
        <v>400</v>
      </c>
      <c r="AD137" s="104">
        <v>400</v>
      </c>
      <c r="AE137" s="104">
        <v>400</v>
      </c>
      <c r="AF137" s="104">
        <v>400</v>
      </c>
      <c r="AG137" s="104"/>
      <c r="AH137" s="104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/>
      <c r="F138" s="104"/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/>
      <c r="M138" s="104"/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/>
      <c r="T138" s="104"/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/>
      <c r="AA138" s="104"/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04"/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/>
      <c r="F139" s="104"/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/>
      <c r="M139" s="104"/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/>
      <c r="T139" s="104"/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/>
      <c r="AA139" s="104"/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04"/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/>
      <c r="F140" s="104"/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/>
      <c r="M140" s="104"/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/>
      <c r="T140" s="104"/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/>
      <c r="AA140" s="104"/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/>
      <c r="F158" s="182"/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/>
      <c r="M158" s="182"/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/>
      <c r="T158" s="182"/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/>
      <c r="AA158" s="182"/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/>
      <c r="F160" s="104"/>
      <c r="G160" s="104">
        <v>400</v>
      </c>
      <c r="H160" s="104">
        <v>400</v>
      </c>
      <c r="I160" s="104">
        <v>400</v>
      </c>
      <c r="J160" s="104">
        <v>400</v>
      </c>
      <c r="K160" s="104">
        <v>400</v>
      </c>
      <c r="L160" s="104"/>
      <c r="M160" s="104"/>
      <c r="N160" s="104">
        <v>400</v>
      </c>
      <c r="O160" s="104">
        <v>400</v>
      </c>
      <c r="P160" s="104">
        <v>400</v>
      </c>
      <c r="Q160" s="104">
        <v>400</v>
      </c>
      <c r="R160" s="104">
        <v>400</v>
      </c>
      <c r="S160" s="104"/>
      <c r="T160" s="104"/>
      <c r="U160" s="104">
        <v>400</v>
      </c>
      <c r="V160" s="104">
        <v>400</v>
      </c>
      <c r="W160" s="104">
        <v>400</v>
      </c>
      <c r="X160" s="104">
        <v>400</v>
      </c>
      <c r="Y160" s="104">
        <v>400</v>
      </c>
      <c r="Z160" s="104"/>
      <c r="AA160" s="104"/>
      <c r="AB160" s="104">
        <v>400</v>
      </c>
      <c r="AC160" s="104">
        <v>400</v>
      </c>
      <c r="AD160" s="104">
        <v>400</v>
      </c>
      <c r="AE160" s="104">
        <v>400</v>
      </c>
      <c r="AF160" s="104">
        <v>400</v>
      </c>
      <c r="AG160" s="104"/>
      <c r="AH160" s="104"/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/>
      <c r="F161" s="104"/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/>
      <c r="M161" s="104"/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/>
      <c r="T161" s="104"/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/>
      <c r="AA161" s="104"/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04"/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/>
      <c r="F162" s="104"/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/>
      <c r="M162" s="104"/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/>
      <c r="T162" s="104"/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/>
      <c r="AA162" s="104"/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04"/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/>
      <c r="F163" s="104"/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/>
      <c r="M163" s="104"/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/>
      <c r="T163" s="104"/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/>
      <c r="AA163" s="104"/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/>
      <c r="F181" s="182"/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/>
      <c r="M181" s="182"/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/>
      <c r="T181" s="182"/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/>
      <c r="AA181" s="182"/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/>
      <c r="F183" s="104"/>
      <c r="G183" s="104">
        <v>400</v>
      </c>
      <c r="H183" s="104">
        <v>400</v>
      </c>
      <c r="I183" s="104">
        <v>400</v>
      </c>
      <c r="J183" s="104">
        <v>400</v>
      </c>
      <c r="K183" s="104">
        <v>400</v>
      </c>
      <c r="L183" s="104"/>
      <c r="M183" s="104"/>
      <c r="N183" s="104">
        <v>400</v>
      </c>
      <c r="O183" s="104">
        <v>400</v>
      </c>
      <c r="P183" s="104">
        <v>400</v>
      </c>
      <c r="Q183" s="104">
        <v>400</v>
      </c>
      <c r="R183" s="104">
        <v>400</v>
      </c>
      <c r="S183" s="104"/>
      <c r="T183" s="104"/>
      <c r="U183" s="104">
        <v>400</v>
      </c>
      <c r="V183" s="104">
        <v>400</v>
      </c>
      <c r="W183" s="104">
        <v>400</v>
      </c>
      <c r="X183" s="104">
        <v>400</v>
      </c>
      <c r="Y183" s="104">
        <v>400</v>
      </c>
      <c r="Z183" s="104"/>
      <c r="AA183" s="104"/>
      <c r="AB183" s="104">
        <v>400</v>
      </c>
      <c r="AC183" s="104">
        <v>400</v>
      </c>
      <c r="AD183" s="104">
        <v>400</v>
      </c>
      <c r="AE183" s="104">
        <v>400</v>
      </c>
      <c r="AF183" s="104">
        <v>400</v>
      </c>
      <c r="AG183" s="104"/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/>
      <c r="F184" s="104"/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/>
      <c r="M184" s="104"/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/>
      <c r="T184" s="104"/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/>
      <c r="AA184" s="104"/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04"/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/>
      <c r="F185" s="104"/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/>
      <c r="M185" s="104"/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/>
      <c r="T185" s="104"/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/>
      <c r="AA185" s="104"/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04"/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/>
      <c r="F186" s="104"/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/>
      <c r="M186" s="104"/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/>
      <c r="T186" s="104"/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/>
      <c r="AA186" s="104"/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/>
      <c r="F204" s="182"/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/>
      <c r="M204" s="182"/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/>
      <c r="T204" s="182"/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/>
      <c r="AA204" s="182"/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/>
      <c r="F206" s="104"/>
      <c r="G206" s="104">
        <v>400</v>
      </c>
      <c r="H206" s="104">
        <v>400</v>
      </c>
      <c r="I206" s="104">
        <v>400</v>
      </c>
      <c r="J206" s="104">
        <v>400</v>
      </c>
      <c r="K206" s="104">
        <v>400</v>
      </c>
      <c r="L206" s="104"/>
      <c r="M206" s="104"/>
      <c r="N206" s="104">
        <v>400</v>
      </c>
      <c r="O206" s="104">
        <v>400</v>
      </c>
      <c r="P206" s="104">
        <v>400</v>
      </c>
      <c r="Q206" s="104">
        <v>400</v>
      </c>
      <c r="R206" s="104">
        <v>400</v>
      </c>
      <c r="S206" s="104"/>
      <c r="T206" s="104"/>
      <c r="U206" s="104">
        <v>400</v>
      </c>
      <c r="V206" s="104">
        <v>400</v>
      </c>
      <c r="W206" s="104">
        <v>400</v>
      </c>
      <c r="X206" s="104">
        <v>400</v>
      </c>
      <c r="Y206" s="104">
        <v>400</v>
      </c>
      <c r="Z206" s="104"/>
      <c r="AA206" s="104"/>
      <c r="AB206" s="104">
        <v>400</v>
      </c>
      <c r="AC206" s="104">
        <v>400</v>
      </c>
      <c r="AD206" s="104">
        <v>400</v>
      </c>
      <c r="AE206" s="104">
        <v>400</v>
      </c>
      <c r="AF206" s="104">
        <v>400</v>
      </c>
      <c r="AG206" s="104"/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/>
      <c r="F207" s="104"/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/>
      <c r="M207" s="104"/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/>
      <c r="T207" s="104"/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/>
      <c r="AA207" s="104"/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04"/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/>
      <c r="F208" s="104"/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/>
      <c r="M208" s="104"/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/>
      <c r="T208" s="104"/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/>
      <c r="AA208" s="104"/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04"/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/>
      <c r="F209" s="104"/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/>
      <c r="M209" s="104"/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/>
      <c r="T209" s="104"/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/>
      <c r="AA209" s="104"/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/>
      <c r="F227" s="182"/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/>
      <c r="M227" s="182"/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/>
      <c r="T227" s="182"/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/>
      <c r="AA227" s="182"/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/>
      <c r="F229" s="104"/>
      <c r="G229" s="104">
        <v>400</v>
      </c>
      <c r="H229" s="104">
        <v>400</v>
      </c>
      <c r="I229" s="104">
        <v>400</v>
      </c>
      <c r="J229" s="104">
        <v>400</v>
      </c>
      <c r="K229" s="104">
        <v>400</v>
      </c>
      <c r="L229" s="104"/>
      <c r="M229" s="104"/>
      <c r="N229" s="104">
        <v>400</v>
      </c>
      <c r="O229" s="104">
        <v>400</v>
      </c>
      <c r="P229" s="104">
        <v>400</v>
      </c>
      <c r="Q229" s="104">
        <v>400</v>
      </c>
      <c r="R229" s="104">
        <v>400</v>
      </c>
      <c r="S229" s="104"/>
      <c r="T229" s="104"/>
      <c r="U229" s="104">
        <v>400</v>
      </c>
      <c r="V229" s="104">
        <v>400</v>
      </c>
      <c r="W229" s="104">
        <v>400</v>
      </c>
      <c r="X229" s="104">
        <v>400</v>
      </c>
      <c r="Y229" s="104">
        <v>400</v>
      </c>
      <c r="Z229" s="104"/>
      <c r="AA229" s="104"/>
      <c r="AB229" s="104">
        <v>400</v>
      </c>
      <c r="AC229" s="104">
        <v>400</v>
      </c>
      <c r="AD229" s="104">
        <v>400</v>
      </c>
      <c r="AE229" s="104">
        <v>400</v>
      </c>
      <c r="AF229" s="104">
        <v>400</v>
      </c>
      <c r="AG229" s="104"/>
      <c r="AH229" s="104"/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/>
      <c r="F230" s="104"/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/>
      <c r="M230" s="104"/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/>
      <c r="T230" s="104"/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/>
      <c r="AA230" s="104"/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04"/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/>
      <c r="F231" s="104"/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/>
      <c r="M231" s="104"/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/>
      <c r="T231" s="104"/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/>
      <c r="AA231" s="104"/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04"/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/>
      <c r="F232" s="104"/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/>
      <c r="M232" s="104"/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/>
      <c r="T232" s="104"/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/>
      <c r="AA232" s="104"/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/>
      <c r="F250" s="182"/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/>
      <c r="M250" s="182"/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/>
      <c r="T250" s="182"/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/>
      <c r="AA250" s="182"/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/>
      <c r="F252" s="104"/>
      <c r="G252" s="104">
        <v>400</v>
      </c>
      <c r="H252" s="104">
        <v>400</v>
      </c>
      <c r="I252" s="104">
        <v>400</v>
      </c>
      <c r="J252" s="104">
        <v>400</v>
      </c>
      <c r="K252" s="104">
        <v>400</v>
      </c>
      <c r="L252" s="104"/>
      <c r="M252" s="104"/>
      <c r="N252" s="104">
        <v>400</v>
      </c>
      <c r="O252" s="104">
        <v>400</v>
      </c>
      <c r="P252" s="104">
        <v>400</v>
      </c>
      <c r="Q252" s="104">
        <v>400</v>
      </c>
      <c r="R252" s="104">
        <v>400</v>
      </c>
      <c r="S252" s="104"/>
      <c r="T252" s="104"/>
      <c r="U252" s="104">
        <v>400</v>
      </c>
      <c r="V252" s="104">
        <v>400</v>
      </c>
      <c r="W252" s="104">
        <v>400</v>
      </c>
      <c r="X252" s="104">
        <v>400</v>
      </c>
      <c r="Y252" s="104">
        <v>400</v>
      </c>
      <c r="Z252" s="104"/>
      <c r="AA252" s="104"/>
      <c r="AB252" s="104">
        <v>400</v>
      </c>
      <c r="AC252" s="104">
        <v>400</v>
      </c>
      <c r="AD252" s="104">
        <v>400</v>
      </c>
      <c r="AE252" s="104">
        <v>400</v>
      </c>
      <c r="AF252" s="104">
        <v>400</v>
      </c>
      <c r="AG252" s="104"/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/>
      <c r="F253" s="104"/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/>
      <c r="M253" s="104"/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/>
      <c r="T253" s="104"/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/>
      <c r="AA253" s="104"/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04"/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/>
      <c r="F254" s="104"/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/>
      <c r="M254" s="104"/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/>
      <c r="T254" s="104"/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/>
      <c r="AA254" s="104"/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04"/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/>
      <c r="F255" s="104"/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/>
      <c r="M255" s="104"/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/>
      <c r="T255" s="104"/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/>
      <c r="AA255" s="104"/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/>
      <c r="F273" s="182"/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/>
      <c r="M273" s="182"/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/>
      <c r="T273" s="182"/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/>
      <c r="AA273" s="182"/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/>
      <c r="F275" s="104"/>
      <c r="G275" s="104">
        <v>400</v>
      </c>
      <c r="H275" s="104">
        <v>400</v>
      </c>
      <c r="I275" s="104">
        <v>400</v>
      </c>
      <c r="J275" s="104">
        <v>400</v>
      </c>
      <c r="K275" s="104">
        <v>400</v>
      </c>
      <c r="L275" s="104"/>
      <c r="M275" s="104"/>
      <c r="N275" s="104">
        <v>400</v>
      </c>
      <c r="O275" s="104">
        <v>400</v>
      </c>
      <c r="P275" s="104">
        <v>400</v>
      </c>
      <c r="Q275" s="104">
        <v>400</v>
      </c>
      <c r="R275" s="104">
        <v>400</v>
      </c>
      <c r="S275" s="104"/>
      <c r="T275" s="104"/>
      <c r="U275" s="104">
        <v>400</v>
      </c>
      <c r="V275" s="104">
        <v>400</v>
      </c>
      <c r="W275" s="104">
        <v>400</v>
      </c>
      <c r="X275" s="104">
        <v>400</v>
      </c>
      <c r="Y275" s="104">
        <v>400</v>
      </c>
      <c r="Z275" s="104"/>
      <c r="AA275" s="104"/>
      <c r="AB275" s="104">
        <v>400</v>
      </c>
      <c r="AC275" s="104">
        <v>400</v>
      </c>
      <c r="AD275" s="104">
        <v>400</v>
      </c>
      <c r="AE275" s="104">
        <v>400</v>
      </c>
      <c r="AF275" s="104">
        <v>400</v>
      </c>
      <c r="AG275" s="104"/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/>
      <c r="F276" s="104"/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/>
      <c r="M276" s="104"/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/>
      <c r="T276" s="104"/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/>
      <c r="AA276" s="104"/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04"/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/>
      <c r="F277" s="104"/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/>
      <c r="M277" s="104"/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/>
      <c r="T277" s="104"/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/>
      <c r="AA277" s="104"/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04"/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/>
      <c r="F278" s="104"/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/>
      <c r="M278" s="104"/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/>
      <c r="T278" s="104"/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/>
      <c r="AA278" s="104"/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/>
      <c r="F296" s="182"/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/>
      <c r="M296" s="182"/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/>
      <c r="T296" s="182"/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/>
      <c r="AA296" s="182"/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/>
      <c r="F298" s="104"/>
      <c r="G298" s="104">
        <v>400</v>
      </c>
      <c r="H298" s="104">
        <v>400</v>
      </c>
      <c r="I298" s="104">
        <v>400</v>
      </c>
      <c r="J298" s="104">
        <v>400</v>
      </c>
      <c r="K298" s="104">
        <v>400</v>
      </c>
      <c r="L298" s="104"/>
      <c r="M298" s="104"/>
      <c r="N298" s="104">
        <v>400</v>
      </c>
      <c r="O298" s="104">
        <v>400</v>
      </c>
      <c r="P298" s="104">
        <v>400</v>
      </c>
      <c r="Q298" s="104">
        <v>400</v>
      </c>
      <c r="R298" s="104">
        <v>400</v>
      </c>
      <c r="S298" s="104"/>
      <c r="T298" s="104"/>
      <c r="U298" s="104">
        <v>400</v>
      </c>
      <c r="V298" s="104">
        <v>400</v>
      </c>
      <c r="W298" s="104">
        <v>400</v>
      </c>
      <c r="X298" s="104">
        <v>400</v>
      </c>
      <c r="Y298" s="104">
        <v>400</v>
      </c>
      <c r="Z298" s="104"/>
      <c r="AA298" s="104"/>
      <c r="AB298" s="104">
        <v>400</v>
      </c>
      <c r="AC298" s="104">
        <v>400</v>
      </c>
      <c r="AD298" s="104">
        <v>400</v>
      </c>
      <c r="AE298" s="104">
        <v>400</v>
      </c>
      <c r="AF298" s="104">
        <v>400</v>
      </c>
      <c r="AG298" s="104"/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/>
      <c r="F299" s="104"/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/>
      <c r="M299" s="104"/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/>
      <c r="T299" s="104"/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/>
      <c r="AA299" s="104"/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04"/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/>
      <c r="F300" s="104"/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/>
      <c r="M300" s="104"/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/>
      <c r="T300" s="104"/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/>
      <c r="AA300" s="104"/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04"/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/>
      <c r="F301" s="104"/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/>
      <c r="M301" s="104"/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/>
      <c r="T301" s="104"/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/>
      <c r="AA301" s="104"/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/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/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/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/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/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400</v>
      </c>
      <c r="F321" s="104"/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>
        <v>400</v>
      </c>
      <c r="M321" s="104"/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>
        <v>400</v>
      </c>
      <c r="T321" s="104"/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>
        <v>400</v>
      </c>
      <c r="AA321" s="104"/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>
        <v>400</v>
      </c>
      <c r="AH321" s="104"/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400</v>
      </c>
      <c r="F322" s="104"/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400</v>
      </c>
      <c r="M322" s="104"/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400</v>
      </c>
      <c r="T322" s="104"/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400</v>
      </c>
      <c r="AA322" s="104"/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400</v>
      </c>
      <c r="AH322" s="104"/>
      <c r="AI322" s="153">
        <f>SUM(D322:AH322)</f>
        <v>20900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400</v>
      </c>
      <c r="F323" s="104"/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400</v>
      </c>
      <c r="M323" s="104"/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400</v>
      </c>
      <c r="T323" s="104"/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400</v>
      </c>
      <c r="AA323" s="104"/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400</v>
      </c>
      <c r="AH323" s="104"/>
      <c r="AI323" s="153">
        <f>SUM(D323:AH323)</f>
        <v>20900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/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/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/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/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/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/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/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/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/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/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500</v>
      </c>
      <c r="F344" s="104"/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>
        <v>500</v>
      </c>
      <c r="M344" s="104"/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>
        <v>500</v>
      </c>
      <c r="T344" s="104"/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>
        <v>500</v>
      </c>
      <c r="AA344" s="104"/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>
        <v>500</v>
      </c>
      <c r="AH344" s="104"/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500</v>
      </c>
      <c r="F345" s="104"/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500</v>
      </c>
      <c r="M345" s="104"/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500</v>
      </c>
      <c r="T345" s="104"/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500</v>
      </c>
      <c r="AA345" s="104"/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500</v>
      </c>
      <c r="AH345" s="104"/>
      <c r="AI345" s="153">
        <f>SUM(D345:AH345)</f>
        <v>23500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500</v>
      </c>
      <c r="F346" s="104"/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500</v>
      </c>
      <c r="M346" s="104"/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500</v>
      </c>
      <c r="T346" s="104"/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500</v>
      </c>
      <c r="AA346" s="104"/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500</v>
      </c>
      <c r="AH346" s="104"/>
      <c r="AI346" s="153">
        <f>SUM(D346:AH346)</f>
        <v>23500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/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/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/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/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/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/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/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/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/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/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500</v>
      </c>
      <c r="F367" s="104"/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>
        <v>500</v>
      </c>
      <c r="M367" s="104"/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>
        <v>500</v>
      </c>
      <c r="T367" s="104"/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>
        <v>500</v>
      </c>
      <c r="AA367" s="104"/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>
        <v>500</v>
      </c>
      <c r="AH367" s="104"/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500</v>
      </c>
      <c r="F368" s="104"/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500</v>
      </c>
      <c r="M368" s="104"/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500</v>
      </c>
      <c r="T368" s="104"/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500</v>
      </c>
      <c r="AA368" s="104"/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500</v>
      </c>
      <c r="AH368" s="104"/>
      <c r="AI368" s="153">
        <f>SUM(D368:AH368)</f>
        <v>15100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500</v>
      </c>
      <c r="F369" s="104"/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500</v>
      </c>
      <c r="M369" s="104"/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500</v>
      </c>
      <c r="T369" s="104"/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500</v>
      </c>
      <c r="AA369" s="104"/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500</v>
      </c>
      <c r="AH369" s="104"/>
      <c r="AI369" s="153">
        <f>SUM(D369:AH369)</f>
        <v>15100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/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/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/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/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/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/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/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/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/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/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/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/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/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/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/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/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/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/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/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/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/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/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/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/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/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/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/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/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/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/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/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/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/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/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/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/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/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/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/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/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/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/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/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/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/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/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/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/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/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/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/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/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/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/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/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MAIO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MAIO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H253">
    <cfRule type="containsBlanks" dxfId="73" priority="1">
      <formula>LEN(TRIM(D234))=0</formula>
    </cfRule>
  </conditionalFormatting>
  <conditionalFormatting sqref="D319:K322">
    <cfRule type="containsBlanks" dxfId="236" priority="2">
      <formula>LEN(TRIM(D319))=0</formula>
    </cfRule>
  </conditionalFormatting>
  <conditionalFormatting sqref="D320:K321">
    <cfRule type="cellIs" dxfId="20" priority="3" operator="greaterThan">
      <formula>900</formula>
    </cfRule>
  </conditionalFormatting>
  <conditionalFormatting sqref="D324:K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89:AF89">
    <cfRule type="containsBlanks" dxfId="200" priority="6">
      <formula>LEN(TRIM(D89))=0</formula>
    </cfRule>
  </conditionalFormatting>
  <conditionalFormatting sqref="D96:AF112">
    <cfRule type="containsBlanks" dxfId="2" priority="7">
      <formula>LEN(TRIM(D96))=0</formula>
    </cfRule>
  </conditionalFormatting>
  <conditionalFormatting sqref="D135:AF135">
    <cfRule type="containsBlanks" dxfId="202" priority="8">
      <formula>LEN(TRIM(D135))=0</formula>
    </cfRule>
  </conditionalFormatting>
  <conditionalFormatting sqref="D158:AF158">
    <cfRule type="cellIs" dxfId="13" priority="9" operator="greaterThan">
      <formula>600</formula>
    </cfRule>
    <cfRule type="cellIs" dxfId="13" priority="10" operator="greaterThan">
      <formula>600</formula>
    </cfRule>
    <cfRule type="containsBlanks" dxfId="205" priority="11">
      <formula>LEN(TRIM(D158))=0</formula>
    </cfRule>
  </conditionalFormatting>
  <conditionalFormatting sqref="D158:AF159">
    <cfRule type="containsBlanks" dxfId="205" priority="12">
      <formula>LEN(TRIM(D158))=0</formula>
    </cfRule>
  </conditionalFormatting>
  <conditionalFormatting sqref="D228:AF229">
    <cfRule type="cellIs" dxfId="15" priority="13" operator="greaterThan">
      <formula>400</formula>
    </cfRule>
  </conditionalFormatting>
  <conditionalFormatting sqref="D3:AH3">
    <cfRule type="expression" priority="14">
      <formula>OR(TEXT(B2,"dddd")="sábado", TEXT(B2,"dddd")="domingo")</formula>
    </cfRule>
    <cfRule type="containsText" dxfId="5" priority="15" operator="containsText" text="dom">
      <formula>NOT(ISERROR(SEARCH("dom",D3)))</formula>
    </cfRule>
    <cfRule type="containsText" dxfId="6" priority="16" operator="containsText" text="sáb">
      <formula>NOT(ISERROR(SEARCH("sáb",D3)))</formula>
    </cfRule>
    <cfRule type="expression" priority="17">
      <formula>MêsParaExibiçãoNúmero&lt;&gt;MONTH(B4)</formula>
    </cfRule>
  </conditionalFormatting>
  <conditionalFormatting sqref="D4:AH20">
    <cfRule type="containsBlanks" dxfId="40" priority="18">
      <formula>LEN(TRIM(D4))=0</formula>
    </cfRule>
  </conditionalFormatting>
  <conditionalFormatting sqref="D20:AH20">
    <cfRule type="cellIs" dxfId="13" priority="19" operator="greaterThan">
      <formula>600</formula>
    </cfRule>
  </conditionalFormatting>
  <conditionalFormatting sqref="D20:AH22">
    <cfRule type="cellIs" dxfId="13" priority="20" operator="greaterThan">
      <formula>600</formula>
    </cfRule>
  </conditionalFormatting>
  <conditionalFormatting sqref="D20:AH23">
    <cfRule type="containsBlanks" dxfId="193" priority="21">
      <formula>LEN(TRIM(D20))=0</formula>
    </cfRule>
  </conditionalFormatting>
  <conditionalFormatting sqref="D24:AH24">
    <cfRule type="containsBlanks" dxfId="194" priority="22">
      <formula>LEN(TRIM(D24))=0</formula>
    </cfRule>
  </conditionalFormatting>
  <conditionalFormatting sqref="D25:AH25">
    <cfRule type="cellIs" dxfId="13" priority="23" operator="greaterThan">
      <formula>600</formula>
    </cfRule>
    <cfRule type="containsBlanks" dxfId="195" priority="24">
      <formula>LEN(TRIM(D25))=0</formula>
    </cfRule>
  </conditionalFormatting>
  <conditionalFormatting sqref="D27:AH47">
    <cfRule type="containsBlanks" dxfId="8" priority="25">
      <formula>LEN(TRIM(D27))=0</formula>
    </cfRule>
  </conditionalFormatting>
  <conditionalFormatting sqref="D43:AH43">
    <cfRule type="cellIs" dxfId="13" priority="26" operator="greaterThan">
      <formula>600</formula>
    </cfRule>
  </conditionalFormatting>
  <conditionalFormatting sqref="D44:AH45">
    <cfRule type="cellIs" dxfId="30" priority="27" operator="greaterThan">
      <formula>270</formula>
    </cfRule>
  </conditionalFormatting>
  <conditionalFormatting sqref="D48:AH48">
    <cfRule type="cellIs" dxfId="13" priority="28" operator="greaterThan">
      <formula>600</formula>
    </cfRule>
    <cfRule type="containsBlanks" dxfId="196" priority="29">
      <formula>LEN(TRIM(D48))=0</formula>
    </cfRule>
  </conditionalFormatting>
  <conditionalFormatting sqref="D66:AH66">
    <cfRule type="cellIs" dxfId="13" priority="30" operator="greaterThan">
      <formula>600</formula>
    </cfRule>
    <cfRule type="containsBlanks" dxfId="92" priority="31">
      <formula>LEN(TRIM(D66))=0</formula>
    </cfRule>
  </conditionalFormatting>
  <conditionalFormatting sqref="D66:AH68">
    <cfRule type="containsBlanks" dxfId="92" priority="32">
      <formula>LEN(TRIM(D66))=0</formula>
    </cfRule>
  </conditionalFormatting>
  <conditionalFormatting sqref="D67:AH69">
    <cfRule type="cellIs" dxfId="71" priority="33" operator="greaterThan">
      <formula>500</formula>
    </cfRule>
  </conditionalFormatting>
  <conditionalFormatting sqref="D68:AH68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  <cfRule type="cellIs" dxfId="71" priority="37" operator="greaterThan">
      <formula>500</formula>
    </cfRule>
  </conditionalFormatting>
  <conditionalFormatting sqref="D71:AH71">
    <cfRule type="cellIs" dxfId="13" priority="38" operator="greaterThan">
      <formula>600</formula>
    </cfRule>
    <cfRule type="containsBlanks" dxfId="199" priority="39">
      <formula>LEN(TRIM(D71))=0</formula>
    </cfRule>
  </conditionalFormatting>
  <conditionalFormatting sqref="D73:AH90 AG96:AH113 D50:AH66 D165:AH181">
    <cfRule type="containsBlanks" dxfId="1" priority="40">
      <formula>LEN(TRIM(D50))=0</formula>
    </cfRule>
  </conditionalFormatting>
  <conditionalFormatting sqref="D89:AH89">
    <cfRule type="cellIs" dxfId="13" priority="41" operator="greaterThan">
      <formula>600</formula>
    </cfRule>
    <cfRule type="containsBlanks" dxfId="200" priority="42">
      <formula>LEN(TRIM(D89))=0</formula>
    </cfRule>
  </conditionalFormatting>
  <conditionalFormatting sqref="D90:AH90">
    <cfRule type="cellIs" dxfId="31" priority="43" operator="greaterThan">
      <formula>450</formula>
    </cfRule>
  </conditionalFormatting>
  <conditionalFormatting sqref="D91:AH91">
    <cfRule type="cellIs" dxfId="31" priority="44" operator="greaterThan">
      <formula>450</formula>
    </cfRule>
  </conditionalFormatting>
  <conditionalFormatting sqref="D91:AH93">
    <cfRule type="containsBlanks" dxfId="238" priority="45">
      <formula>LEN(TRIM(D91))=0</formula>
    </cfRule>
  </conditionalFormatting>
  <conditionalFormatting sqref="D94:AH94">
    <cfRule type="cellIs" dxfId="13" priority="46" operator="greaterThan">
      <formula>600</formula>
    </cfRule>
    <cfRule type="containsBlanks" dxfId="201" priority="47">
      <formula>LEN(TRIM(D94))=0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G90:AH90 AG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0:AH160 D159:AF159">
    <cfRule type="cellIs" dxfId="15" priority="69" operator="greaterThan">
      <formula>400</formula>
    </cfRule>
  </conditionalFormatting>
  <conditionalFormatting sqref="D161:AH162">
    <cfRule type="containsBlanks" dxfId="274" priority="70">
      <formula>LEN(TRIM(D161))=0</formula>
    </cfRule>
  </conditionalFormatting>
  <conditionalFormatting sqref="D163:AH163">
    <cfRule type="cellIs" dxfId="13" priority="71" operator="greaterThan">
      <formula>600</formula>
    </cfRule>
    <cfRule type="containsBlanks" dxfId="207" priority="72">
      <formula>LEN(TRIM(D163))=0</formula>
    </cfRule>
  </conditionalFormatting>
  <conditionalFormatting sqref="D181:AH181">
    <cfRule type="cellIs" dxfId="13" priority="73" operator="greaterThan">
      <formula>600</formula>
    </cfRule>
    <cfRule type="cellIs" dxfId="13" priority="74" operator="greaterThan">
      <formula>600</formula>
    </cfRule>
    <cfRule type="containsBlanks" dxfId="208" priority="75">
      <formula>LEN(TRIM(D181))=0</formula>
    </cfRule>
  </conditionalFormatting>
  <conditionalFormatting sqref="D181:AH184">
    <cfRule type="containsBlanks" dxfId="208" priority="76">
      <formula>LEN(TRIM(D181))=0</formula>
    </cfRule>
  </conditionalFormatting>
  <conditionalFormatting sqref="D182:AH183">
    <cfRule type="cellIs" dxfId="15" priority="77" operator="greaterThan">
      <formula>400</formula>
    </cfRule>
    <cfRule type="cellIs" dxfId="15" priority="78" operator="greaterThan">
      <formula>400</formula>
    </cfRule>
  </conditionalFormatting>
  <conditionalFormatting sqref="D185:AH185">
    <cfRule type="containsBlanks" dxfId="209" priority="79">
      <formula>LEN(TRIM(D185))=0</formula>
    </cfRule>
  </conditionalFormatting>
  <conditionalFormatting sqref="D186:AH186">
    <cfRule type="cellIs" dxfId="13" priority="80" operator="greaterThan">
      <formula>600</formula>
    </cfRule>
    <cfRule type="containsBlanks" dxfId="210" priority="81">
      <formula>LEN(TRIM(D186))=0</formula>
    </cfRule>
  </conditionalFormatting>
  <conditionalFormatting sqref="D188:AH204">
    <cfRule type="containsBlanks" dxfId="3" priority="82">
      <formula>LEN(TRIM(D188))=0</formula>
    </cfRule>
  </conditionalFormatting>
  <conditionalFormatting sqref="D204:AH204">
    <cfRule type="cellIs" dxfId="13" priority="83" operator="greaterThan">
      <formula>600</formula>
    </cfRule>
    <cfRule type="cellIs" dxfId="13" priority="84" operator="greaterThan">
      <formula>600</formula>
    </cfRule>
    <cfRule type="containsBlanks" dxfId="0" priority="85">
      <formula>LEN(TRIM(D204))=0</formula>
    </cfRule>
  </conditionalFormatting>
  <conditionalFormatting sqref="D204:AH207">
    <cfRule type="containsBlanks" dxfId="0" priority="86">
      <formula>LEN(TRIM(D204))=0</formula>
    </cfRule>
  </conditionalFormatting>
  <conditionalFormatting sqref="D205:AH206">
    <cfRule type="cellIs" dxfId="15" priority="87" operator="greaterThan">
      <formula>400</formula>
    </cfRule>
    <cfRule type="cellIs" dxfId="15" priority="88" operator="greaterThan">
      <formula>400</formula>
    </cfRule>
  </conditionalFormatting>
  <conditionalFormatting sqref="D208:AH208">
    <cfRule type="containsBlanks" dxfId="211" priority="89">
      <formula>LEN(TRIM(D208))=0</formula>
    </cfRule>
  </conditionalFormatting>
  <conditionalFormatting sqref="D209:AH209">
    <cfRule type="cellIs" dxfId="13" priority="90" operator="greaterThan">
      <formula>600</formula>
    </cfRule>
    <cfRule type="containsBlanks" dxfId="212" priority="91">
      <formula>LEN(TRIM(D209))=0</formula>
    </cfRule>
  </conditionalFormatting>
  <conditionalFormatting sqref="D227:AH227">
    <cfRule type="cellIs" dxfId="13" priority="92" operator="greaterThan">
      <formula>600</formula>
    </cfRule>
    <cfRule type="cellIs" dxfId="13" priority="93" operator="greaterThan">
      <formula>600</formula>
    </cfRule>
    <cfRule type="containsBlanks" dxfId="163" priority="94">
      <formula>LEN(TRIM(D227))=0</formula>
    </cfRule>
  </conditionalFormatting>
  <conditionalFormatting sqref="D228:AH228">
    <cfRule type="cellIs" dxfId="15" priority="95" operator="greaterThan">
      <formula>400</formula>
    </cfRule>
  </conditionalFormatting>
  <conditionalFormatting sqref="D229:AH229">
    <cfRule type="cellIs" dxfId="15" priority="96" operator="greaterThan">
      <formula>400</formula>
    </cfRule>
  </conditionalFormatting>
  <conditionalFormatting sqref="D231:AH231">
    <cfRule type="containsBlanks" dxfId="213" priority="97">
      <formula>LEN(TRIM(D231))=0</formula>
    </cfRule>
  </conditionalFormatting>
  <conditionalFormatting sqref="D232:AH232">
    <cfRule type="cellIs" dxfId="13" priority="98" operator="greaterThan">
      <formula>600</formula>
    </cfRule>
    <cfRule type="containsBlanks" dxfId="214" priority="99">
      <formula>LEN(TRIM(D232))=0</formula>
    </cfRule>
  </conditionalFormatting>
  <conditionalFormatting sqref="D250:AH250">
    <cfRule type="containsBlanks" dxfId="215" priority="100">
      <formula>LEN(TRIM(D250))=0</formula>
    </cfRule>
    <cfRule type="cellIs" dxfId="13" priority="101" operator="greaterThan">
      <formula>600</formula>
    </cfRule>
    <cfRule type="cellIs" dxfId="13" priority="102" operator="greaterThan">
      <formula>600</formula>
    </cfRule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96:AH296"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  <cfRule type="containsBlanks" dxfId="220" priority="128">
      <formula>LEN(TRIM(D296))=0</formula>
    </cfRule>
    <cfRule type="cellIs" dxfId="13" priority="129" operator="greaterThan">
      <formula>600</formula>
    </cfRule>
    <cfRule type="containsBlanks" dxfId="220" priority="130">
      <formula>LEN(TRIM(D296))=0</formula>
    </cfRule>
    <cfRule type="cellIs" dxfId="13" priority="131" operator="greaterThan">
      <formula>600</formula>
    </cfRule>
  </conditionalFormatting>
  <conditionalFormatting sqref="D296:AH299">
    <cfRule type="containsBlanks" dxfId="220" priority="132">
      <formula>LEN(TRIM(D296))=0</formula>
    </cfRule>
  </conditionalFormatting>
  <conditionalFormatting sqref="D297:AH298">
    <cfRule type="cellIs" dxfId="15" priority="133" operator="greaterThan">
      <formula>400</formula>
    </cfRule>
    <cfRule type="cellIs" dxfId="15" priority="134" operator="greaterThan">
      <formula>400</formula>
    </cfRule>
  </conditionalFormatting>
  <conditionalFormatting sqref="D300:AH300">
    <cfRule type="containsBlanks" dxfId="221" priority="135">
      <formula>LEN(TRIM(D300))=0</formula>
    </cfRule>
  </conditionalFormatting>
  <conditionalFormatting sqref="D301:AH301">
    <cfRule type="cellIs" dxfId="13" priority="136" operator="greaterThan">
      <formula>600</formula>
    </cfRule>
    <cfRule type="containsBlanks" dxfId="222" priority="137">
      <formula>LEN(TRIM(D301))=0</formula>
    </cfRule>
  </conditionalFormatting>
  <conditionalFormatting sqref="D323:AH323">
    <cfRule type="containsBlanks" dxfId="242" priority="138">
      <formula>LEN(TRIM(D323))=0</formula>
    </cfRule>
  </conditionalFormatting>
  <conditionalFormatting sqref="D326:AH346">
    <cfRule type="containsBlanks" dxfId="9" priority="139">
      <formula>LEN(TRIM(D326))=0</formula>
    </cfRule>
  </conditionalFormatting>
  <conditionalFormatting sqref="D343:AH344">
    <cfRule type="cellIs" dxfId="28" priority="140" operator="greaterThan">
      <formula>1000</formula>
    </cfRule>
  </conditionalFormatting>
  <conditionalFormatting sqref="D347:AH347">
    <cfRule type="cellIs" dxfId="13" priority="141" operator="greaterThan">
      <formula>600</formula>
    </cfRule>
    <cfRule type="containsBlanks" dxfId="223" priority="142">
      <formula>LEN(TRIM(D347))=0</formula>
    </cfRule>
  </conditionalFormatting>
  <conditionalFormatting sqref="D349:AH369">
    <cfRule type="containsBlanks" dxfId="10" priority="143">
      <formula>LEN(TRIM(D349))=0</formula>
    </cfRule>
  </conditionalFormatting>
  <conditionalFormatting sqref="D366:AH367">
    <cfRule type="cellIs" dxfId="13" priority="144" operator="greaterThan">
      <formula>600</formula>
    </cfRule>
  </conditionalFormatting>
  <conditionalFormatting sqref="D370:AH370">
    <cfRule type="cellIs" dxfId="13" priority="145" operator="greaterThan">
      <formula>600</formula>
    </cfRule>
    <cfRule type="containsBlanks" dxfId="224" priority="146">
      <formula>LEN(TRIM(D370))=0</formula>
    </cfRule>
  </conditionalFormatting>
  <conditionalFormatting sqref="D372:AH392">
    <cfRule type="containsBlanks" dxfId="11" priority="147">
      <formula>LEN(TRIM(D372))=0</formula>
    </cfRule>
  </conditionalFormatting>
  <conditionalFormatting sqref="D389:AH390">
    <cfRule type="cellIs" dxfId="15" priority="148" operator="greaterThan">
      <formula>400</formula>
    </cfRule>
  </conditionalFormatting>
  <conditionalFormatting sqref="D390:AH390">
    <cfRule type="cellIs" dxfId="15" priority="149" operator="greaterThan">
      <formula>400</formula>
    </cfRule>
  </conditionalFormatting>
  <conditionalFormatting sqref="D390:AH391 D160:AH160">
    <cfRule type="containsBlanks" dxfId="275" priority="150">
      <formula>LEN(TRIM(D160))=0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321">
    <cfRule type="cellIs" dxfId="20" priority="159" operator="greaterThan">
      <formula>900</formula>
    </cfRule>
  </conditionalFormatting>
  <conditionalFormatting sqref="E321:E322">
    <cfRule type="containsBlanks" dxfId="276" priority="160">
      <formula>LEN(TRIM(E321))=0</formula>
    </cfRule>
  </conditionalFormatting>
  <conditionalFormatting sqref="E324">
    <cfRule type="cellIs" dxfId="13" priority="161" operator="greaterThan">
      <formula>600</formula>
    </cfRule>
    <cfRule type="containsBlanks" dxfId="21" priority="162">
      <formula>LEN(TRIM(E324))=0</formula>
    </cfRule>
  </conditionalFormatting>
  <conditionalFormatting sqref="H50:AH65 D142:AH157 AG165:AH180 D303:AH318">
    <cfRule type="containsBlanks" dxfId="1" priority="163">
      <formula>LEN(TRIM(D50))=0</formula>
    </cfRule>
  </conditionalFormatting>
  <conditionalFormatting sqref="H73:AH88 D280:AH296">
    <cfRule type="containsBlanks" dxfId="167" priority="164">
      <formula>LEN(TRIM(D73))=0</formula>
    </cfRule>
  </conditionalFormatting>
  <conditionalFormatting sqref="J234:AH249">
    <cfRule type="containsBlanks" dxfId="264" priority="165">
      <formula>LEN(TRIM(J234))=0</formula>
    </cfRule>
  </conditionalFormatting>
  <conditionalFormatting sqref="L321">
    <cfRule type="cellIs" dxfId="20" priority="166" operator="greaterThan">
      <formula>900</formula>
    </cfRule>
  </conditionalFormatting>
  <conditionalFormatting sqref="L321:L322">
    <cfRule type="containsBlanks" dxfId="277" priority="167">
      <formula>LEN(TRIM(L321))=0</formula>
    </cfRule>
  </conditionalFormatting>
  <conditionalFormatting sqref="L324">
    <cfRule type="cellIs" dxfId="13" priority="168" operator="greaterThan">
      <formula>600</formula>
    </cfRule>
    <cfRule type="containsBlanks" dxfId="278" priority="169">
      <formula>LEN(TRIM(L324))=0</formula>
    </cfRule>
  </conditionalFormatting>
  <conditionalFormatting sqref="L319:R322">
    <cfRule type="containsBlanks" dxfId="279" priority="170">
      <formula>LEN(TRIM(L319))=0</formula>
    </cfRule>
  </conditionalFormatting>
  <conditionalFormatting sqref="L320:R321">
    <cfRule type="cellIs" dxfId="20" priority="171" operator="greaterThan">
      <formula>900</formula>
    </cfRule>
  </conditionalFormatting>
  <conditionalFormatting sqref="L324:R324">
    <cfRule type="cellIs" dxfId="13" priority="172" operator="greaterThan">
      <formula>600</formula>
    </cfRule>
    <cfRule type="containsBlanks" dxfId="278" priority="173">
      <formula>LEN(TRIM(L324))=0</formula>
    </cfRule>
  </conditionalFormatting>
  <conditionalFormatting sqref="S321">
    <cfRule type="cellIs" dxfId="20" priority="174" operator="greaterThan">
      <formula>900</formula>
    </cfRule>
  </conditionalFormatting>
  <conditionalFormatting sqref="S321:S322">
    <cfRule type="containsBlanks" dxfId="280" priority="175">
      <formula>LEN(TRIM(S321))=0</formula>
    </cfRule>
  </conditionalFormatting>
  <conditionalFormatting sqref="S324">
    <cfRule type="cellIs" dxfId="13" priority="176" operator="greaterThan">
      <formula>600</formula>
    </cfRule>
    <cfRule type="containsBlanks" dxfId="281" priority="177">
      <formula>LEN(TRIM(S324))=0</formula>
    </cfRule>
  </conditionalFormatting>
  <conditionalFormatting sqref="S319:Y322">
    <cfRule type="containsBlanks" dxfId="282" priority="178">
      <formula>LEN(TRIM(S319))=0</formula>
    </cfRule>
  </conditionalFormatting>
  <conditionalFormatting sqref="S320:Y321">
    <cfRule type="cellIs" dxfId="20" priority="179" operator="greaterThan">
      <formula>900</formula>
    </cfRule>
  </conditionalFormatting>
  <conditionalFormatting sqref="S324:Y324">
    <cfRule type="cellIs" dxfId="13" priority="180" operator="greaterThan">
      <formula>600</formula>
    </cfRule>
    <cfRule type="containsBlanks" dxfId="281" priority="181">
      <formula>LEN(TRIM(S324))=0</formula>
    </cfRule>
  </conditionalFormatting>
  <conditionalFormatting sqref="Z321">
    <cfRule type="cellIs" dxfId="20" priority="182" operator="greaterThan">
      <formula>900</formula>
    </cfRule>
  </conditionalFormatting>
  <conditionalFormatting sqref="Z321:Z322">
    <cfRule type="containsBlanks" dxfId="283" priority="183">
      <formula>LEN(TRIM(Z321))=0</formula>
    </cfRule>
  </conditionalFormatting>
  <conditionalFormatting sqref="Z324">
    <cfRule type="cellIs" dxfId="13" priority="184" operator="greaterThan">
      <formula>600</formula>
    </cfRule>
    <cfRule type="containsBlanks" dxfId="284" priority="185">
      <formula>LEN(TRIM(Z324))=0</formula>
    </cfRule>
  </conditionalFormatting>
  <conditionalFormatting sqref="Z319:AF322">
    <cfRule type="containsBlanks" dxfId="285" priority="186">
      <formula>LEN(TRIM(Z319))=0</formula>
    </cfRule>
  </conditionalFormatting>
  <conditionalFormatting sqref="Z320:AF321">
    <cfRule type="cellIs" dxfId="20" priority="187" operator="greaterThan">
      <formula>900</formula>
    </cfRule>
  </conditionalFormatting>
  <conditionalFormatting sqref="Z324:AF324">
    <cfRule type="cellIs" dxfId="13" priority="188" operator="greaterThan">
      <formula>600</formula>
    </cfRule>
    <cfRule type="containsBlanks" dxfId="284" priority="189">
      <formula>LEN(TRIM(Z324))=0</formula>
    </cfRule>
  </conditionalFormatting>
  <conditionalFormatting sqref="AG321">
    <cfRule type="cellIs" dxfId="20" priority="190" operator="greaterThan">
      <formula>900</formula>
    </cfRule>
  </conditionalFormatting>
  <conditionalFormatting sqref="AG321:AG322">
    <cfRule type="containsBlanks" dxfId="286" priority="191">
      <formula>LEN(TRIM(AG321))=0</formula>
    </cfRule>
  </conditionalFormatting>
  <conditionalFormatting sqref="AG324">
    <cfRule type="cellIs" dxfId="13" priority="192" operator="greaterThan">
      <formula>600</formula>
    </cfRule>
    <cfRule type="containsBlanks" dxfId="287" priority="193">
      <formula>LEN(TRIM(AG324))=0</formula>
    </cfRule>
  </conditionalFormatting>
  <conditionalFormatting sqref="AG89:AH90">
    <cfRule type="containsBlanks" dxfId="175" priority="194">
      <formula>LEN(TRIM(AG89))=0</formula>
    </cfRule>
  </conditionalFormatting>
  <conditionalFormatting sqref="AG90:AH90">
    <cfRule type="cellIs" dxfId="31" priority="195" operator="greaterThan">
      <formula>450</formula>
    </cfRule>
    <cfRule type="cellIs" dxfId="31" priority="196" operator="greaterThan">
      <formula>450</formula>
    </cfRule>
  </conditionalFormatting>
  <conditionalFormatting sqref="AG96:AH113">
    <cfRule type="containsBlanks" dxfId="288" priority="197">
      <formula>LEN(TRIM(AG96))=0</formula>
    </cfRule>
  </conditionalFormatting>
  <conditionalFormatting sqref="AG113:AH113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G135:AH135">
    <cfRule type="cellIs" dxfId="13" priority="200" operator="greaterThan">
      <formula>600</formula>
    </cfRule>
  </conditionalFormatting>
  <conditionalFormatting sqref="AG142:AH159">
    <cfRule type="containsBlanks" dxfId="289" priority="201">
      <formula>LEN(TRIM(AG142))=0</formula>
    </cfRule>
  </conditionalFormatting>
  <conditionalFormatting sqref="AG158:AH158">
    <cfRule type="containsBlanks" dxfId="290" priority="202">
      <formula>LEN(TRIM(AG158))=0</formula>
    </cfRule>
    <cfRule type="cellIs" dxfId="13" priority="203" operator="greaterThan">
      <formula>600</formula>
    </cfRule>
    <cfRule type="cellIs" dxfId="13" priority="204" operator="greaterThan">
      <formula>600</formula>
    </cfRule>
    <cfRule type="containsBlanks" dxfId="290" priority="205">
      <formula>LEN(TRIM(AG158))=0</formula>
    </cfRule>
    <cfRule type="cellIs" dxfId="13" priority="206" operator="greaterThan">
      <formula>600</formula>
    </cfRule>
    <cfRule type="cellIs" dxfId="13" priority="207" operator="greaterThan">
      <formula>600</formula>
    </cfRule>
  </conditionalFormatting>
  <conditionalFormatting sqref="AG158:AH159">
    <cfRule type="containsBlanks" dxfId="290" priority="208">
      <formula>LEN(TRIM(AG158))=0</formula>
    </cfRule>
  </conditionalFormatting>
  <conditionalFormatting sqref="AG159:AH159">
    <cfRule type="cellIs" dxfId="15" priority="209" operator="greaterThan">
      <formula>400</formula>
    </cfRule>
    <cfRule type="cellIs" dxfId="15" priority="210" operator="greaterThan">
      <formula>400</formula>
    </cfRule>
  </conditionalFormatting>
  <conditionalFormatting sqref="AG163:AH163">
    <cfRule type="containsBlanks" dxfId="177" priority="211">
      <formula>LEN(TRIM(AG163))=0</formula>
    </cfRule>
    <cfRule type="cellIs" dxfId="28" priority="212" operator="greaterThan">
      <formula>1000</formula>
    </cfRule>
    <cfRule type="containsBlanks" dxfId="177" priority="213">
      <formula>LEN(TRIM(AG163))=0</formula>
    </cfRule>
    <cfRule type="cellIs" dxfId="28" priority="214" operator="greaterThan">
      <formula>1000</formula>
    </cfRule>
    <cfRule type="containsBlanks" dxfId="177" priority="215">
      <formula>LEN(TRIM(AG163))=0</formula>
    </cfRule>
    <cfRule type="cellIs" dxfId="13" priority="216" operator="greaterThan">
      <formula>600</formula>
    </cfRule>
    <cfRule type="containsBlanks" dxfId="177" priority="217">
      <formula>LEN(TRIM(AG163))=0</formula>
    </cfRule>
    <cfRule type="cellIs" dxfId="28" priority="218" operator="greaterThan">
      <formula>1000</formula>
    </cfRule>
    <cfRule type="cellIs" dxfId="13" priority="219" operator="greaterThan">
      <formula>600</formula>
    </cfRule>
    <cfRule type="containsBlanks" dxfId="177" priority="220">
      <formula>LEN(TRIM(AG163))=0</formula>
    </cfRule>
  </conditionalFormatting>
  <conditionalFormatting sqref="AG188:AH203">
    <cfRule type="containsBlanks" dxfId="291" priority="221">
      <formula>LEN(TRIM(AG188))=0</formula>
    </cfRule>
  </conditionalFormatting>
  <conditionalFormatting sqref="AG227:AH227 J227:AF229 D227:I230 J230:AH230">
    <cfRule type="containsBlanks" dxfId="163" priority="222">
      <formula>LEN(TRIM(D227))=0</formula>
    </cfRule>
  </conditionalFormatting>
  <conditionalFormatting sqref="AG228:AH228">
    <cfRule type="containsBlanks" dxfId="292" priority="223">
      <formula>LEN(TRIM(AG228))=0</formula>
    </cfRule>
    <cfRule type="cellIs" dxfId="15" priority="224" operator="greaterThan">
      <formula>400</formula>
    </cfRule>
    <cfRule type="containsBlanks" dxfId="292" priority="225">
      <formula>LEN(TRIM(AG228))=0</formula>
    </cfRule>
    <cfRule type="cellIs" dxfId="15" priority="226" operator="greaterThan">
      <formula>400</formula>
    </cfRule>
    <cfRule type="containsBlanks" dxfId="292" priority="227">
      <formula>LEN(TRIM(AG228))=0</formula>
    </cfRule>
  </conditionalFormatting>
  <conditionalFormatting sqref="AG228:AH229">
    <cfRule type="cellIs" dxfId="15" priority="228" operator="greaterThan">
      <formula>400</formula>
    </cfRule>
  </conditionalFormatting>
  <conditionalFormatting sqref="AG229:AH229 D119:AH134">
    <cfRule type="containsBlanks" dxfId="139" priority="229">
      <formula>LEN(TRIM(D119))=0</formula>
    </cfRule>
  </conditionalFormatting>
  <conditionalFormatting sqref="AG229:AH229 D211:AH227">
    <cfRule type="containsBlanks" dxfId="231" priority="230">
      <formula>LEN(TRIM(D211))=0</formula>
    </cfRule>
  </conditionalFormatting>
  <conditionalFormatting sqref="AG229:AH229">
    <cfRule type="cellIs" dxfId="15" priority="231" operator="greaterThan">
      <formula>400</formula>
    </cfRule>
  </conditionalFormatting>
  <conditionalFormatting sqref="AG319:AH322">
    <cfRule type="containsBlanks" dxfId="293" priority="232">
      <formula>LEN(TRIM(AG319))=0</formula>
    </cfRule>
  </conditionalFormatting>
  <conditionalFormatting sqref="AG320:AH321">
    <cfRule type="cellIs" dxfId="20" priority="233" operator="greaterThan">
      <formula>900</formula>
    </cfRule>
  </conditionalFormatting>
  <conditionalFormatting sqref="AG324:AH324">
    <cfRule type="cellIs" dxfId="13" priority="234" operator="greaterThan">
      <formula>600</formula>
    </cfRule>
    <cfRule type="containsBlanks" dxfId="287" priority="235">
      <formula>LEN(TRIM(AG324))=0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  <pageSetUpPr fitToPage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W265" sqref="W265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187</v>
      </c>
      <c r="C2" s="178">
        <f>DATE(A2,MATCH(B2,{"JANEIRO";"FEVEREIRO";"MARÇO";"ABRIL";"MAIO";"JUNHO";"JULHO";"AGOSTO";"SETEMBRO";"OUTUBRO";"NOVEMBRO";"DEZEMBRO"},0),1)</f>
        <v>46174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6</v>
      </c>
      <c r="C3" s="177"/>
      <c r="D3" s="108" t="str">
        <f>IF(D2="","",TEXT(DATE($A$2,$B$3,D2),"ddd"))</f>
        <v>Mon</v>
      </c>
      <c r="E3" s="108" t="str">
        <f>IF(E2="","",TEXT(DATE($A$2,$B$3,E2),"ddd"))</f>
        <v>Tue</v>
      </c>
      <c r="F3" s="108" t="str">
        <f>IF(F2="","",TEXT(DATE($A$2,$B$3,F2),"ddd"))</f>
        <v>Wed</v>
      </c>
      <c r="G3" s="108" t="str">
        <f>IF(G2="","",TEXT(DATE($A$2,$B$3,G2),"ddd"))</f>
        <v>Thu</v>
      </c>
      <c r="H3" s="108" t="str">
        <f>IF(H2="","",TEXT(DATE($A$2,$B$3,H2),"ddd"))</f>
        <v>Fri</v>
      </c>
      <c r="I3" s="108" t="str">
        <f>IF(I2="","",TEXT(DATE($A$2,$B$3,I2),"ddd"))</f>
        <v>Sat</v>
      </c>
      <c r="J3" s="108" t="str">
        <f>IF(J2="","",TEXT(DATE($A$2,$B$3,J2),"ddd"))</f>
        <v>Sun</v>
      </c>
      <c r="K3" s="108" t="str">
        <f>IF(K2="","",TEXT(DATE($A$2,$B$3,K2),"ddd"))</f>
        <v>Mon</v>
      </c>
      <c r="L3" s="108" t="str">
        <f>IF(L2="","",TEXT(DATE($A$2,$B$3,L2),"ddd"))</f>
        <v>Tue</v>
      </c>
      <c r="M3" s="108" t="str">
        <f>IF(M2="","",TEXT(DATE($A$2,$B$3,M2),"ddd"))</f>
        <v>Wed</v>
      </c>
      <c r="N3" s="108" t="str">
        <f>IF(N2="","",TEXT(DATE($A$2,$B$3,N2),"ddd"))</f>
        <v>Thu</v>
      </c>
      <c r="O3" s="108" t="str">
        <f>IF(O2="","",TEXT(DATE($A$2,$B$3,O2),"ddd"))</f>
        <v>Fri</v>
      </c>
      <c r="P3" s="108" t="str">
        <f>IF(P2="","",TEXT(DATE($A$2,$B$3,P2),"ddd"))</f>
        <v>Sat</v>
      </c>
      <c r="Q3" s="108" t="str">
        <f>IF(Q2="","",TEXT(DATE($A$2,$B$3,Q2),"ddd"))</f>
        <v>Sun</v>
      </c>
      <c r="R3" s="108" t="str">
        <f>IF(R2="","",TEXT(DATE($A$2,$B$3,R2),"ddd"))</f>
        <v>Mon</v>
      </c>
      <c r="S3" s="108" t="str">
        <f>IF(S2="","",TEXT(DATE($A$2,$B$3,S2),"ddd"))</f>
        <v>Tue</v>
      </c>
      <c r="T3" s="108" t="str">
        <f>IF(T2="","",TEXT(DATE($A$2,$B$3,T2),"ddd"))</f>
        <v>Wed</v>
      </c>
      <c r="U3" s="108" t="str">
        <f>IF(U2="","",TEXT(DATE($A$2,$B$3,U2),"ddd"))</f>
        <v>Thu</v>
      </c>
      <c r="V3" s="108" t="str">
        <f>IF(V2="","",TEXT(DATE($A$2,$B$3,V2),"ddd"))</f>
        <v>Fri</v>
      </c>
      <c r="W3" s="108" t="str">
        <f>IF(W2="","",TEXT(DATE($A$2,$B$3,W2),"ddd"))</f>
        <v>Sat</v>
      </c>
      <c r="X3" s="108" t="str">
        <f>IF(X2="","",TEXT(DATE($A$2,$B$3,X2),"ddd"))</f>
        <v>Sun</v>
      </c>
      <c r="Y3" s="108" t="str">
        <f>IF(Y2="","",TEXT(DATE($A$2,$B$3,Y2),"ddd"))</f>
        <v>Mon</v>
      </c>
      <c r="Z3" s="108" t="str">
        <f>IF(Z2="","",TEXT(DATE($A$2,$B$3,Z2),"ddd"))</f>
        <v>Tue</v>
      </c>
      <c r="AA3" s="108" t="str">
        <f>IF(AA2="","",TEXT(DATE($A$2,$B$3,AA2),"ddd"))</f>
        <v>Wed</v>
      </c>
      <c r="AB3" s="108" t="str">
        <f>IF(AB2="","",TEXT(DATE($A$2,$B$3,AB2),"ddd"))</f>
        <v>Thu</v>
      </c>
      <c r="AC3" s="108" t="str">
        <f>IF(AC2="","",TEXT(DATE($A$2,$B$3,AC2),"ddd"))</f>
        <v>Fri</v>
      </c>
      <c r="AD3" s="108" t="str">
        <f>IF(AD2="","",TEXT(DATE($A$2,$B$3,AD2),"ddd"))</f>
        <v>Sat</v>
      </c>
      <c r="AE3" s="108" t="str">
        <f>IF(AE2="","",TEXT(DATE($A$2,$B$3,AE2),"ddd"))</f>
        <v>Sun</v>
      </c>
      <c r="AF3" s="108" t="str">
        <f>IF(AF2="","",TEXT(DATE($A$2,$B$3,AF2),"ddd"))</f>
        <v>Mon</v>
      </c>
      <c r="AG3" s="108" t="str">
        <f>IF(AG2="","",TEXT(DATE($A$2,$B$3,AG2),"ddd"))</f>
        <v>Tue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09"/>
      <c r="E4" s="187"/>
      <c r="F4" s="109"/>
      <c r="G4" s="187"/>
      <c r="H4" s="109"/>
      <c r="I4" s="109"/>
      <c r="J4" s="187"/>
      <c r="K4" s="109"/>
      <c r="L4" s="187"/>
      <c r="M4" s="109"/>
      <c r="N4" s="109"/>
      <c r="O4" s="187"/>
      <c r="P4" s="109"/>
      <c r="Q4" s="187"/>
      <c r="R4" s="109"/>
      <c r="S4" s="109"/>
      <c r="T4" s="187"/>
      <c r="U4" s="109"/>
      <c r="V4" s="187"/>
      <c r="W4" s="109"/>
      <c r="X4" s="109"/>
      <c r="Y4" s="187"/>
      <c r="Z4" s="109"/>
      <c r="AA4" s="187"/>
      <c r="AB4" s="109"/>
      <c r="AC4" s="109"/>
      <c r="AD4" s="187"/>
      <c r="AE4" s="109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1"/>
      <c r="E5" s="188"/>
      <c r="F5" s="181"/>
      <c r="G5" s="188"/>
      <c r="H5" s="181"/>
      <c r="I5" s="181"/>
      <c r="J5" s="188"/>
      <c r="K5" s="181"/>
      <c r="L5" s="188"/>
      <c r="M5" s="181"/>
      <c r="N5" s="181"/>
      <c r="O5" s="188"/>
      <c r="P5" s="181"/>
      <c r="Q5" s="188"/>
      <c r="R5" s="181"/>
      <c r="S5" s="181"/>
      <c r="T5" s="188"/>
      <c r="U5" s="181"/>
      <c r="V5" s="188"/>
      <c r="W5" s="181"/>
      <c r="X5" s="181"/>
      <c r="Y5" s="188"/>
      <c r="Z5" s="181"/>
      <c r="AA5" s="188"/>
      <c r="AB5" s="181"/>
      <c r="AC5" s="181"/>
      <c r="AD5" s="188"/>
      <c r="AE5" s="181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1"/>
      <c r="E6" s="188"/>
      <c r="F6" s="181"/>
      <c r="G6" s="188"/>
      <c r="H6" s="181"/>
      <c r="I6" s="181"/>
      <c r="J6" s="188"/>
      <c r="K6" s="181"/>
      <c r="L6" s="188"/>
      <c r="M6" s="181"/>
      <c r="N6" s="181"/>
      <c r="O6" s="188"/>
      <c r="P6" s="181"/>
      <c r="Q6" s="188"/>
      <c r="R6" s="181"/>
      <c r="S6" s="181"/>
      <c r="T6" s="188"/>
      <c r="U6" s="181"/>
      <c r="V6" s="188"/>
      <c r="W6" s="181"/>
      <c r="X6" s="181"/>
      <c r="Y6" s="188"/>
      <c r="Z6" s="181"/>
      <c r="AA6" s="188"/>
      <c r="AB6" s="181"/>
      <c r="AC6" s="181"/>
      <c r="AD6" s="188"/>
      <c r="AE6" s="181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1"/>
      <c r="E7" s="188"/>
      <c r="F7" s="181"/>
      <c r="G7" s="188"/>
      <c r="H7" s="181"/>
      <c r="I7" s="181"/>
      <c r="J7" s="188"/>
      <c r="K7" s="181"/>
      <c r="L7" s="188"/>
      <c r="M7" s="181"/>
      <c r="N7" s="181"/>
      <c r="O7" s="188"/>
      <c r="P7" s="181"/>
      <c r="Q7" s="188"/>
      <c r="R7" s="181"/>
      <c r="S7" s="181"/>
      <c r="T7" s="188"/>
      <c r="U7" s="181"/>
      <c r="V7" s="188"/>
      <c r="W7" s="181"/>
      <c r="X7" s="181"/>
      <c r="Y7" s="188"/>
      <c r="Z7" s="181"/>
      <c r="AA7" s="188"/>
      <c r="AB7" s="181"/>
      <c r="AC7" s="181"/>
      <c r="AD7" s="188"/>
      <c r="AE7" s="181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1"/>
      <c r="E8" s="188"/>
      <c r="F8" s="181"/>
      <c r="G8" s="188"/>
      <c r="H8" s="181"/>
      <c r="I8" s="181"/>
      <c r="J8" s="188"/>
      <c r="K8" s="181"/>
      <c r="L8" s="188"/>
      <c r="M8" s="181"/>
      <c r="N8" s="181"/>
      <c r="O8" s="188"/>
      <c r="P8" s="181"/>
      <c r="Q8" s="188"/>
      <c r="R8" s="181"/>
      <c r="S8" s="181"/>
      <c r="T8" s="188"/>
      <c r="U8" s="181"/>
      <c r="V8" s="188"/>
      <c r="W8" s="181"/>
      <c r="X8" s="181"/>
      <c r="Y8" s="188"/>
      <c r="Z8" s="181"/>
      <c r="AA8" s="188"/>
      <c r="AB8" s="181"/>
      <c r="AC8" s="181"/>
      <c r="AD8" s="188"/>
      <c r="AE8" s="181"/>
      <c r="AF8" s="188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1"/>
      <c r="E9" s="188"/>
      <c r="F9" s="181"/>
      <c r="G9" s="188"/>
      <c r="H9" s="181"/>
      <c r="I9" s="181"/>
      <c r="J9" s="188"/>
      <c r="K9" s="181"/>
      <c r="L9" s="188"/>
      <c r="M9" s="181"/>
      <c r="N9" s="181"/>
      <c r="O9" s="188"/>
      <c r="P9" s="181"/>
      <c r="Q9" s="188"/>
      <c r="R9" s="181"/>
      <c r="S9" s="181"/>
      <c r="T9" s="188"/>
      <c r="U9" s="181"/>
      <c r="V9" s="188"/>
      <c r="W9" s="181"/>
      <c r="X9" s="181"/>
      <c r="Y9" s="188"/>
      <c r="Z9" s="181"/>
      <c r="AA9" s="188"/>
      <c r="AB9" s="181"/>
      <c r="AC9" s="181"/>
      <c r="AD9" s="188"/>
      <c r="AE9" s="181"/>
      <c r="AF9" s="188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1"/>
      <c r="E10" s="188"/>
      <c r="F10" s="181"/>
      <c r="G10" s="188"/>
      <c r="H10" s="181"/>
      <c r="I10" s="181"/>
      <c r="J10" s="188"/>
      <c r="K10" s="181"/>
      <c r="L10" s="188"/>
      <c r="M10" s="181"/>
      <c r="N10" s="181"/>
      <c r="O10" s="188"/>
      <c r="P10" s="181"/>
      <c r="Q10" s="188"/>
      <c r="R10" s="181"/>
      <c r="S10" s="181"/>
      <c r="T10" s="188"/>
      <c r="U10" s="181"/>
      <c r="V10" s="188"/>
      <c r="W10" s="181"/>
      <c r="X10" s="181"/>
      <c r="Y10" s="188"/>
      <c r="Z10" s="181"/>
      <c r="AA10" s="188"/>
      <c r="AB10" s="181"/>
      <c r="AC10" s="181"/>
      <c r="AD10" s="188"/>
      <c r="AE10" s="181"/>
      <c r="AF10" s="188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1"/>
      <c r="E11" s="188"/>
      <c r="F11" s="181"/>
      <c r="G11" s="188"/>
      <c r="H11" s="181"/>
      <c r="I11" s="181"/>
      <c r="J11" s="188"/>
      <c r="K11" s="181"/>
      <c r="L11" s="188"/>
      <c r="M11" s="181"/>
      <c r="N11" s="181"/>
      <c r="O11" s="188"/>
      <c r="P11" s="181"/>
      <c r="Q11" s="188"/>
      <c r="R11" s="181"/>
      <c r="S11" s="181"/>
      <c r="T11" s="188"/>
      <c r="U11" s="181"/>
      <c r="V11" s="188"/>
      <c r="W11" s="181"/>
      <c r="X11" s="181"/>
      <c r="Y11" s="188"/>
      <c r="Z11" s="181"/>
      <c r="AA11" s="188"/>
      <c r="AB11" s="181"/>
      <c r="AC11" s="181"/>
      <c r="AD11" s="188"/>
      <c r="AE11" s="181"/>
      <c r="AF11" s="188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1"/>
      <c r="E12" s="188"/>
      <c r="F12" s="181"/>
      <c r="G12" s="188"/>
      <c r="H12" s="181"/>
      <c r="I12" s="181"/>
      <c r="J12" s="188"/>
      <c r="K12" s="181"/>
      <c r="L12" s="188"/>
      <c r="M12" s="181"/>
      <c r="N12" s="181"/>
      <c r="O12" s="188"/>
      <c r="P12" s="181"/>
      <c r="Q12" s="188"/>
      <c r="R12" s="181"/>
      <c r="S12" s="181"/>
      <c r="T12" s="188"/>
      <c r="U12" s="181"/>
      <c r="V12" s="188"/>
      <c r="W12" s="181"/>
      <c r="X12" s="181"/>
      <c r="Y12" s="188"/>
      <c r="Z12" s="181"/>
      <c r="AA12" s="188"/>
      <c r="AB12" s="181"/>
      <c r="AC12" s="181"/>
      <c r="AD12" s="188"/>
      <c r="AE12" s="181"/>
      <c r="AF12" s="188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1"/>
      <c r="E13" s="188"/>
      <c r="F13" s="181"/>
      <c r="G13" s="188"/>
      <c r="H13" s="181"/>
      <c r="I13" s="181"/>
      <c r="J13" s="188"/>
      <c r="K13" s="181"/>
      <c r="L13" s="188"/>
      <c r="M13" s="181"/>
      <c r="N13" s="181"/>
      <c r="O13" s="188"/>
      <c r="P13" s="181"/>
      <c r="Q13" s="188"/>
      <c r="R13" s="181"/>
      <c r="S13" s="181"/>
      <c r="T13" s="188"/>
      <c r="U13" s="181"/>
      <c r="V13" s="188"/>
      <c r="W13" s="181"/>
      <c r="X13" s="181"/>
      <c r="Y13" s="188"/>
      <c r="Z13" s="181"/>
      <c r="AA13" s="188"/>
      <c r="AB13" s="181"/>
      <c r="AC13" s="181"/>
      <c r="AD13" s="188"/>
      <c r="AE13" s="181"/>
      <c r="AF13" s="188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1"/>
      <c r="E14" s="188"/>
      <c r="F14" s="181"/>
      <c r="G14" s="188"/>
      <c r="H14" s="181"/>
      <c r="I14" s="181"/>
      <c r="J14" s="188"/>
      <c r="K14" s="181"/>
      <c r="L14" s="188"/>
      <c r="M14" s="181"/>
      <c r="N14" s="181"/>
      <c r="O14" s="188"/>
      <c r="P14" s="181"/>
      <c r="Q14" s="188"/>
      <c r="R14" s="181"/>
      <c r="S14" s="181"/>
      <c r="T14" s="188"/>
      <c r="U14" s="181"/>
      <c r="V14" s="188"/>
      <c r="W14" s="181"/>
      <c r="X14" s="181"/>
      <c r="Y14" s="188"/>
      <c r="Z14" s="181"/>
      <c r="AA14" s="188"/>
      <c r="AB14" s="181"/>
      <c r="AC14" s="181"/>
      <c r="AD14" s="188"/>
      <c r="AE14" s="181"/>
      <c r="AF14" s="188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1"/>
      <c r="E15" s="188"/>
      <c r="F15" s="181"/>
      <c r="G15" s="188"/>
      <c r="H15" s="181"/>
      <c r="I15" s="181"/>
      <c r="J15" s="188"/>
      <c r="K15" s="181"/>
      <c r="L15" s="188"/>
      <c r="M15" s="181"/>
      <c r="N15" s="181"/>
      <c r="O15" s="188"/>
      <c r="P15" s="181"/>
      <c r="Q15" s="188"/>
      <c r="R15" s="181"/>
      <c r="S15" s="181"/>
      <c r="T15" s="188"/>
      <c r="U15" s="181"/>
      <c r="V15" s="188"/>
      <c r="W15" s="181"/>
      <c r="X15" s="181"/>
      <c r="Y15" s="188"/>
      <c r="Z15" s="181"/>
      <c r="AA15" s="188"/>
      <c r="AB15" s="181"/>
      <c r="AC15" s="181"/>
      <c r="AD15" s="188"/>
      <c r="AE15" s="181"/>
      <c r="AF15" s="188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1"/>
      <c r="E16" s="188"/>
      <c r="F16" s="181"/>
      <c r="G16" s="188"/>
      <c r="H16" s="181"/>
      <c r="I16" s="181"/>
      <c r="J16" s="188"/>
      <c r="K16" s="181"/>
      <c r="L16" s="188"/>
      <c r="M16" s="181"/>
      <c r="N16" s="181"/>
      <c r="O16" s="188"/>
      <c r="P16" s="181"/>
      <c r="Q16" s="188"/>
      <c r="R16" s="181"/>
      <c r="S16" s="181"/>
      <c r="T16" s="188"/>
      <c r="U16" s="181"/>
      <c r="V16" s="188"/>
      <c r="W16" s="181"/>
      <c r="X16" s="181"/>
      <c r="Y16" s="188"/>
      <c r="Z16" s="181"/>
      <c r="AA16" s="188"/>
      <c r="AB16" s="181"/>
      <c r="AC16" s="181"/>
      <c r="AD16" s="188"/>
      <c r="AE16" s="181"/>
      <c r="AF16" s="188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1"/>
      <c r="E17" s="188"/>
      <c r="F17" s="181"/>
      <c r="G17" s="188"/>
      <c r="H17" s="181"/>
      <c r="I17" s="181"/>
      <c r="J17" s="188"/>
      <c r="K17" s="181"/>
      <c r="L17" s="188"/>
      <c r="M17" s="181"/>
      <c r="N17" s="181"/>
      <c r="O17" s="188"/>
      <c r="P17" s="181"/>
      <c r="Q17" s="188"/>
      <c r="R17" s="181"/>
      <c r="S17" s="181"/>
      <c r="T17" s="188"/>
      <c r="U17" s="181"/>
      <c r="V17" s="188"/>
      <c r="W17" s="181"/>
      <c r="X17" s="181"/>
      <c r="Y17" s="188"/>
      <c r="Z17" s="181"/>
      <c r="AA17" s="188"/>
      <c r="AB17" s="181"/>
      <c r="AC17" s="181"/>
      <c r="AD17" s="188"/>
      <c r="AE17" s="181"/>
      <c r="AF17" s="188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1"/>
      <c r="E18" s="188"/>
      <c r="F18" s="181"/>
      <c r="G18" s="188"/>
      <c r="H18" s="181"/>
      <c r="I18" s="181"/>
      <c r="J18" s="188"/>
      <c r="K18" s="181"/>
      <c r="L18" s="188"/>
      <c r="M18" s="181"/>
      <c r="N18" s="181"/>
      <c r="O18" s="188"/>
      <c r="P18" s="181"/>
      <c r="Q18" s="188"/>
      <c r="R18" s="181"/>
      <c r="S18" s="181"/>
      <c r="T18" s="188"/>
      <c r="U18" s="181"/>
      <c r="V18" s="188"/>
      <c r="W18" s="181"/>
      <c r="X18" s="181"/>
      <c r="Y18" s="188"/>
      <c r="Z18" s="181"/>
      <c r="AA18" s="188"/>
      <c r="AB18" s="181"/>
      <c r="AC18" s="181"/>
      <c r="AD18" s="188"/>
      <c r="AE18" s="181"/>
      <c r="AF18" s="188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1"/>
      <c r="E19" s="188"/>
      <c r="F19" s="181"/>
      <c r="G19" s="188"/>
      <c r="H19" s="181"/>
      <c r="I19" s="181"/>
      <c r="J19" s="188"/>
      <c r="K19" s="181"/>
      <c r="L19" s="188"/>
      <c r="M19" s="181"/>
      <c r="N19" s="181"/>
      <c r="O19" s="188"/>
      <c r="P19" s="181"/>
      <c r="Q19" s="188"/>
      <c r="R19" s="181"/>
      <c r="S19" s="181"/>
      <c r="T19" s="188"/>
      <c r="U19" s="181"/>
      <c r="V19" s="188"/>
      <c r="W19" s="181"/>
      <c r="X19" s="181"/>
      <c r="Y19" s="188"/>
      <c r="Z19" s="181"/>
      <c r="AA19" s="188"/>
      <c r="AB19" s="181"/>
      <c r="AC19" s="181"/>
      <c r="AD19" s="188"/>
      <c r="AE19" s="181"/>
      <c r="AF19" s="188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JUNHO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JUNHO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3:AG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G20">
    <cfRule type="containsBlanks" dxfId="40" priority="5">
      <formula>LEN(TRIM(D4))=0</formula>
    </cfRule>
  </conditionalFormatting>
  <conditionalFormatting sqref="D20:AG20">
    <cfRule type="cellIs" dxfId="13" priority="6" operator="greaterThan">
      <formula>600</formula>
    </cfRule>
  </conditionalFormatting>
  <conditionalFormatting sqref="D20:AG22">
    <cfRule type="cellIs" dxfId="13" priority="7" operator="greaterThan">
      <formula>600</formula>
    </cfRule>
  </conditionalFormatting>
  <conditionalFormatting sqref="D20:AG23">
    <cfRule type="containsBlanks" dxfId="193" priority="8">
      <formula>LEN(TRIM(D20))=0</formula>
    </cfRule>
  </conditionalFormatting>
  <conditionalFormatting sqref="D24:AG24">
    <cfRule type="containsBlanks" dxfId="194" priority="9">
      <formula>LEN(TRIM(D24))=0</formula>
    </cfRule>
  </conditionalFormatting>
  <conditionalFormatting sqref="D25:AG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G47">
    <cfRule type="containsBlanks" dxfId="8" priority="12">
      <formula>LEN(TRIM(D27))=0</formula>
    </cfRule>
  </conditionalFormatting>
  <conditionalFormatting sqref="D43:AG43">
    <cfRule type="cellIs" dxfId="13" priority="13" operator="greaterThan">
      <formula>600</formula>
    </cfRule>
  </conditionalFormatting>
  <conditionalFormatting sqref="D44:AG45">
    <cfRule type="cellIs" dxfId="30" priority="14" operator="greaterThan">
      <formula>270</formula>
    </cfRule>
  </conditionalFormatting>
  <conditionalFormatting sqref="D48:AG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G66 D165:AG181">
    <cfRule type="containsBlanks" dxfId="1" priority="17">
      <formula>LEN(TRIM(D50))=0</formula>
    </cfRule>
  </conditionalFormatting>
  <conditionalFormatting sqref="D66:AG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G68">
    <cfRule type="containsBlanks" dxfId="92" priority="20">
      <formula>LEN(TRIM(D66))=0</formula>
    </cfRule>
  </conditionalFormatting>
  <conditionalFormatting sqref="D67:AG69">
    <cfRule type="cellIs" dxfId="71" priority="21" operator="greaterThan">
      <formula>500</formula>
    </cfRule>
  </conditionalFormatting>
  <conditionalFormatting sqref="D68:AG68">
    <cfRule type="cellIs" dxfId="71" priority="22" operator="greaterThan">
      <formula>500</formula>
    </cfRule>
  </conditionalFormatting>
  <conditionalFormatting sqref="D68:AG70">
    <cfRule type="containsBlanks" dxfId="197" priority="23">
      <formula>LEN(TRIM(D68))=0</formula>
    </cfRule>
  </conditionalFormatting>
  <conditionalFormatting sqref="D69:AG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G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G93">
    <cfRule type="containsBlanks" dxfId="167" priority="28">
      <formula>LEN(TRIM(D73))=0</formula>
    </cfRule>
  </conditionalFormatting>
  <conditionalFormatting sqref="D89:AG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G91">
    <cfRule type="cellIs" dxfId="31" priority="31" operator="greaterThan">
      <formula>450</formula>
    </cfRule>
  </conditionalFormatting>
  <conditionalFormatting sqref="D94:AG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G116">
    <cfRule type="containsBlanks" dxfId="2" priority="34">
      <formula>LEN(TRIM(D96))=0</formula>
    </cfRule>
  </conditionalFormatting>
  <conditionalFormatting sqref="D112:AG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G114">
    <cfRule type="cellIs" dxfId="15" priority="37" operator="greaterThan">
      <formula>400</formula>
    </cfRule>
  </conditionalFormatting>
  <conditionalFormatting sqref="D117:AG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G135">
    <cfRule type="containsBlanks" dxfId="139" priority="40">
      <formula>LEN(TRIM(D119))=0</formula>
    </cfRule>
  </conditionalFormatting>
  <conditionalFormatting sqref="D135:AG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G138">
    <cfRule type="containsBlanks" dxfId="202" priority="46">
      <formula>LEN(TRIM(D135))=0</formula>
    </cfRule>
  </conditionalFormatting>
  <conditionalFormatting sqref="D136:AG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G139">
    <cfRule type="containsBlanks" dxfId="203" priority="49">
      <formula>LEN(TRIM(D139))=0</formula>
    </cfRule>
  </conditionalFormatting>
  <conditionalFormatting sqref="D140:AG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G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G160">
    <cfRule type="containsBlanks" dxfId="205" priority="55">
      <formula>LEN(TRIM(D158))=0</formula>
    </cfRule>
  </conditionalFormatting>
  <conditionalFormatting sqref="D159:AG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G162">
    <cfRule type="containsBlanks" dxfId="274" priority="58">
      <formula>LEN(TRIM(D161))=0</formula>
    </cfRule>
  </conditionalFormatting>
  <conditionalFormatting sqref="D163:AG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G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G184">
    <cfRule type="containsBlanks" dxfId="208" priority="64">
      <formula>LEN(TRIM(D181))=0</formula>
    </cfRule>
  </conditionalFormatting>
  <conditionalFormatting sqref="D182:AG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G185">
    <cfRule type="containsBlanks" dxfId="209" priority="67">
      <formula>LEN(TRIM(D185))=0</formula>
    </cfRule>
  </conditionalFormatting>
  <conditionalFormatting sqref="D186:AG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G204">
    <cfRule type="containsBlanks" dxfId="3" priority="70">
      <formula>LEN(TRIM(D188))=0</formula>
    </cfRule>
  </conditionalFormatting>
  <conditionalFormatting sqref="D204:AG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G207">
    <cfRule type="containsBlanks" dxfId="0" priority="74">
      <formula>LEN(TRIM(D204))=0</formula>
    </cfRule>
  </conditionalFormatting>
  <conditionalFormatting sqref="D205:AG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G208">
    <cfRule type="containsBlanks" dxfId="211" priority="77">
      <formula>LEN(TRIM(D208))=0</formula>
    </cfRule>
  </conditionalFormatting>
  <conditionalFormatting sqref="D209:AG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G227">
    <cfRule type="containsBlanks" dxfId="231" priority="80">
      <formula>LEN(TRIM(D211))=0</formula>
    </cfRule>
  </conditionalFormatting>
  <conditionalFormatting sqref="D227:AG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G230">
    <cfRule type="containsBlanks" dxfId="163" priority="84">
      <formula>LEN(TRIM(D227))=0</formula>
    </cfRule>
  </conditionalFormatting>
  <conditionalFormatting sqref="D228:AG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G231">
    <cfRule type="containsBlanks" dxfId="213" priority="87">
      <formula>LEN(TRIM(D231))=0</formula>
    </cfRule>
  </conditionalFormatting>
  <conditionalFormatting sqref="D232:AG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G253">
    <cfRule type="containsBlanks" dxfId="73" priority="90">
      <formula>LEN(TRIM(D234))=0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H50:H65 J50:J65 M50:M65 O50:O65 R50:R65 T50:T65 W50:W65 Y50:Y65 AB50:AB65 AD50:AD65 AG50:AG65 D142:AG158">
    <cfRule type="containsBlanks" dxfId="1" priority="152">
      <formula>LEN(TRIM(D50))=0</formula>
    </cfRule>
  </conditionalFormatting>
  <conditionalFormatting sqref="E73:E88 H73:H88 J73:J88 M73:M88 O73:O88 R73:R88 T73:T88 W73:W88 Y73:Y88 AB73:AB88 AD73:AD88 AG73:AG88 D280:AG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3"/>
      <selection pane="bottomRight" activeCell="AK412" sqref="AK41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188</v>
      </c>
      <c r="C2" s="178">
        <f>DATE(A2,MATCH(B2,{"JANEIRO";"FEVEREIRO";"MARÇO";"ABRIL";"MAIO";"JUNHO";"JULHO";"AGOSTO";"SETEMBRO";"OUTUBRO";"NOVEMBRO";"DEZEMBRO"},0),1)</f>
        <v>46204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7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108" t="str">
        <f>IF(AH2="","",TEXT(DATE($A$2,$B$3,AH2),"ddd"))</f>
        <v>Fri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/>
      <c r="V140" s="104"/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JULHO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JULHO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E253 G234:G253 I234:I253 K234:K253 M234:M253 O234:O253 Q234:Q253 S234:S253 U234:U253 W234:W253 Y234:Y253 AA234:AA253 AC234:AC253 AE234:AE253 AG234:AG253 F250:F253 H250:H253 J250:J253 L250:L253 N250:N253 P250:P253 R250:R253 T250:T253 V250:V253 X250:X253 Z250:Z253 AB250:AB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AH65 D142:AH158">
    <cfRule type="containsBlanks" dxfId="1" priority="152">
      <formula>LEN(TRIM(D50))=0</formula>
    </cfRule>
  </conditionalFormatting>
  <conditionalFormatting sqref="E73:AH88 D280:AH296">
    <cfRule type="containsBlanks" dxfId="167" priority="153">
      <formula>LEN(TRIM(D73))=0</formula>
    </cfRule>
  </conditionalFormatting>
  <conditionalFormatting sqref="F234:F249 H234:H249 J234:J249 L234:L249 N234:N249 P234:P249 R234:R249 T234:T249 V234:V249 X234:X249 Z234:Z249 AB234:AB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70C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1"/>
      <selection pane="bottomRight" activeCell="AK414" sqref="AK414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189</v>
      </c>
      <c r="C2" s="178">
        <f>DATE(A2,MATCH(B2,{"JANEIRO";"FEVEREIRO";"MARÇO";"ABRIL";"MAIO";"JUNHO";"JULHO";"AGOSTO";"SETEMBRO";"OUTUBRO";"NOVEMBRO";"DEZEMBRO"},0),1)</f>
        <v>46235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8</v>
      </c>
      <c r="C3" s="177"/>
      <c r="D3" s="108" t="str">
        <f>IF(D2="","",TEXT(DATE($A$2,$B$3,D2),"ddd"))</f>
        <v>Sat</v>
      </c>
      <c r="E3" s="108" t="str">
        <f>IF(E2="","",TEXT(DATE($A$2,$B$3,E2),"ddd"))</f>
        <v>Sun</v>
      </c>
      <c r="F3" s="108" t="str">
        <f>IF(F2="","",TEXT(DATE($A$2,$B$3,F2),"ddd"))</f>
        <v>Mon</v>
      </c>
      <c r="G3" s="108" t="str">
        <f>IF(G2="","",TEXT(DATE($A$2,$B$3,G2),"ddd"))</f>
        <v>Tue</v>
      </c>
      <c r="H3" s="108" t="str">
        <f>IF(H2="","",TEXT(DATE($A$2,$B$3,H2),"ddd"))</f>
        <v>Wed</v>
      </c>
      <c r="I3" s="108" t="str">
        <f>IF(I2="","",TEXT(DATE($A$2,$B$3,I2),"ddd"))</f>
        <v>Thu</v>
      </c>
      <c r="J3" s="108" t="str">
        <f>IF(J2="","",TEXT(DATE($A$2,$B$3,J2),"ddd"))</f>
        <v>Fri</v>
      </c>
      <c r="K3" s="108" t="str">
        <f>IF(K2="","",TEXT(DATE($A$2,$B$3,K2),"ddd"))</f>
        <v>Sat</v>
      </c>
      <c r="L3" s="108" t="str">
        <f>IF(L2="","",TEXT(DATE($A$2,$B$3,L2),"ddd"))</f>
        <v>Sun</v>
      </c>
      <c r="M3" s="108" t="str">
        <f>IF(M2="","",TEXT(DATE($A$2,$B$3,M2),"ddd"))</f>
        <v>Mon</v>
      </c>
      <c r="N3" s="108" t="str">
        <f>IF(N2="","",TEXT(DATE($A$2,$B$3,N2),"ddd"))</f>
        <v>Tue</v>
      </c>
      <c r="O3" s="108" t="str">
        <f>IF(O2="","",TEXT(DATE($A$2,$B$3,O2),"ddd"))</f>
        <v>Wed</v>
      </c>
      <c r="P3" s="108" t="str">
        <f>IF(P2="","",TEXT(DATE($A$2,$B$3,P2),"ddd"))</f>
        <v>Thu</v>
      </c>
      <c r="Q3" s="108" t="str">
        <f>IF(Q2="","",TEXT(DATE($A$2,$B$3,Q2),"ddd"))</f>
        <v>Fri</v>
      </c>
      <c r="R3" s="108" t="str">
        <f>IF(R2="","",TEXT(DATE($A$2,$B$3,R2),"ddd"))</f>
        <v>Sat</v>
      </c>
      <c r="S3" s="108" t="str">
        <f>IF(S2="","",TEXT(DATE($A$2,$B$3,S2),"ddd"))</f>
        <v>Sun</v>
      </c>
      <c r="T3" s="108" t="str">
        <f>IF(T2="","",TEXT(DATE($A$2,$B$3,T2),"ddd"))</f>
        <v>Mon</v>
      </c>
      <c r="U3" s="108" t="str">
        <f>IF(U2="","",TEXT(DATE($A$2,$B$3,U2),"ddd"))</f>
        <v>Tue</v>
      </c>
      <c r="V3" s="108" t="str">
        <f>IF(V2="","",TEXT(DATE($A$2,$B$3,V2),"ddd"))</f>
        <v>Wed</v>
      </c>
      <c r="W3" s="108" t="str">
        <f>IF(W2="","",TEXT(DATE($A$2,$B$3,W2),"ddd"))</f>
        <v>Thu</v>
      </c>
      <c r="X3" s="108" t="str">
        <f>IF(X2="","",TEXT(DATE($A$2,$B$3,X2),"ddd"))</f>
        <v>Fri</v>
      </c>
      <c r="Y3" s="108" t="str">
        <f>IF(Y2="","",TEXT(DATE($A$2,$B$3,Y2),"ddd"))</f>
        <v>Sat</v>
      </c>
      <c r="Z3" s="108" t="str">
        <f>IF(Z2="","",TEXT(DATE($A$2,$B$3,Z2),"ddd"))</f>
        <v>Sun</v>
      </c>
      <c r="AA3" s="108" t="str">
        <f>IF(AA2="","",TEXT(DATE($A$2,$B$3,AA2),"ddd"))</f>
        <v>Mon</v>
      </c>
      <c r="AB3" s="108" t="str">
        <f>IF(AB2="","",TEXT(DATE($A$2,$B$3,AB2),"ddd"))</f>
        <v>Tue</v>
      </c>
      <c r="AC3" s="108" t="str">
        <f>IF(AC2="","",TEXT(DATE($A$2,$B$3,AC2),"ddd"))</f>
        <v>Wed</v>
      </c>
      <c r="AD3" s="108" t="str">
        <f>IF(AD2="","",TEXT(DATE($A$2,$B$3,AD2),"ddd"))</f>
        <v>Thu</v>
      </c>
      <c r="AE3" s="108" t="str">
        <f>IF(AE2="","",TEXT(DATE($A$2,$B$3,AE2),"ddd"))</f>
        <v>Fri</v>
      </c>
      <c r="AF3" s="108" t="str">
        <f>IF(AF2="","",TEXT(DATE($A$2,$B$3,AF2),"ddd"))</f>
        <v>Sat</v>
      </c>
      <c r="AG3" s="108" t="str">
        <f>IF(AG2="","",TEXT(DATE($A$2,$B$3,AG2),"ddd"))</f>
        <v>Sun</v>
      </c>
      <c r="AH3" s="108" t="str">
        <f>IF(AH2="","",TEXT(DATE($A$2,$B$3,AH2),"ddd"))</f>
        <v>Mon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10">
        <f>SUM(D4:AH4)</f>
        <v>0</v>
      </c>
      <c r="AJ4" s="186" t="s">
        <v>190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8"/>
      <c r="AG8" s="181"/>
      <c r="AH8" s="188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8"/>
      <c r="AG9" s="181"/>
      <c r="AH9" s="188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8"/>
      <c r="AG10" s="181"/>
      <c r="AH10" s="188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8"/>
      <c r="AG11" s="181"/>
      <c r="AH11" s="188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8"/>
      <c r="AG12" s="181"/>
      <c r="AH12" s="188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8"/>
      <c r="AG13" s="181"/>
      <c r="AH13" s="188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8"/>
      <c r="AG14" s="181"/>
      <c r="AH14" s="188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8"/>
      <c r="AG15" s="181"/>
      <c r="AH15" s="188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8"/>
      <c r="AG16" s="181"/>
      <c r="AH16" s="188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8"/>
      <c r="AG17" s="181"/>
      <c r="AH17" s="188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8"/>
      <c r="AG18" s="181"/>
      <c r="AH18" s="188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8"/>
      <c r="AG19" s="181"/>
      <c r="AH19" s="188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/>
      <c r="E20" s="182"/>
      <c r="F20" s="182">
        <f>SUM(F5:F19)</f>
        <v>0</v>
      </c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/>
      <c r="L20" s="182"/>
      <c r="M20" s="182">
        <f>SUM(M5:M19)</f>
        <v>0</v>
      </c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/>
      <c r="S20" s="182"/>
      <c r="T20" s="182">
        <f>SUM(T5:T19)</f>
        <v>0</v>
      </c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/>
      <c r="Z20" s="182"/>
      <c r="AA20" s="182">
        <f>SUM(AA5:AA19)</f>
        <v>0</v>
      </c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/>
      <c r="AG20" s="182"/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/>
      <c r="E22" s="104"/>
      <c r="F22" s="104">
        <v>600</v>
      </c>
      <c r="G22" s="104">
        <v>600</v>
      </c>
      <c r="H22" s="104">
        <v>600</v>
      </c>
      <c r="I22" s="104">
        <v>600</v>
      </c>
      <c r="J22" s="104">
        <v>600</v>
      </c>
      <c r="K22" s="104"/>
      <c r="L22" s="104"/>
      <c r="M22" s="104">
        <v>600</v>
      </c>
      <c r="N22" s="104">
        <v>600</v>
      </c>
      <c r="O22" s="104">
        <v>600</v>
      </c>
      <c r="P22" s="104">
        <v>600</v>
      </c>
      <c r="Q22" s="104">
        <v>600</v>
      </c>
      <c r="R22" s="104"/>
      <c r="S22" s="104"/>
      <c r="T22" s="104">
        <v>600</v>
      </c>
      <c r="U22" s="104">
        <v>600</v>
      </c>
      <c r="V22" s="104">
        <v>600</v>
      </c>
      <c r="W22" s="104">
        <v>600</v>
      </c>
      <c r="X22" s="104">
        <v>600</v>
      </c>
      <c r="Y22" s="104"/>
      <c r="Z22" s="104"/>
      <c r="AA22" s="104">
        <v>600</v>
      </c>
      <c r="AB22" s="104">
        <v>600</v>
      </c>
      <c r="AC22" s="104">
        <v>600</v>
      </c>
      <c r="AD22" s="104">
        <v>600</v>
      </c>
      <c r="AE22" s="104">
        <v>600</v>
      </c>
      <c r="AF22" s="104"/>
      <c r="AG22" s="104"/>
      <c r="AH22" s="104">
        <v>600</v>
      </c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/>
      <c r="E23" s="104"/>
      <c r="F23" s="104">
        <f>F22-F21</f>
        <v>600</v>
      </c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/>
      <c r="L23" s="104"/>
      <c r="M23" s="104">
        <f>M22-M21</f>
        <v>600</v>
      </c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/>
      <c r="S23" s="104"/>
      <c r="T23" s="104">
        <f>T22-T21</f>
        <v>600</v>
      </c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/>
      <c r="Z23" s="104"/>
      <c r="AA23" s="104">
        <f>AA22-AA21</f>
        <v>600</v>
      </c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/>
      <c r="AG23" s="104"/>
      <c r="AH23" s="104">
        <f>AH22-AH21</f>
        <v>600</v>
      </c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/>
      <c r="E24" s="104"/>
      <c r="F24" s="104">
        <f>F22-F20</f>
        <v>600</v>
      </c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/>
      <c r="L24" s="104"/>
      <c r="M24" s="104">
        <f>M22-M20</f>
        <v>600</v>
      </c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/>
      <c r="S24" s="104"/>
      <c r="T24" s="104">
        <f>T22-T20</f>
        <v>600</v>
      </c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/>
      <c r="Z24" s="104"/>
      <c r="AA24" s="104">
        <f>AA22-AA20</f>
        <v>600</v>
      </c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/>
      <c r="AG24" s="104"/>
      <c r="AH24" s="104">
        <f>AH22-AH20</f>
        <v>600</v>
      </c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/>
      <c r="E25" s="104"/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/>
      <c r="L25" s="104"/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/>
      <c r="S25" s="104"/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/>
      <c r="Z25" s="104"/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/>
      <c r="AG25" s="104"/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/>
      <c r="E43" s="182"/>
      <c r="F43" s="182">
        <f>SUM(F28:F42)</f>
        <v>0</v>
      </c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/>
      <c r="L43" s="182"/>
      <c r="M43" s="182">
        <f>SUM(M28:M42)</f>
        <v>0</v>
      </c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/>
      <c r="S43" s="182"/>
      <c r="T43" s="182">
        <f>SUM(T28:T42)</f>
        <v>0</v>
      </c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/>
      <c r="Z43" s="182"/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/>
      <c r="AG43" s="182"/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/>
      <c r="E45" s="104"/>
      <c r="F45" s="104">
        <v>270</v>
      </c>
      <c r="G45" s="104">
        <v>270</v>
      </c>
      <c r="H45" s="104">
        <v>270</v>
      </c>
      <c r="I45" s="104">
        <v>270</v>
      </c>
      <c r="J45" s="104">
        <v>270</v>
      </c>
      <c r="K45" s="104"/>
      <c r="L45" s="104"/>
      <c r="M45" s="104">
        <v>270</v>
      </c>
      <c r="N45" s="104">
        <v>270</v>
      </c>
      <c r="O45" s="104">
        <v>270</v>
      </c>
      <c r="P45" s="104">
        <v>270</v>
      </c>
      <c r="Q45" s="104">
        <v>270</v>
      </c>
      <c r="R45" s="104"/>
      <c r="S45" s="104"/>
      <c r="T45" s="104">
        <v>270</v>
      </c>
      <c r="U45" s="104">
        <v>270</v>
      </c>
      <c r="V45" s="104">
        <v>270</v>
      </c>
      <c r="W45" s="104">
        <v>270</v>
      </c>
      <c r="X45" s="104">
        <v>270</v>
      </c>
      <c r="Y45" s="104"/>
      <c r="Z45" s="104"/>
      <c r="AA45" s="104">
        <v>270</v>
      </c>
      <c r="AB45" s="104">
        <v>270</v>
      </c>
      <c r="AC45" s="104">
        <v>270</v>
      </c>
      <c r="AD45" s="104">
        <v>270</v>
      </c>
      <c r="AE45" s="104">
        <v>270</v>
      </c>
      <c r="AF45" s="104"/>
      <c r="AG45" s="104"/>
      <c r="AH45" s="104">
        <v>270</v>
      </c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/>
      <c r="E46" s="104"/>
      <c r="F46" s="104">
        <f>F45-F44</f>
        <v>270</v>
      </c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/>
      <c r="L46" s="104"/>
      <c r="M46" s="104">
        <f>M45-M44</f>
        <v>270</v>
      </c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/>
      <c r="S46" s="104"/>
      <c r="T46" s="104">
        <f>T45-T44</f>
        <v>270</v>
      </c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/>
      <c r="Z46" s="104"/>
      <c r="AA46" s="104">
        <f>AA45-AA44</f>
        <v>270</v>
      </c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/>
      <c r="AG46" s="104"/>
      <c r="AH46" s="104">
        <f>AH45-AH44</f>
        <v>270</v>
      </c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/>
      <c r="E47" s="104"/>
      <c r="F47" s="104">
        <f>F45-F43</f>
        <v>270</v>
      </c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/>
      <c r="L47" s="104"/>
      <c r="M47" s="104">
        <f>M45-M43</f>
        <v>270</v>
      </c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/>
      <c r="S47" s="104"/>
      <c r="T47" s="104">
        <f>T45-T43</f>
        <v>270</v>
      </c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/>
      <c r="Z47" s="104"/>
      <c r="AA47" s="104">
        <f>AA45-AA43</f>
        <v>270</v>
      </c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/>
      <c r="AG47" s="104"/>
      <c r="AH47" s="104">
        <f>AH45-AH43</f>
        <v>270</v>
      </c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/>
      <c r="E48" s="104"/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/>
      <c r="L48" s="104"/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/>
      <c r="S48" s="104"/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/>
      <c r="Z48" s="104"/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/>
      <c r="AG48" s="104"/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/>
      <c r="E66" s="182"/>
      <c r="F66" s="182">
        <f>SUM(F51:F65)</f>
        <v>0</v>
      </c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/>
      <c r="L66" s="182"/>
      <c r="M66" s="182">
        <f>SUM(M51:M65)</f>
        <v>0</v>
      </c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/>
      <c r="S66" s="182"/>
      <c r="T66" s="182">
        <f>SUM(T51:T65)</f>
        <v>0</v>
      </c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/>
      <c r="Z66" s="182"/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/>
      <c r="AG66" s="182"/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/>
      <c r="E68" s="104"/>
      <c r="F68" s="104">
        <v>500</v>
      </c>
      <c r="G68" s="104">
        <v>500</v>
      </c>
      <c r="H68" s="104">
        <v>500</v>
      </c>
      <c r="I68" s="104">
        <v>500</v>
      </c>
      <c r="J68" s="104">
        <v>500</v>
      </c>
      <c r="K68" s="104"/>
      <c r="L68" s="104"/>
      <c r="M68" s="104">
        <v>500</v>
      </c>
      <c r="N68" s="104">
        <v>500</v>
      </c>
      <c r="O68" s="104">
        <v>500</v>
      </c>
      <c r="P68" s="104">
        <v>500</v>
      </c>
      <c r="Q68" s="104">
        <v>500</v>
      </c>
      <c r="R68" s="104"/>
      <c r="S68" s="104"/>
      <c r="T68" s="104">
        <v>500</v>
      </c>
      <c r="U68" s="104">
        <v>500</v>
      </c>
      <c r="V68" s="104">
        <v>500</v>
      </c>
      <c r="W68" s="104">
        <v>500</v>
      </c>
      <c r="X68" s="104">
        <v>500</v>
      </c>
      <c r="Y68" s="104"/>
      <c r="Z68" s="104"/>
      <c r="AA68" s="104">
        <v>500</v>
      </c>
      <c r="AB68" s="104">
        <v>500</v>
      </c>
      <c r="AC68" s="104">
        <v>500</v>
      </c>
      <c r="AD68" s="104">
        <v>500</v>
      </c>
      <c r="AE68" s="104">
        <v>500</v>
      </c>
      <c r="AF68" s="104"/>
      <c r="AG68" s="104"/>
      <c r="AH68" s="104">
        <v>500</v>
      </c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/>
      <c r="E69" s="104"/>
      <c r="F69" s="104">
        <f>F68-F67</f>
        <v>500</v>
      </c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/>
      <c r="L69" s="104"/>
      <c r="M69" s="104">
        <f>M68-M67</f>
        <v>500</v>
      </c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/>
      <c r="S69" s="104"/>
      <c r="T69" s="104">
        <f>T68-T67</f>
        <v>500</v>
      </c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/>
      <c r="Z69" s="104"/>
      <c r="AA69" s="104">
        <f>AA68-AA67</f>
        <v>500</v>
      </c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/>
      <c r="AG69" s="104"/>
      <c r="AH69" s="104">
        <f>AH68-AH67</f>
        <v>500</v>
      </c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/>
      <c r="E70" s="104"/>
      <c r="F70" s="104">
        <f>F68-F66</f>
        <v>500</v>
      </c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/>
      <c r="L70" s="104"/>
      <c r="M70" s="104">
        <f>M68-M66</f>
        <v>500</v>
      </c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/>
      <c r="S70" s="104"/>
      <c r="T70" s="104">
        <f>T68-T66</f>
        <v>500</v>
      </c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/>
      <c r="Z70" s="104"/>
      <c r="AA70" s="104">
        <f>AA68-AA66</f>
        <v>500</v>
      </c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/>
      <c r="AG70" s="104"/>
      <c r="AH70" s="104">
        <f>AH68-AH66</f>
        <v>500</v>
      </c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/>
      <c r="E71" s="104"/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/>
      <c r="L71" s="104"/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/>
      <c r="S71" s="104"/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/>
      <c r="Z71" s="104"/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/>
      <c r="AG71" s="104"/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/>
      <c r="E89" s="182"/>
      <c r="F89" s="182">
        <f>SUM(F74:F88)</f>
        <v>0</v>
      </c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/>
      <c r="L89" s="182"/>
      <c r="M89" s="182">
        <f>SUM(M74:M88)</f>
        <v>0</v>
      </c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/>
      <c r="S89" s="182"/>
      <c r="T89" s="182">
        <f>SUM(T74:T88)</f>
        <v>0</v>
      </c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/>
      <c r="Z89" s="182"/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/>
      <c r="AG89" s="182"/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/>
      <c r="E91" s="104"/>
      <c r="F91" s="104">
        <v>450</v>
      </c>
      <c r="G91" s="104">
        <v>450</v>
      </c>
      <c r="H91" s="104">
        <v>450</v>
      </c>
      <c r="I91" s="104">
        <v>450</v>
      </c>
      <c r="J91" s="104">
        <v>450</v>
      </c>
      <c r="K91" s="104"/>
      <c r="L91" s="104"/>
      <c r="M91" s="104">
        <v>450</v>
      </c>
      <c r="N91" s="104">
        <v>450</v>
      </c>
      <c r="O91" s="104">
        <v>450</v>
      </c>
      <c r="P91" s="104">
        <v>450</v>
      </c>
      <c r="Q91" s="104">
        <v>450</v>
      </c>
      <c r="R91" s="104"/>
      <c r="S91" s="104"/>
      <c r="T91" s="104">
        <v>450</v>
      </c>
      <c r="U91" s="104">
        <v>450</v>
      </c>
      <c r="V91" s="104">
        <v>450</v>
      </c>
      <c r="W91" s="104">
        <v>450</v>
      </c>
      <c r="X91" s="104">
        <v>450</v>
      </c>
      <c r="Y91" s="104"/>
      <c r="Z91" s="104"/>
      <c r="AA91" s="104">
        <v>450</v>
      </c>
      <c r="AB91" s="104">
        <v>450</v>
      </c>
      <c r="AC91" s="104">
        <v>450</v>
      </c>
      <c r="AD91" s="104">
        <v>450</v>
      </c>
      <c r="AE91" s="104">
        <v>450</v>
      </c>
      <c r="AF91" s="104"/>
      <c r="AG91" s="104"/>
      <c r="AH91" s="104">
        <v>450</v>
      </c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/>
      <c r="E92" s="104"/>
      <c r="F92" s="104">
        <f>F91-F90</f>
        <v>450</v>
      </c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/>
      <c r="L92" s="104"/>
      <c r="M92" s="104">
        <f>M91-M90</f>
        <v>450</v>
      </c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/>
      <c r="S92" s="104"/>
      <c r="T92" s="104">
        <f>T91-T90</f>
        <v>450</v>
      </c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/>
      <c r="Z92" s="104"/>
      <c r="AA92" s="104">
        <f>AA91-AA90</f>
        <v>450</v>
      </c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/>
      <c r="AG92" s="104"/>
      <c r="AH92" s="104">
        <f>AH91-AH90</f>
        <v>450</v>
      </c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/>
      <c r="E93" s="104"/>
      <c r="F93" s="104">
        <f>F91-F89</f>
        <v>450</v>
      </c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/>
      <c r="L93" s="104"/>
      <c r="M93" s="104">
        <f>M91-M89</f>
        <v>450</v>
      </c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/>
      <c r="S93" s="104"/>
      <c r="T93" s="104">
        <f>T91-T89</f>
        <v>450</v>
      </c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/>
      <c r="Z93" s="104"/>
      <c r="AA93" s="104">
        <f>AA91-AA89</f>
        <v>450</v>
      </c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/>
      <c r="AG93" s="104"/>
      <c r="AH93" s="104">
        <f>AH91-AH89</f>
        <v>450</v>
      </c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/>
      <c r="E94" s="104"/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/>
      <c r="L94" s="104"/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/>
      <c r="S94" s="104"/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/>
      <c r="Z94" s="104"/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/>
      <c r="AG94" s="104"/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/>
      <c r="E112" s="182"/>
      <c r="F112" s="182">
        <f>SUM(F97:F111)</f>
        <v>0</v>
      </c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/>
      <c r="L112" s="182"/>
      <c r="M112" s="182">
        <f>SUM(M97:M111)</f>
        <v>0</v>
      </c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/>
      <c r="S112" s="182"/>
      <c r="T112" s="182">
        <f>SUM(T97:T111)</f>
        <v>0</v>
      </c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/>
      <c r="Z112" s="182"/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/>
      <c r="AG112" s="182"/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/>
      <c r="E114" s="104"/>
      <c r="F114" s="104">
        <v>400</v>
      </c>
      <c r="G114" s="104">
        <v>400</v>
      </c>
      <c r="H114" s="104">
        <v>400</v>
      </c>
      <c r="I114" s="104">
        <v>400</v>
      </c>
      <c r="J114" s="104">
        <v>400</v>
      </c>
      <c r="K114" s="104"/>
      <c r="L114" s="104"/>
      <c r="M114" s="104">
        <v>400</v>
      </c>
      <c r="N114" s="104">
        <v>400</v>
      </c>
      <c r="O114" s="104">
        <v>400</v>
      </c>
      <c r="P114" s="104">
        <v>400</v>
      </c>
      <c r="Q114" s="104">
        <v>400</v>
      </c>
      <c r="R114" s="104"/>
      <c r="S114" s="104"/>
      <c r="T114" s="104">
        <v>400</v>
      </c>
      <c r="U114" s="104">
        <v>400</v>
      </c>
      <c r="V114" s="104">
        <v>400</v>
      </c>
      <c r="W114" s="104">
        <v>400</v>
      </c>
      <c r="X114" s="104">
        <v>400</v>
      </c>
      <c r="Y114" s="104"/>
      <c r="Z114" s="104"/>
      <c r="AA114" s="104">
        <v>400</v>
      </c>
      <c r="AB114" s="104">
        <v>400</v>
      </c>
      <c r="AC114" s="104">
        <v>400</v>
      </c>
      <c r="AD114" s="104">
        <v>400</v>
      </c>
      <c r="AE114" s="104">
        <v>400</v>
      </c>
      <c r="AF114" s="104"/>
      <c r="AG114" s="104"/>
      <c r="AH114" s="104">
        <v>400</v>
      </c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/>
      <c r="E115" s="104"/>
      <c r="F115" s="104">
        <f>F114-F113</f>
        <v>400</v>
      </c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/>
      <c r="L115" s="104"/>
      <c r="M115" s="104">
        <f>M114-M113</f>
        <v>400</v>
      </c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/>
      <c r="S115" s="104"/>
      <c r="T115" s="104">
        <f>T114-T113</f>
        <v>400</v>
      </c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/>
      <c r="Z115" s="104"/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/>
      <c r="AG115" s="104"/>
      <c r="AH115" s="104">
        <f>AH114-AH113</f>
        <v>400</v>
      </c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/>
      <c r="E116" s="104"/>
      <c r="F116" s="104">
        <f>F114-F112</f>
        <v>400</v>
      </c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/>
      <c r="L116" s="104"/>
      <c r="M116" s="104">
        <f>M114-M112</f>
        <v>400</v>
      </c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/>
      <c r="S116" s="104"/>
      <c r="T116" s="104">
        <f>T114-T112</f>
        <v>400</v>
      </c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/>
      <c r="Z116" s="104"/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/>
      <c r="AG116" s="104"/>
      <c r="AH116" s="104">
        <f>AH114-AH112</f>
        <v>400</v>
      </c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/>
      <c r="E117" s="104"/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/>
      <c r="L117" s="104"/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/>
      <c r="S117" s="104"/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/>
      <c r="Z117" s="104"/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/>
      <c r="AG117" s="104"/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191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/>
      <c r="E135" s="182"/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/>
      <c r="L135" s="182"/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/>
      <c r="S135" s="182"/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/>
      <c r="Z135" s="182"/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/>
      <c r="AG135" s="182"/>
      <c r="AH135" s="182">
        <f>SUM(AH120:AH134)</f>
        <v>0</v>
      </c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/>
      <c r="E137" s="104"/>
      <c r="F137" s="104">
        <v>400</v>
      </c>
      <c r="G137" s="104">
        <v>400</v>
      </c>
      <c r="H137" s="104">
        <v>400</v>
      </c>
      <c r="I137" s="104">
        <v>400</v>
      </c>
      <c r="J137" s="104">
        <v>400</v>
      </c>
      <c r="K137" s="104"/>
      <c r="L137" s="104"/>
      <c r="M137" s="104">
        <v>400</v>
      </c>
      <c r="N137" s="104">
        <v>400</v>
      </c>
      <c r="O137" s="104">
        <v>400</v>
      </c>
      <c r="P137" s="104">
        <v>400</v>
      </c>
      <c r="Q137" s="104">
        <v>400</v>
      </c>
      <c r="R137" s="104"/>
      <c r="S137" s="104"/>
      <c r="T137" s="104">
        <v>400</v>
      </c>
      <c r="U137" s="104">
        <v>400</v>
      </c>
      <c r="V137" s="104">
        <v>400</v>
      </c>
      <c r="W137" s="104">
        <v>400</v>
      </c>
      <c r="X137" s="104">
        <v>400</v>
      </c>
      <c r="Y137" s="104"/>
      <c r="Z137" s="104"/>
      <c r="AA137" s="104">
        <v>400</v>
      </c>
      <c r="AB137" s="104">
        <v>400</v>
      </c>
      <c r="AC137" s="104">
        <v>400</v>
      </c>
      <c r="AD137" s="104">
        <v>400</v>
      </c>
      <c r="AE137" s="104">
        <v>400</v>
      </c>
      <c r="AF137" s="104"/>
      <c r="AG137" s="104"/>
      <c r="AH137" s="104">
        <v>400</v>
      </c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/>
      <c r="E138" s="104"/>
      <c r="F138" s="104">
        <f>F137-F136</f>
        <v>400</v>
      </c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/>
      <c r="L138" s="104"/>
      <c r="M138" s="104">
        <f>M137-M136</f>
        <v>400</v>
      </c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/>
      <c r="S138" s="104"/>
      <c r="T138" s="104">
        <f>T137-T136</f>
        <v>400</v>
      </c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/>
      <c r="Z138" s="104"/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/>
      <c r="AG138" s="104"/>
      <c r="AH138" s="104">
        <f>AH137-AH136</f>
        <v>400</v>
      </c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/>
      <c r="E139" s="104"/>
      <c r="F139" s="104">
        <f>F137-F135</f>
        <v>400</v>
      </c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/>
      <c r="L139" s="104"/>
      <c r="M139" s="104">
        <f>M137-M135</f>
        <v>400</v>
      </c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/>
      <c r="S139" s="104"/>
      <c r="T139" s="104">
        <f>T137-T135</f>
        <v>400</v>
      </c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/>
      <c r="Z139" s="104"/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/>
      <c r="AG139" s="104"/>
      <c r="AH139" s="104">
        <f>AH137-AH135</f>
        <v>400</v>
      </c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/>
      <c r="E140" s="104"/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/>
      <c r="L140" s="104"/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/>
      <c r="S140" s="104"/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/>
      <c r="Z140" s="104"/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/>
      <c r="AG140" s="104"/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/>
      <c r="E158" s="182"/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/>
      <c r="L158" s="182"/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/>
      <c r="S158" s="182"/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/>
      <c r="Z158" s="182"/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/>
      <c r="AG158" s="182"/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/>
      <c r="E160" s="104"/>
      <c r="F160" s="104">
        <v>400</v>
      </c>
      <c r="G160" s="104">
        <v>400</v>
      </c>
      <c r="H160" s="104">
        <v>400</v>
      </c>
      <c r="I160" s="104">
        <v>400</v>
      </c>
      <c r="J160" s="104">
        <v>400</v>
      </c>
      <c r="K160" s="104"/>
      <c r="L160" s="104"/>
      <c r="M160" s="104">
        <v>400</v>
      </c>
      <c r="N160" s="104">
        <v>400</v>
      </c>
      <c r="O160" s="104">
        <v>400</v>
      </c>
      <c r="P160" s="104">
        <v>400</v>
      </c>
      <c r="Q160" s="104">
        <v>400</v>
      </c>
      <c r="R160" s="104"/>
      <c r="S160" s="104"/>
      <c r="T160" s="104">
        <v>400</v>
      </c>
      <c r="U160" s="104">
        <v>400</v>
      </c>
      <c r="V160" s="104">
        <v>400</v>
      </c>
      <c r="W160" s="104">
        <v>400</v>
      </c>
      <c r="X160" s="104">
        <v>400</v>
      </c>
      <c r="Y160" s="104"/>
      <c r="Z160" s="104"/>
      <c r="AA160" s="104">
        <v>400</v>
      </c>
      <c r="AB160" s="104">
        <v>400</v>
      </c>
      <c r="AC160" s="104">
        <v>400</v>
      </c>
      <c r="AD160" s="104">
        <v>400</v>
      </c>
      <c r="AE160" s="104">
        <v>400</v>
      </c>
      <c r="AF160" s="104"/>
      <c r="AG160" s="104"/>
      <c r="AH160" s="104">
        <v>400</v>
      </c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/>
      <c r="E161" s="104"/>
      <c r="F161" s="104">
        <f>F160-F159</f>
        <v>400</v>
      </c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/>
      <c r="L161" s="104"/>
      <c r="M161" s="104">
        <f>M160-M159</f>
        <v>400</v>
      </c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/>
      <c r="S161" s="104"/>
      <c r="T161" s="104">
        <f>T160-T159</f>
        <v>400</v>
      </c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/>
      <c r="Z161" s="104"/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/>
      <c r="AG161" s="104"/>
      <c r="AH161" s="104">
        <f>AH160-AH159</f>
        <v>400</v>
      </c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/>
      <c r="E162" s="104"/>
      <c r="F162" s="104">
        <f>F160-F158</f>
        <v>400</v>
      </c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/>
      <c r="L162" s="104"/>
      <c r="M162" s="104">
        <f>M160-M158</f>
        <v>400</v>
      </c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/>
      <c r="S162" s="104"/>
      <c r="T162" s="104">
        <f>T160-T158</f>
        <v>400</v>
      </c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/>
      <c r="Z162" s="104"/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/>
      <c r="AG162" s="104"/>
      <c r="AH162" s="104">
        <f>AH160-AH158</f>
        <v>400</v>
      </c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/>
      <c r="E163" s="104"/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/>
      <c r="L163" s="104"/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/>
      <c r="S163" s="104"/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/>
      <c r="Z163" s="104"/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/>
      <c r="AG163" s="104"/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/>
      <c r="E181" s="182"/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/>
      <c r="L181" s="182"/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/>
      <c r="S181" s="182"/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/>
      <c r="Z181" s="182"/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/>
      <c r="AG181" s="182"/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/>
      <c r="E183" s="104"/>
      <c r="F183" s="104">
        <v>400</v>
      </c>
      <c r="G183" s="104">
        <v>400</v>
      </c>
      <c r="H183" s="104">
        <v>400</v>
      </c>
      <c r="I183" s="104">
        <v>400</v>
      </c>
      <c r="J183" s="104">
        <v>400</v>
      </c>
      <c r="K183" s="104"/>
      <c r="L183" s="104"/>
      <c r="M183" s="104">
        <v>400</v>
      </c>
      <c r="N183" s="104">
        <v>400</v>
      </c>
      <c r="O183" s="104">
        <v>400</v>
      </c>
      <c r="P183" s="104">
        <v>400</v>
      </c>
      <c r="Q183" s="104">
        <v>400</v>
      </c>
      <c r="R183" s="104"/>
      <c r="S183" s="104"/>
      <c r="T183" s="104">
        <v>400</v>
      </c>
      <c r="U183" s="104">
        <v>400</v>
      </c>
      <c r="V183" s="104">
        <v>400</v>
      </c>
      <c r="W183" s="104">
        <v>400</v>
      </c>
      <c r="X183" s="104">
        <v>400</v>
      </c>
      <c r="Y183" s="104"/>
      <c r="Z183" s="104"/>
      <c r="AA183" s="104">
        <v>400</v>
      </c>
      <c r="AB183" s="104">
        <v>400</v>
      </c>
      <c r="AC183" s="104">
        <v>400</v>
      </c>
      <c r="AD183" s="104">
        <v>400</v>
      </c>
      <c r="AE183" s="104">
        <v>400</v>
      </c>
      <c r="AF183" s="104"/>
      <c r="AG183" s="104"/>
      <c r="AH183" s="104">
        <v>400</v>
      </c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/>
      <c r="E184" s="104"/>
      <c r="F184" s="104">
        <f>F183-F182</f>
        <v>400</v>
      </c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/>
      <c r="L184" s="104"/>
      <c r="M184" s="104">
        <f>M183-M182</f>
        <v>400</v>
      </c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/>
      <c r="S184" s="104"/>
      <c r="T184" s="104">
        <f>T183-T182</f>
        <v>400</v>
      </c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/>
      <c r="Z184" s="104"/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/>
      <c r="AG184" s="104"/>
      <c r="AH184" s="104">
        <f>AH183-AH182</f>
        <v>400</v>
      </c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/>
      <c r="E185" s="104"/>
      <c r="F185" s="104">
        <f>F183-F181</f>
        <v>400</v>
      </c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/>
      <c r="L185" s="104"/>
      <c r="M185" s="104">
        <f>M183-M181</f>
        <v>400</v>
      </c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/>
      <c r="S185" s="104"/>
      <c r="T185" s="104">
        <f>T183-T181</f>
        <v>400</v>
      </c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/>
      <c r="Z185" s="104"/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/>
      <c r="AG185" s="104"/>
      <c r="AH185" s="104">
        <f>AH183-AH181</f>
        <v>400</v>
      </c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/>
      <c r="E186" s="104"/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/>
      <c r="L186" s="104"/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/>
      <c r="S186" s="104"/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/>
      <c r="Z186" s="104"/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/>
      <c r="AG186" s="104"/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/>
      <c r="E204" s="182"/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/>
      <c r="L204" s="182"/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/>
      <c r="S204" s="182"/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/>
      <c r="Z204" s="182"/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/>
      <c r="AG204" s="182"/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/>
      <c r="E206" s="104"/>
      <c r="F206" s="104">
        <v>400</v>
      </c>
      <c r="G206" s="104">
        <v>400</v>
      </c>
      <c r="H206" s="104">
        <v>400</v>
      </c>
      <c r="I206" s="104">
        <v>400</v>
      </c>
      <c r="J206" s="104">
        <v>400</v>
      </c>
      <c r="K206" s="104"/>
      <c r="L206" s="104"/>
      <c r="M206" s="104">
        <v>400</v>
      </c>
      <c r="N206" s="104">
        <v>400</v>
      </c>
      <c r="O206" s="104">
        <v>400</v>
      </c>
      <c r="P206" s="104">
        <v>400</v>
      </c>
      <c r="Q206" s="104">
        <v>400</v>
      </c>
      <c r="R206" s="104"/>
      <c r="S206" s="104"/>
      <c r="T206" s="104">
        <v>400</v>
      </c>
      <c r="U206" s="104">
        <v>400</v>
      </c>
      <c r="V206" s="104">
        <v>400</v>
      </c>
      <c r="W206" s="104">
        <v>400</v>
      </c>
      <c r="X206" s="104">
        <v>400</v>
      </c>
      <c r="Y206" s="104"/>
      <c r="Z206" s="104"/>
      <c r="AA206" s="104">
        <v>400</v>
      </c>
      <c r="AB206" s="104">
        <v>400</v>
      </c>
      <c r="AC206" s="104">
        <v>400</v>
      </c>
      <c r="AD206" s="104">
        <v>400</v>
      </c>
      <c r="AE206" s="104">
        <v>400</v>
      </c>
      <c r="AF206" s="104"/>
      <c r="AG206" s="104"/>
      <c r="AH206" s="104">
        <v>400</v>
      </c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/>
      <c r="E207" s="104"/>
      <c r="F207" s="104">
        <f>F206-F205</f>
        <v>400</v>
      </c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/>
      <c r="L207" s="104"/>
      <c r="M207" s="104">
        <f>M206-M205</f>
        <v>400</v>
      </c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/>
      <c r="S207" s="104"/>
      <c r="T207" s="104">
        <f>T206-T205</f>
        <v>400</v>
      </c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/>
      <c r="Z207" s="104"/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/>
      <c r="AG207" s="104"/>
      <c r="AH207" s="104">
        <f>AH206-AH205</f>
        <v>400</v>
      </c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/>
      <c r="E208" s="104"/>
      <c r="F208" s="104">
        <f>F206-F204</f>
        <v>400</v>
      </c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/>
      <c r="L208" s="104"/>
      <c r="M208" s="104">
        <f>M206-M204</f>
        <v>400</v>
      </c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/>
      <c r="S208" s="104"/>
      <c r="T208" s="104">
        <f>T206-T204</f>
        <v>400</v>
      </c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/>
      <c r="Z208" s="104"/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/>
      <c r="AG208" s="104"/>
      <c r="AH208" s="104">
        <f>AH206-AH204</f>
        <v>400</v>
      </c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/>
      <c r="E209" s="104"/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/>
      <c r="L209" s="104"/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/>
      <c r="S209" s="104"/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/>
      <c r="Z209" s="104"/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/>
      <c r="AG209" s="104"/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/>
      <c r="E227" s="182"/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/>
      <c r="L227" s="182"/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/>
      <c r="S227" s="182"/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/>
      <c r="Z227" s="182"/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/>
      <c r="AG227" s="182"/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/>
      <c r="E229" s="104"/>
      <c r="F229" s="104">
        <v>400</v>
      </c>
      <c r="G229" s="104">
        <v>400</v>
      </c>
      <c r="H229" s="104">
        <v>400</v>
      </c>
      <c r="I229" s="104">
        <v>400</v>
      </c>
      <c r="J229" s="104">
        <v>400</v>
      </c>
      <c r="K229" s="104"/>
      <c r="L229" s="104"/>
      <c r="M229" s="104">
        <v>400</v>
      </c>
      <c r="N229" s="104">
        <v>400</v>
      </c>
      <c r="O229" s="104">
        <v>400</v>
      </c>
      <c r="P229" s="104">
        <v>400</v>
      </c>
      <c r="Q229" s="104">
        <v>400</v>
      </c>
      <c r="R229" s="104"/>
      <c r="S229" s="104"/>
      <c r="T229" s="104">
        <v>400</v>
      </c>
      <c r="U229" s="104">
        <v>400</v>
      </c>
      <c r="V229" s="104">
        <v>400</v>
      </c>
      <c r="W229" s="104">
        <v>400</v>
      </c>
      <c r="X229" s="104">
        <v>400</v>
      </c>
      <c r="Y229" s="104"/>
      <c r="Z229" s="104"/>
      <c r="AA229" s="104">
        <v>400</v>
      </c>
      <c r="AB229" s="104">
        <v>400</v>
      </c>
      <c r="AC229" s="104">
        <v>400</v>
      </c>
      <c r="AD229" s="104">
        <v>400</v>
      </c>
      <c r="AE229" s="104">
        <v>400</v>
      </c>
      <c r="AF229" s="104"/>
      <c r="AG229" s="104"/>
      <c r="AH229" s="104">
        <v>400</v>
      </c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/>
      <c r="E230" s="104"/>
      <c r="F230" s="104">
        <f>F229-F228</f>
        <v>400</v>
      </c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/>
      <c r="L230" s="104"/>
      <c r="M230" s="104">
        <f>M229-M228</f>
        <v>400</v>
      </c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/>
      <c r="S230" s="104"/>
      <c r="T230" s="104">
        <f>T229-T228</f>
        <v>400</v>
      </c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/>
      <c r="Z230" s="104"/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/>
      <c r="AG230" s="104"/>
      <c r="AH230" s="104">
        <f>AH229-AH228</f>
        <v>400</v>
      </c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/>
      <c r="E231" s="104"/>
      <c r="F231" s="104">
        <f>F229-F227</f>
        <v>400</v>
      </c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/>
      <c r="L231" s="104"/>
      <c r="M231" s="104">
        <f>M229-M227</f>
        <v>400</v>
      </c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/>
      <c r="S231" s="104"/>
      <c r="T231" s="104">
        <f>T229-T227</f>
        <v>400</v>
      </c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/>
      <c r="Z231" s="104"/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/>
      <c r="AG231" s="104"/>
      <c r="AH231" s="104">
        <f>AH229-AH227</f>
        <v>400</v>
      </c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/>
      <c r="E232" s="104"/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/>
      <c r="L232" s="104"/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/>
      <c r="S232" s="104"/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/>
      <c r="Z232" s="104"/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/>
      <c r="AG232" s="104"/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  <c r="AJ234" t="s">
        <v>193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/>
      <c r="E250" s="182"/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/>
      <c r="L250" s="182"/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/>
      <c r="S250" s="182"/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/>
      <c r="Z250" s="182"/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/>
      <c r="AG250" s="182"/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/>
      <c r="E252" s="104"/>
      <c r="F252" s="104">
        <v>400</v>
      </c>
      <c r="G252" s="104">
        <v>400</v>
      </c>
      <c r="H252" s="104">
        <v>400</v>
      </c>
      <c r="I252" s="104">
        <v>400</v>
      </c>
      <c r="J252" s="104">
        <v>400</v>
      </c>
      <c r="K252" s="104"/>
      <c r="L252" s="104"/>
      <c r="M252" s="104">
        <v>400</v>
      </c>
      <c r="N252" s="104">
        <v>400</v>
      </c>
      <c r="O252" s="104">
        <v>400</v>
      </c>
      <c r="P252" s="104">
        <v>400</v>
      </c>
      <c r="Q252" s="104">
        <v>400</v>
      </c>
      <c r="R252" s="104"/>
      <c r="S252" s="104"/>
      <c r="T252" s="104">
        <v>400</v>
      </c>
      <c r="U252" s="104">
        <v>400</v>
      </c>
      <c r="V252" s="104">
        <v>400</v>
      </c>
      <c r="W252" s="104">
        <v>400</v>
      </c>
      <c r="X252" s="104">
        <v>400</v>
      </c>
      <c r="Y252" s="104"/>
      <c r="Z252" s="104"/>
      <c r="AA252" s="104">
        <v>400</v>
      </c>
      <c r="AB252" s="104">
        <v>400</v>
      </c>
      <c r="AC252" s="104">
        <v>400</v>
      </c>
      <c r="AD252" s="104">
        <v>400</v>
      </c>
      <c r="AE252" s="104">
        <v>400</v>
      </c>
      <c r="AF252" s="104"/>
      <c r="AG252" s="104"/>
      <c r="AH252" s="104">
        <v>400</v>
      </c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/>
      <c r="E253" s="104"/>
      <c r="F253" s="104">
        <f>F252-F251</f>
        <v>400</v>
      </c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/>
      <c r="L253" s="104"/>
      <c r="M253" s="104">
        <f>M252-M251</f>
        <v>400</v>
      </c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/>
      <c r="S253" s="104"/>
      <c r="T253" s="104">
        <f>T252-T251</f>
        <v>400</v>
      </c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/>
      <c r="Z253" s="104"/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/>
      <c r="AG253" s="104"/>
      <c r="AH253" s="104">
        <f>AH252-AH251</f>
        <v>400</v>
      </c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/>
      <c r="E254" s="104"/>
      <c r="F254" s="104">
        <f>F252-F250</f>
        <v>400</v>
      </c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/>
      <c r="L254" s="104"/>
      <c r="M254" s="104">
        <f>M252-M250</f>
        <v>400</v>
      </c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/>
      <c r="S254" s="104"/>
      <c r="T254" s="104">
        <f>T252-T250</f>
        <v>400</v>
      </c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/>
      <c r="Z254" s="104"/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/>
      <c r="AG254" s="104"/>
      <c r="AH254" s="104">
        <f>AH252-AH250</f>
        <v>400</v>
      </c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/>
      <c r="E255" s="104"/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/>
      <c r="L255" s="104"/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/>
      <c r="S255" s="104"/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/>
      <c r="Z255" s="104"/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/>
      <c r="AG255" s="104"/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  <c r="AJ257" t="s">
        <v>194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/>
      <c r="E273" s="182"/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/>
      <c r="L273" s="182"/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/>
      <c r="S273" s="182"/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/>
      <c r="Z273" s="182"/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/>
      <c r="AG273" s="182"/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/>
      <c r="E275" s="104"/>
      <c r="F275" s="104">
        <v>400</v>
      </c>
      <c r="G275" s="104">
        <v>400</v>
      </c>
      <c r="H275" s="104">
        <v>400</v>
      </c>
      <c r="I275" s="104">
        <v>400</v>
      </c>
      <c r="J275" s="104">
        <v>400</v>
      </c>
      <c r="K275" s="104"/>
      <c r="L275" s="104"/>
      <c r="M275" s="104">
        <v>400</v>
      </c>
      <c r="N275" s="104">
        <v>400</v>
      </c>
      <c r="O275" s="104">
        <v>400</v>
      </c>
      <c r="P275" s="104">
        <v>400</v>
      </c>
      <c r="Q275" s="104">
        <v>400</v>
      </c>
      <c r="R275" s="104"/>
      <c r="S275" s="104"/>
      <c r="T275" s="104">
        <v>400</v>
      </c>
      <c r="U275" s="104">
        <v>400</v>
      </c>
      <c r="V275" s="104">
        <v>400</v>
      </c>
      <c r="W275" s="104">
        <v>400</v>
      </c>
      <c r="X275" s="104">
        <v>400</v>
      </c>
      <c r="Y275" s="104"/>
      <c r="Z275" s="104"/>
      <c r="AA275" s="104">
        <v>400</v>
      </c>
      <c r="AB275" s="104">
        <v>400</v>
      </c>
      <c r="AC275" s="104">
        <v>400</v>
      </c>
      <c r="AD275" s="104">
        <v>400</v>
      </c>
      <c r="AE275" s="104">
        <v>400</v>
      </c>
      <c r="AF275" s="104"/>
      <c r="AG275" s="104"/>
      <c r="AH275" s="104">
        <v>400</v>
      </c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/>
      <c r="E276" s="104"/>
      <c r="F276" s="104">
        <f>F275-F274</f>
        <v>400</v>
      </c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/>
      <c r="L276" s="104"/>
      <c r="M276" s="104">
        <f>M275-M274</f>
        <v>400</v>
      </c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/>
      <c r="S276" s="104"/>
      <c r="T276" s="104">
        <f>T275-T274</f>
        <v>400</v>
      </c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/>
      <c r="Z276" s="104"/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/>
      <c r="AG276" s="104"/>
      <c r="AH276" s="104">
        <f>AH275-AH274</f>
        <v>400</v>
      </c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/>
      <c r="E277" s="104"/>
      <c r="F277" s="104">
        <f>F275-F273</f>
        <v>400</v>
      </c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/>
      <c r="L277" s="104"/>
      <c r="M277" s="104">
        <f>M275-M273</f>
        <v>400</v>
      </c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/>
      <c r="S277" s="104"/>
      <c r="T277" s="104">
        <f>T275-T273</f>
        <v>400</v>
      </c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/>
      <c r="Z277" s="104"/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/>
      <c r="AG277" s="104"/>
      <c r="AH277" s="104">
        <f>AH275-AH273</f>
        <v>400</v>
      </c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/>
      <c r="E278" s="104"/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/>
      <c r="L278" s="104"/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/>
      <c r="S278" s="104"/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/>
      <c r="Z278" s="104"/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/>
      <c r="AG278" s="104"/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/>
      <c r="E296" s="182"/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/>
      <c r="L296" s="182"/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/>
      <c r="S296" s="182"/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/>
      <c r="Z296" s="182"/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/>
      <c r="AG296" s="182"/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/>
      <c r="E298" s="104"/>
      <c r="F298" s="104">
        <v>400</v>
      </c>
      <c r="G298" s="104">
        <v>400</v>
      </c>
      <c r="H298" s="104">
        <v>400</v>
      </c>
      <c r="I298" s="104">
        <v>400</v>
      </c>
      <c r="J298" s="104">
        <v>400</v>
      </c>
      <c r="K298" s="104"/>
      <c r="L298" s="104"/>
      <c r="M298" s="104">
        <v>400</v>
      </c>
      <c r="N298" s="104">
        <v>400</v>
      </c>
      <c r="O298" s="104">
        <v>400</v>
      </c>
      <c r="P298" s="104">
        <v>400</v>
      </c>
      <c r="Q298" s="104">
        <v>400</v>
      </c>
      <c r="R298" s="104"/>
      <c r="S298" s="104"/>
      <c r="T298" s="104">
        <v>400</v>
      </c>
      <c r="U298" s="104">
        <v>400</v>
      </c>
      <c r="V298" s="104">
        <v>400</v>
      </c>
      <c r="W298" s="104">
        <v>400</v>
      </c>
      <c r="X298" s="104">
        <v>400</v>
      </c>
      <c r="Y298" s="104"/>
      <c r="Z298" s="104"/>
      <c r="AA298" s="104">
        <v>400</v>
      </c>
      <c r="AB298" s="104">
        <v>400</v>
      </c>
      <c r="AC298" s="104">
        <v>400</v>
      </c>
      <c r="AD298" s="104">
        <v>400</v>
      </c>
      <c r="AE298" s="104">
        <v>400</v>
      </c>
      <c r="AF298" s="104"/>
      <c r="AG298" s="104"/>
      <c r="AH298" s="104">
        <v>400</v>
      </c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/>
      <c r="E299" s="104"/>
      <c r="F299" s="104">
        <f>F298-F297</f>
        <v>400</v>
      </c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/>
      <c r="L299" s="104"/>
      <c r="M299" s="104">
        <f>M298-M297</f>
        <v>400</v>
      </c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/>
      <c r="S299" s="104"/>
      <c r="T299" s="104">
        <f>T298-T297</f>
        <v>400</v>
      </c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/>
      <c r="Z299" s="104"/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/>
      <c r="AG299" s="104"/>
      <c r="AH299" s="104">
        <f>AH298-AH297</f>
        <v>400</v>
      </c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/>
      <c r="E300" s="104"/>
      <c r="F300" s="104">
        <f>F298-F296</f>
        <v>400</v>
      </c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/>
      <c r="L300" s="104"/>
      <c r="M300" s="104">
        <f>M298-M296</f>
        <v>400</v>
      </c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/>
      <c r="S300" s="104"/>
      <c r="T300" s="104">
        <f>T298-T296</f>
        <v>400</v>
      </c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/>
      <c r="Z300" s="104"/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/>
      <c r="AG300" s="104"/>
      <c r="AH300" s="104">
        <f>AH298-AH296</f>
        <v>400</v>
      </c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/>
      <c r="E301" s="104"/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/>
      <c r="L301" s="104"/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/>
      <c r="S301" s="104"/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/>
      <c r="Z301" s="104"/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/>
      <c r="AG301" s="104"/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/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/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/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/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/>
      <c r="F321" s="104">
        <v>900</v>
      </c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/>
      <c r="M321" s="104">
        <v>900</v>
      </c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/>
      <c r="T321" s="104">
        <v>900</v>
      </c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/>
      <c r="AA321" s="104">
        <v>900</v>
      </c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/>
      <c r="AH321" s="104">
        <v>900</v>
      </c>
      <c r="AI321" s="146">
        <f>SUM(D321:AH321)</f>
        <v>23400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/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/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/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/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04">
        <f>AH321-AH320</f>
        <v>900</v>
      </c>
      <c r="AI322" s="153">
        <f>SUM(D322:AH322)</f>
        <v>23400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/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/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/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/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04">
        <f>AH321-AH319</f>
        <v>900</v>
      </c>
      <c r="AI323" s="153">
        <f>SUM(D323:AH323)</f>
        <v>23400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/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/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/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/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/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/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/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/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/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/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/>
      <c r="T344" s="104">
        <v>1000</v>
      </c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/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/>
      <c r="AH344" s="104">
        <v>1000</v>
      </c>
      <c r="AI344" s="146">
        <f>SUM(D344:AH344)</f>
        <v>26000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/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/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/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/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04">
        <f>AH344-AH343</f>
        <v>1000</v>
      </c>
      <c r="AI345" s="153">
        <f>SUM(D345:AH345)</f>
        <v>26000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/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/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/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/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04">
        <f>AH344-AH342</f>
        <v>1000</v>
      </c>
      <c r="AI346" s="153">
        <f>SUM(D346:AH346)</f>
        <v>26000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/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/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/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/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/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/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/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/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/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/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/>
      <c r="T367" s="104">
        <v>600</v>
      </c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/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/>
      <c r="AH367" s="104">
        <v>600</v>
      </c>
      <c r="AI367" s="146">
        <f>SUM(D367:AH367)</f>
        <v>15600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/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/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/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/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04">
        <f>AH367-AH366</f>
        <v>600</v>
      </c>
      <c r="AI368" s="153">
        <f>SUM(D368:AH368)</f>
        <v>15600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/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/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/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/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04">
        <f>AH367-AH365</f>
        <v>600</v>
      </c>
      <c r="AI369" s="153">
        <f>SUM(D369:AH369)</f>
        <v>15600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/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/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/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/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  <c r="AJ372" t="s">
        <v>195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/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/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/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/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/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/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/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/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/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/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/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/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/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04">
        <f>AH390-AH389</f>
        <v>400</v>
      </c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/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/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/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/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04">
        <f>AH390-AH388</f>
        <v>400</v>
      </c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/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/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/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/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/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/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/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/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/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/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/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/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/>
      <c r="AH413" s="104">
        <v>400</v>
      </c>
      <c r="AI413" s="146">
        <f>SUM(D413:AH413)</f>
        <v>10400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/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/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/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/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04">
        <f>AH413-AH412</f>
        <v>400</v>
      </c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/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/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/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/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04">
        <f>AH413-AH411</f>
        <v>400</v>
      </c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/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/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/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/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AGOSTO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AGOSTO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Q5+Q27+Q51+Q74+Q97+Q120+Q143+Q166+Q189+Q212+Q235+Q258+Q281+Q304+Q327+Q350+Q373+Q396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E65 AG50:AG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E88 AG73:AG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landscape" scale="46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2060"/>
    <outlinePr summaryBelow="1" summaryRight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273"/>
    </row>
    <row r="2" spans="1:39" customHeight="1" ht="18">
      <c r="A2" s="176">
        <v>2026</v>
      </c>
      <c r="B2" s="184" t="s">
        <v>196</v>
      </c>
      <c r="C2" s="178">
        <f>DATE(A2,MATCH(B2,{"JANEIRO";"FEVEREIRO";"MARÇO";"ABRIL";"MAIO";"JUNHO";"JULHO";"AGOSTO";"SETEMBRO";"OUTUBRO";"NOVEMBRO";"DEZEMBRO"},0),1)</f>
        <v>46266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9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8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8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8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8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 t="s">
        <v>144</v>
      </c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  <c r="AI73" t="s">
        <v>197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  <c r="AL135">
        <v>2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  <c r="AI142" t="s">
        <v>199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 t="s">
        <v>192</v>
      </c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  <c r="AI211" t="s">
        <v>200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v>1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  <c r="AI326" t="s">
        <v>201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  <c r="AI327" t="s">
        <v>202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SETEMBRO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SETEMBRO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G253 F250:F253 I250:I253 L250:L253 O250:O253 R250:R253 U250:U253 X250:X253 AA250:AA253 AD250:AD253">
    <cfRule type="containsBlanks" dxfId="73" priority="1">
      <formula>LEN(TRIM(D234))=0</formula>
    </cfRule>
  </conditionalFormatting>
  <conditionalFormatting sqref="D3:AG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G20">
    <cfRule type="containsBlanks" dxfId="40" priority="6">
      <formula>LEN(TRIM(D4))=0</formula>
    </cfRule>
  </conditionalFormatting>
  <conditionalFormatting sqref="D20:AG20">
    <cfRule type="cellIs" dxfId="13" priority="7" operator="greaterThan">
      <formula>600</formula>
    </cfRule>
  </conditionalFormatting>
  <conditionalFormatting sqref="D20:AG22">
    <cfRule type="cellIs" dxfId="13" priority="8" operator="greaterThan">
      <formula>600</formula>
    </cfRule>
  </conditionalFormatting>
  <conditionalFormatting sqref="D20:AG23">
    <cfRule type="containsBlanks" dxfId="193" priority="9">
      <formula>LEN(TRIM(D20))=0</formula>
    </cfRule>
  </conditionalFormatting>
  <conditionalFormatting sqref="D24:AG24">
    <cfRule type="containsBlanks" dxfId="194" priority="10">
      <formula>LEN(TRIM(D24))=0</formula>
    </cfRule>
  </conditionalFormatting>
  <conditionalFormatting sqref="D25:AG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G47">
    <cfRule type="containsBlanks" dxfId="8" priority="13">
      <formula>LEN(TRIM(D27))=0</formula>
    </cfRule>
  </conditionalFormatting>
  <conditionalFormatting sqref="D43:AG43">
    <cfRule type="cellIs" dxfId="13" priority="14" operator="greaterThan">
      <formula>600</formula>
    </cfRule>
  </conditionalFormatting>
  <conditionalFormatting sqref="D44:AG45">
    <cfRule type="cellIs" dxfId="30" priority="15" operator="greaterThan">
      <formula>270</formula>
    </cfRule>
  </conditionalFormatting>
  <conditionalFormatting sqref="D48:AG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G66 D165:AG181">
    <cfRule type="containsBlanks" dxfId="1" priority="18">
      <formula>LEN(TRIM(D50))=0</formula>
    </cfRule>
  </conditionalFormatting>
  <conditionalFormatting sqref="D66:AG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G68">
    <cfRule type="containsBlanks" dxfId="92" priority="21">
      <formula>LEN(TRIM(D66))=0</formula>
    </cfRule>
  </conditionalFormatting>
  <conditionalFormatting sqref="D67:AG69">
    <cfRule type="cellIs" dxfId="71" priority="22" operator="greaterThan">
      <formula>500</formula>
    </cfRule>
  </conditionalFormatting>
  <conditionalFormatting sqref="D68:AG68">
    <cfRule type="cellIs" dxfId="71" priority="23" operator="greaterThan">
      <formula>500</formula>
    </cfRule>
  </conditionalFormatting>
  <conditionalFormatting sqref="D68:AG70">
    <cfRule type="containsBlanks" dxfId="197" priority="24">
      <formula>LEN(TRIM(D68))=0</formula>
    </cfRule>
  </conditionalFormatting>
  <conditionalFormatting sqref="D69:AG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G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G93">
    <cfRule type="containsBlanks" dxfId="167" priority="29">
      <formula>LEN(TRIM(D73))=0</formula>
    </cfRule>
  </conditionalFormatting>
  <conditionalFormatting sqref="D89:AG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G91">
    <cfRule type="cellIs" dxfId="31" priority="32" operator="greaterThan">
      <formula>450</formula>
    </cfRule>
  </conditionalFormatting>
  <conditionalFormatting sqref="D94:AG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G116">
    <cfRule type="containsBlanks" dxfId="2" priority="35">
      <formula>LEN(TRIM(D96))=0</formula>
    </cfRule>
  </conditionalFormatting>
  <conditionalFormatting sqref="D112:AG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G114">
    <cfRule type="cellIs" dxfId="15" priority="38" operator="greaterThan">
      <formula>400</formula>
    </cfRule>
  </conditionalFormatting>
  <conditionalFormatting sqref="D117:AG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G135">
    <cfRule type="containsBlanks" dxfId="139" priority="41">
      <formula>LEN(TRIM(D119))=0</formula>
    </cfRule>
  </conditionalFormatting>
  <conditionalFormatting sqref="D135:AG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G138">
    <cfRule type="containsBlanks" dxfId="202" priority="47">
      <formula>LEN(TRIM(D135))=0</formula>
    </cfRule>
  </conditionalFormatting>
  <conditionalFormatting sqref="D136:AG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G139">
    <cfRule type="containsBlanks" dxfId="203" priority="50">
      <formula>LEN(TRIM(D139))=0</formula>
    </cfRule>
  </conditionalFormatting>
  <conditionalFormatting sqref="D140:AG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G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G160">
    <cfRule type="containsBlanks" dxfId="205" priority="56">
      <formula>LEN(TRIM(D158))=0</formula>
    </cfRule>
  </conditionalFormatting>
  <conditionalFormatting sqref="D159:AG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G162">
    <cfRule type="containsBlanks" dxfId="274" priority="59">
      <formula>LEN(TRIM(D161))=0</formula>
    </cfRule>
  </conditionalFormatting>
  <conditionalFormatting sqref="D163:AG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G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G184">
    <cfRule type="containsBlanks" dxfId="208" priority="65">
      <formula>LEN(TRIM(D181))=0</formula>
    </cfRule>
  </conditionalFormatting>
  <conditionalFormatting sqref="D182:AG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G185">
    <cfRule type="containsBlanks" dxfId="209" priority="68">
      <formula>LEN(TRIM(D185))=0</formula>
    </cfRule>
  </conditionalFormatting>
  <conditionalFormatting sqref="D186:AG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G204">
    <cfRule type="containsBlanks" dxfId="3" priority="71">
      <formula>LEN(TRIM(D188))=0</formula>
    </cfRule>
  </conditionalFormatting>
  <conditionalFormatting sqref="D204:AG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G207">
    <cfRule type="containsBlanks" dxfId="0" priority="75">
      <formula>LEN(TRIM(D204))=0</formula>
    </cfRule>
  </conditionalFormatting>
  <conditionalFormatting sqref="D205:AG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G208">
    <cfRule type="containsBlanks" dxfId="211" priority="78">
      <formula>LEN(TRIM(D208))=0</formula>
    </cfRule>
  </conditionalFormatting>
  <conditionalFormatting sqref="D209:AG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G227">
    <cfRule type="containsBlanks" dxfId="231" priority="81">
      <formula>LEN(TRIM(D211))=0</formula>
    </cfRule>
  </conditionalFormatting>
  <conditionalFormatting sqref="D227:AG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G230">
    <cfRule type="containsBlanks" dxfId="163" priority="85">
      <formula>LEN(TRIM(D227))=0</formula>
    </cfRule>
  </conditionalFormatting>
  <conditionalFormatting sqref="D228:AG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G231">
    <cfRule type="containsBlanks" dxfId="213" priority="88">
      <formula>LEN(TRIM(D231))=0</formula>
    </cfRule>
  </conditionalFormatting>
  <conditionalFormatting sqref="D232:AG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D65 AF50:AG65 D142:AG158">
    <cfRule type="containsBlanks" dxfId="1" priority="152">
      <formula>LEN(TRIM(D50))=0</formula>
    </cfRule>
  </conditionalFormatting>
  <conditionalFormatting sqref="E73:F88 H73:I88 K73:L88 N73:O88 Q73:R88 T73:U88 W73:X88 Z73:AA88 AC73:AD88 AF73:AG88 D280:AG296">
    <cfRule type="containsBlanks" dxfId="167" priority="153">
      <formula>LEN(TRIM(D73))=0</formula>
    </cfRule>
  </conditionalFormatting>
  <conditionalFormatting sqref="F234:F249 I234:I249 L234:L249 O234:O249 R234:R249 U234:U249 X234:X249 AA234:AA249 AD234:AD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30A0"/>
    <outlinePr summaryBelow="1" summaryRight="1"/>
    <pageSetUpPr fitToPage="1"/>
  </sheetPr>
  <dimension ref="A1:AN434"/>
  <sheetViews>
    <sheetView tabSelected="0" workbookViewId="0" zoomScale="70" zoomScaleNormal="70" zoomScaleSheetLayoutView="50" showGridLines="true" showRowColHeaders="1">
      <pane xSplit="3" ySplit="3" activePane="bottomRight" state="frozen" topLeftCell="D397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5.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203</v>
      </c>
      <c r="C2" s="178">
        <f>DATE(A2,MATCH(B2,{"JANEIRO";"FEVEREIRO";"MARÇO";"ABRIL";"MAIO";"JUNHO";"JULHO";"AGOSTO";"SETEMBRO";"OUTUBRO";"NOVEMBRO";"DEZEMBRO"},0),1)</f>
        <v>46296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10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  <c r="AJ6" t="s">
        <v>206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  <c r="AJ7" t="s">
        <v>207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/>
      <c r="G20" s="182"/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/>
      <c r="N20" s="182"/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/>
      <c r="U20" s="182"/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/>
      <c r="AB20" s="182"/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/>
      <c r="G23" s="104"/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/>
      <c r="N23" s="104"/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/>
      <c r="U23" s="104"/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/>
      <c r="AB23" s="104"/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/>
      <c r="AI23" s="153">
        <f>SUM(D23:AH23)</f>
        <v>13200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/>
      <c r="G24" s="104"/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/>
      <c r="N24" s="104"/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/>
      <c r="U24" s="104"/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/>
      <c r="AB24" s="104"/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/>
      <c r="AI24" s="153">
        <f>SUM(D24:AH24)</f>
        <v>13200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/>
      <c r="G25" s="104"/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/>
      <c r="N25" s="104"/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/>
      <c r="U25" s="104"/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/>
      <c r="AB25" s="104"/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/>
      <c r="G43" s="182"/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/>
      <c r="N43" s="182"/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/>
      <c r="U43" s="182"/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/>
      <c r="AB43" s="182"/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/>
      <c r="G46" s="104"/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/>
      <c r="N46" s="104"/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/>
      <c r="U46" s="104"/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/>
      <c r="AB46" s="104"/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/>
      <c r="AI46" s="153">
        <f>SUM(D46:AH46)</f>
        <v>5940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/>
      <c r="G47" s="104"/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/>
      <c r="N47" s="104"/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/>
      <c r="U47" s="104"/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/>
      <c r="AB47" s="104"/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/>
      <c r="AI47" s="153">
        <f>SUM(D47:AH47)</f>
        <v>5940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/>
      <c r="G66" s="182"/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/>
      <c r="N66" s="182"/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/>
      <c r="U66" s="182"/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/>
      <c r="AB66" s="182"/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/>
      <c r="G69" s="104"/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/>
      <c r="N69" s="104"/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/>
      <c r="U69" s="104"/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/>
      <c r="AB69" s="104"/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/>
      <c r="AI69" s="153">
        <f>SUM(D69:AH69)</f>
        <v>11000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/>
      <c r="G70" s="104"/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/>
      <c r="N70" s="104"/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/>
      <c r="U70" s="104"/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/>
      <c r="AB70" s="104"/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/>
      <c r="AI70" s="153">
        <f>SUM(D70:AH70)</f>
        <v>11000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/>
      <c r="G71" s="104"/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/>
      <c r="N71" s="104"/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/>
      <c r="U71" s="104"/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/>
      <c r="AB71" s="104"/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  <c r="AJ73" t="s">
        <v>208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/>
      <c r="G89" s="182"/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/>
      <c r="N89" s="182"/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/>
      <c r="U89" s="182"/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/>
      <c r="AB89" s="182"/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/>
      <c r="G92" s="104"/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/>
      <c r="N92" s="104"/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/>
      <c r="U92" s="104"/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/>
      <c r="AB92" s="104"/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/>
      <c r="AI92" s="153">
        <f>SUM(D92:AH92)</f>
        <v>9900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/>
      <c r="G93" s="104"/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/>
      <c r="N93" s="104"/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/>
      <c r="U93" s="104"/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/>
      <c r="AB93" s="104"/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/>
      <c r="AI93" s="153">
        <f>SUM(D93:AH93)</f>
        <v>9900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/>
      <c r="G94" s="104"/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/>
      <c r="N94" s="104"/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/>
      <c r="U94" s="104"/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/>
      <c r="AB94" s="104"/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/>
      <c r="G112" s="182"/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/>
      <c r="N112" s="182"/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/>
      <c r="U112" s="182"/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/>
      <c r="AB112" s="182"/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/>
      <c r="G115" s="104"/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/>
      <c r="N115" s="104"/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/>
      <c r="U115" s="104"/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/>
      <c r="AB115" s="104"/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/>
      <c r="AI115" s="153">
        <f>SUM(D115:AH115)</f>
        <v>8800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/>
      <c r="G116" s="104"/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/>
      <c r="N116" s="104"/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/>
      <c r="U116" s="104"/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/>
      <c r="AB116" s="104"/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/>
      <c r="AI116" s="153">
        <f>SUM(D116:AH116)</f>
        <v>8800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/>
      <c r="G117" s="104"/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/>
      <c r="N117" s="104"/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/>
      <c r="U117" s="104"/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/>
      <c r="AB117" s="104"/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/>
      <c r="G135" s="182"/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/>
      <c r="N135" s="182"/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/>
      <c r="U135" s="182"/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/>
      <c r="AB135" s="182"/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/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04"/>
      <c r="U137" s="104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04"/>
      <c r="AB137" s="104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04"/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/>
      <c r="G138" s="104"/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/>
      <c r="N138" s="104"/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/>
      <c r="U138" s="104"/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/>
      <c r="AB138" s="104"/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/>
      <c r="AI138" s="153">
        <f>SUM(D138:AH138)</f>
        <v>8800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/>
      <c r="G139" s="104"/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/>
      <c r="N139" s="104"/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/>
      <c r="U139" s="104"/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/>
      <c r="AB139" s="104"/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/>
      <c r="AI139" s="153">
        <f>SUM(D139:AH139)</f>
        <v>8800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/>
      <c r="G140" s="104"/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/>
      <c r="N140" s="104"/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/>
      <c r="U140" s="104"/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/>
      <c r="AB140" s="104"/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/>
      <c r="G158" s="182"/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/>
      <c r="N158" s="182"/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/>
      <c r="U158" s="182"/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/>
      <c r="AB158" s="182"/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/>
      <c r="G160" s="104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04"/>
      <c r="N160" s="104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04"/>
      <c r="U160" s="104"/>
      <c r="V160" s="104">
        <v>400</v>
      </c>
      <c r="W160" s="104">
        <v>400</v>
      </c>
      <c r="X160" s="104">
        <v>400</v>
      </c>
      <c r="Y160" s="104">
        <v>400</v>
      </c>
      <c r="Z160" s="104">
        <v>400</v>
      </c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/>
      <c r="G161" s="104"/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/>
      <c r="N161" s="104"/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/>
      <c r="U161" s="104"/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/>
      <c r="AB161" s="104"/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/>
      <c r="AI161" s="153">
        <f>SUM(D161:AH161)</f>
        <v>8800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/>
      <c r="G162" s="104"/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/>
      <c r="N162" s="104"/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/>
      <c r="U162" s="104"/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/>
      <c r="AB162" s="104"/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/>
      <c r="AI162" s="153">
        <f>SUM(D162:AH162)</f>
        <v>8800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/>
      <c r="G163" s="104"/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/>
      <c r="N163" s="104"/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/>
      <c r="U163" s="104"/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/>
      <c r="AB163" s="104"/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/>
      <c r="G181" s="182"/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/>
      <c r="N181" s="182"/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/>
      <c r="U181" s="182"/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/>
      <c r="AB181" s="182"/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/>
      <c r="G184" s="104"/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/>
      <c r="N184" s="104"/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/>
      <c r="U184" s="104"/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/>
      <c r="AB184" s="104"/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/>
      <c r="AI184" s="153">
        <f>SUM(D184:AH184)</f>
        <v>8800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/>
      <c r="G185" s="104"/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/>
      <c r="N185" s="104"/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/>
      <c r="U185" s="104"/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/>
      <c r="AB185" s="104"/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/>
      <c r="AI185" s="153">
        <f>SUM(D185:AH185)</f>
        <v>8800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/>
      <c r="G186" s="104"/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/>
      <c r="N186" s="104"/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/>
      <c r="U186" s="104"/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/>
      <c r="AB186" s="104"/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/>
      <c r="G204" s="182"/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/>
      <c r="N204" s="182"/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/>
      <c r="U204" s="182"/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/>
      <c r="AB204" s="182"/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/>
      <c r="G207" s="104"/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/>
      <c r="N207" s="104"/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/>
      <c r="U207" s="104"/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/>
      <c r="AB207" s="104"/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/>
      <c r="AI207" s="153">
        <f>SUM(D207:AH207)</f>
        <v>8800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/>
      <c r="G208" s="104"/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/>
      <c r="N208" s="104"/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/>
      <c r="U208" s="104"/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/>
      <c r="AB208" s="104"/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/>
      <c r="AI208" s="153">
        <f>SUM(D208:AH208)</f>
        <v>8800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  <c r="AJ211" t="s">
        <v>209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/>
      <c r="G227" s="182"/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/>
      <c r="N227" s="182"/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/>
      <c r="U227" s="182"/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/>
      <c r="AB227" s="182"/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04">
        <v>400</v>
      </c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/>
      <c r="G230" s="104"/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/>
      <c r="N230" s="104"/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/>
      <c r="U230" s="104"/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/>
      <c r="AB230" s="104"/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/>
      <c r="AI230" s="153">
        <f>SUM(D230:AH230)</f>
        <v>8800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/>
      <c r="G231" s="104"/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/>
      <c r="N231" s="104"/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/>
      <c r="U231" s="104"/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/>
      <c r="AB231" s="104"/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/>
      <c r="AI231" s="153">
        <f>SUM(D231:AH231)</f>
        <v>8800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/>
      <c r="AB232" s="104"/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/>
      <c r="G250" s="182"/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/>
      <c r="N250" s="182"/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/>
      <c r="U250" s="182"/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/>
      <c r="AB250" s="182"/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/>
      <c r="G253" s="104"/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/>
      <c r="N253" s="104"/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/>
      <c r="U253" s="104"/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/>
      <c r="AB253" s="104"/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/>
      <c r="AI253" s="153">
        <f>SUM(D253:AH253)</f>
        <v>8800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/>
      <c r="G254" s="104"/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/>
      <c r="N254" s="104"/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/>
      <c r="U254" s="104"/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/>
      <c r="AB254" s="104"/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/>
      <c r="AI254" s="153">
        <f>SUM(D254:AH254)</f>
        <v>8800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/>
      <c r="G255" s="104"/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/>
      <c r="N255" s="104"/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/>
      <c r="U255" s="104"/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/>
      <c r="AB255" s="104"/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/>
      <c r="G273" s="182"/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/>
      <c r="N273" s="182"/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/>
      <c r="U273" s="182"/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/>
      <c r="AB273" s="182"/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/>
      <c r="G276" s="104"/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/>
      <c r="N276" s="104"/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/>
      <c r="U276" s="104"/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/>
      <c r="AB276" s="104"/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/>
      <c r="AI276" s="153">
        <f>SUM(D276:AH276)</f>
        <v>8800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/>
      <c r="G277" s="104"/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/>
      <c r="N277" s="104"/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/>
      <c r="U277" s="104"/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/>
      <c r="AB277" s="104"/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/>
      <c r="AI277" s="153">
        <f>SUM(D277:AH277)</f>
        <v>8800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/>
      <c r="G278" s="104"/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/>
      <c r="N278" s="104"/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/>
      <c r="U278" s="104"/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/>
      <c r="AB278" s="104"/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/>
      <c r="G296" s="182"/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/>
      <c r="N296" s="182"/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/>
      <c r="U296" s="182"/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/>
      <c r="AB296" s="182"/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/>
      <c r="G299" s="104"/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/>
      <c r="N299" s="104"/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/>
      <c r="U299" s="104"/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/>
      <c r="AB299" s="104"/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/>
      <c r="AI299" s="153">
        <f>SUM(D299:AH299)</f>
        <v>8800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/>
      <c r="G300" s="104"/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/>
      <c r="N300" s="104"/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/>
      <c r="U300" s="104"/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/>
      <c r="AB300" s="104"/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/>
      <c r="AI300" s="153">
        <f>SUM(D300:AH300)</f>
        <v>8800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/>
      <c r="G301" s="104"/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/>
      <c r="N301" s="104"/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/>
      <c r="U301" s="104"/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/>
      <c r="AB301" s="104"/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/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/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/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/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/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/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/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/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/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/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/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/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/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/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/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/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/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/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/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/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/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/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/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/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/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/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/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/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/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/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/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  <c r="AJ349" t="s">
        <v>210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/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/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/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/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/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/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/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/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/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/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/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/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/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/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/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/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/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/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/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/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/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/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/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/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/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/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/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/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/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/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/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/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/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/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/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/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/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/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/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/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/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/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/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/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/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/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/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/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OUTUBRO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OUTUBRO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AH5+AH28+AH51+AH74+AH97+AH120+AH143+AH166+AH189+AH211+AH235+AH258+AH281+AH304+AH326+AH350+AH373+AH396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39:C139"/>
    <mergeCell ref="B116:C116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H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H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  <colBreaks count="1" manualBreakCount="1">
    <brk id="3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00CC"/>
    <outlinePr summaryBelow="1" summaryRight="1"/>
    <pageSetUpPr fitToPage="1"/>
  </sheetPr>
  <dimension ref="A1:AM435"/>
  <sheetViews>
    <sheetView tabSelected="0" workbookViewId="0" zoomScale="55" zoomScaleNormal="55" showGridLines="true" showRowColHeaders="1">
      <pane xSplit="3" ySplit="4" activePane="bottomRight" state="frozen" topLeftCell="D393"/>
      <selection pane="bottomRight" activeCell="B423" sqref="B423"/>
    </sheetView>
  </sheetViews>
  <sheetFormatPr defaultRowHeight="14.4" defaultColWidth="9" outlineLevelRow="0" outlineLevelCol="0"/>
  <cols>
    <col min="1" max="1" width="9.875" customWidth="true" style="0"/>
    <col min="2" max="2" width="6.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383" t="s">
        <v>118</v>
      </c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0" t="s">
        <v>211</v>
      </c>
    </row>
    <row r="2" spans="1:39" customHeight="1" ht="18">
      <c r="A2" s="176">
        <v>2026</v>
      </c>
      <c r="B2" s="184" t="s">
        <v>212</v>
      </c>
      <c r="C2" s="178">
        <f>DATE(A2,MATCH(B2,{"JANEIRO";"FEVEREIRO";"MARÇO";"ABRIL";"MAIO";"JUNHO";"JULHO";"AGOSTO";"SETEMBRO";"OUTUBRO";"NOVEMBRO";"DEZEMBRO"},0),1)</f>
        <v>46327</v>
      </c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1"/>
    </row>
    <row r="3" spans="1:39" customHeight="1" ht="18">
      <c r="A3" s="259">
        <f>MATCH(B2,{"JANEIRO";"FEVEREIRO";"MARÇO";"ABRIL";"MAIO";"JUNHO";"JULHO";"AGOSTO";"SETEMBRO";"OUTUBRO";"NOVEMBRO";"DEZEMBRO"},0)</f>
        <v>11</v>
      </c>
      <c r="B3" s="260"/>
      <c r="C3" s="178"/>
      <c r="D3" s="142">
        <f>IF(ISERROR(DATE($A$2,$A$3,COLUMN()-3)),"",DAY(DATE($A$2,$A$3,COLUMN()-3)))</f>
        <v>1</v>
      </c>
      <c r="E3" s="142">
        <f>IF(ISERROR(DATE($A$2,$A$3,COLUMN()-3)),"",DAY(DATE($A$2,$A$3,COLUMN()-3)))</f>
        <v>2</v>
      </c>
      <c r="F3" s="142">
        <f>IF(ISERROR(DATE($A$2,$A$3,COLUMN()-3)),"",DAY(DATE($A$2,$A$3,COLUMN()-3)))</f>
        <v>3</v>
      </c>
      <c r="G3" s="142">
        <f>IF(ISERROR(DATE($A$2,$A$3,COLUMN()-3)),"",DAY(DATE($A$2,$A$3,COLUMN()-3)))</f>
        <v>4</v>
      </c>
      <c r="H3" s="142">
        <f>IF(ISERROR(DATE($A$2,$A$3,COLUMN()-3)),"",DAY(DATE($A$2,$A$3,COLUMN()-3)))</f>
        <v>5</v>
      </c>
      <c r="I3" s="142">
        <f>IF(ISERROR(DATE($A$2,$A$3,COLUMN()-3)),"",DAY(DATE($A$2,$A$3,COLUMN()-3)))</f>
        <v>6</v>
      </c>
      <c r="J3" s="142">
        <f>IF(ISERROR(DATE($A$2,$A$3,COLUMN()-3)),"",DAY(DATE($A$2,$A$3,COLUMN()-3)))</f>
        <v>7</v>
      </c>
      <c r="K3" s="142">
        <f>IF(ISERROR(DATE($A$2,$A$3,COLUMN()-3)),"",DAY(DATE($A$2,$A$3,COLUMN()-3)))</f>
        <v>8</v>
      </c>
      <c r="L3" s="142">
        <f>IF(ISERROR(DATE($A$2,$A$3,COLUMN()-3)),"",DAY(DATE($A$2,$A$3,COLUMN()-3)))</f>
        <v>9</v>
      </c>
      <c r="M3" s="142">
        <f>IF(ISERROR(DATE($A$2,$A$3,COLUMN()-3)),"",DAY(DATE($A$2,$A$3,COLUMN()-3)))</f>
        <v>10</v>
      </c>
      <c r="N3" s="142">
        <f>IF(ISERROR(DATE($A$2,$A$3,COLUMN()-3)),"",DAY(DATE($A$2,$A$3,COLUMN()-3)))</f>
        <v>11</v>
      </c>
      <c r="O3" s="142">
        <f>IF(ISERROR(DATE($A$2,$A$3,COLUMN()-3)),"",DAY(DATE($A$2,$A$3,COLUMN()-3)))</f>
        <v>12</v>
      </c>
      <c r="P3" s="142">
        <f>IF(ISERROR(DATE($A$2,$A$3,COLUMN()-3)),"",DAY(DATE($A$2,$A$3,COLUMN()-3)))</f>
        <v>13</v>
      </c>
      <c r="Q3" s="142">
        <f>IF(ISERROR(DATE($A$2,$A$3,COLUMN()-3)),"",DAY(DATE($A$2,$A$3,COLUMN()-3)))</f>
        <v>14</v>
      </c>
      <c r="R3" s="142">
        <f>IF(ISERROR(DATE($A$2,$A$3,COLUMN()-3)),"",DAY(DATE($A$2,$A$3,COLUMN()-3)))</f>
        <v>15</v>
      </c>
      <c r="S3" s="142">
        <f>IF(ISERROR(DATE($A$2,$A$3,COLUMN()-3)),"",DAY(DATE($A$2,$A$3,COLUMN()-3)))</f>
        <v>16</v>
      </c>
      <c r="T3" s="142">
        <f>IF(ISERROR(DATE($A$2,$A$3,COLUMN()-3)),"",DAY(DATE($A$2,$A$3,COLUMN()-3)))</f>
        <v>17</v>
      </c>
      <c r="U3" s="142">
        <f>IF(ISERROR(DATE($A$2,$A$3,COLUMN()-3)),"",DAY(DATE($A$2,$A$3,COLUMN()-3)))</f>
        <v>18</v>
      </c>
      <c r="V3" s="142">
        <f>IF(ISERROR(DATE($A$2,$A$3,COLUMN()-3)),"",DAY(DATE($A$2,$A$3,COLUMN()-3)))</f>
        <v>19</v>
      </c>
      <c r="W3" s="142">
        <f>IF(ISERROR(DATE($A$2,$A$3,COLUMN()-3)),"",DAY(DATE($A$2,$A$3,COLUMN()-3)))</f>
        <v>20</v>
      </c>
      <c r="X3" s="142">
        <f>IF(ISERROR(DATE($A$2,$A$3,COLUMN()-3)),"",DAY(DATE($A$2,$A$3,COLUMN()-3)))</f>
        <v>21</v>
      </c>
      <c r="Y3" s="142">
        <f>IF(ISERROR(DATE($A$2,$A$3,COLUMN()-3)),"",DAY(DATE($A$2,$A$3,COLUMN()-3)))</f>
        <v>22</v>
      </c>
      <c r="Z3" s="142">
        <f>IF(ISERROR(DATE($A$2,$A$3,COLUMN()-3)),"",DAY(DATE($A$2,$A$3,COLUMN()-3)))</f>
        <v>23</v>
      </c>
      <c r="AA3" s="142">
        <f>IF(ISERROR(DATE($A$2,$A$3,COLUMN()-3)),"",DAY(DATE($A$2,$A$3,COLUMN()-3)))</f>
        <v>24</v>
      </c>
      <c r="AB3" s="142">
        <f>IF(ISERROR(DATE($A$2,$A$3,COLUMN()-3)),"",DAY(DATE($A$2,$A$3,COLUMN()-3)))</f>
        <v>25</v>
      </c>
      <c r="AC3" s="142">
        <f>IF(ISERROR(DATE($A$2,$A$3,COLUMN()-3)),"",DAY(DATE($A$2,$A$3,COLUMN()-3)))</f>
        <v>26</v>
      </c>
      <c r="AD3" s="142">
        <f>IF(ISERROR(DATE($A$2,$A$3,COLUMN()-3)),"",DAY(DATE($A$2,$A$3,COLUMN()-3)))</f>
        <v>27</v>
      </c>
      <c r="AE3" s="142">
        <f>IF(ISERROR(DATE($A$2,$A$3,COLUMN()-3)),"",DAY(DATE($A$2,$A$3,COLUMN()-3)))</f>
        <v>28</v>
      </c>
      <c r="AF3" s="142">
        <f>IF(ISERROR(DATE($A$2,$A$3,COLUMN()-3)),"",DAY(DATE($A$2,$A$3,COLUMN()-3)))</f>
        <v>29</v>
      </c>
      <c r="AG3" s="142">
        <f>IF(ISERROR(DATE($A$2,$A$3,COLUMN()-3)),"",DAY(DATE($A$2,$A$3,COLUMN()-3)))</f>
        <v>30</v>
      </c>
      <c r="AH3" s="381"/>
    </row>
    <row r="4" spans="1:39" customHeight="1" ht="16.5">
      <c r="A4" s="177"/>
      <c r="B4" s="177"/>
      <c r="C4" s="177"/>
      <c r="D4" s="108" t="str">
        <f>IF(D3="","",TEXT(DATE($A$2,$A$3,D3),"ddd"))</f>
        <v>Sun</v>
      </c>
      <c r="E4" s="108" t="str">
        <f>IF(E3="","",TEXT(DATE($A$2,$A$3,E3),"ddd"))</f>
        <v>Mon</v>
      </c>
      <c r="F4" s="108" t="str">
        <f>IF(F3="","",TEXT(DATE($A$2,$A$3,F3),"ddd"))</f>
        <v>Tue</v>
      </c>
      <c r="G4" s="108" t="str">
        <f>IF(G3="","",TEXT(DATE($A$2,$A$3,G3),"ddd"))</f>
        <v>Wed</v>
      </c>
      <c r="H4" s="108" t="str">
        <f>IF(H3="","",TEXT(DATE($A$2,$A$3,H3),"ddd"))</f>
        <v>Thu</v>
      </c>
      <c r="I4" s="108" t="str">
        <f>IF(I3="","",TEXT(DATE($A$2,$A$3,I3),"ddd"))</f>
        <v>Fri</v>
      </c>
      <c r="J4" s="108" t="str">
        <f>IF(J3="","",TEXT(DATE($A$2,$A$3,J3),"ddd"))</f>
        <v>Sat</v>
      </c>
      <c r="K4" s="108" t="str">
        <f>IF(K3="","",TEXT(DATE($A$2,$A$3,K3),"ddd"))</f>
        <v>Sun</v>
      </c>
      <c r="L4" s="108" t="str">
        <f>IF(L3="","",TEXT(DATE($A$2,$A$3,L3),"ddd"))</f>
        <v>Mon</v>
      </c>
      <c r="M4" s="108" t="str">
        <f>IF(M3="","",TEXT(DATE($A$2,$A$3,M3),"ddd"))</f>
        <v>Tue</v>
      </c>
      <c r="N4" s="108" t="str">
        <f>IF(N3="","",TEXT(DATE($A$2,$A$3,N3),"ddd"))</f>
        <v>Wed</v>
      </c>
      <c r="O4" s="108" t="str">
        <f>IF(O3="","",TEXT(DATE($A$2,$A$3,O3),"ddd"))</f>
        <v>Thu</v>
      </c>
      <c r="P4" s="108" t="str">
        <f>IF(P3="","",TEXT(DATE($A$2,$A$3,P3),"ddd"))</f>
        <v>Fri</v>
      </c>
      <c r="Q4" s="108" t="str">
        <f>IF(Q3="","",TEXT(DATE($A$2,$A$3,Q3),"ddd"))</f>
        <v>Sat</v>
      </c>
      <c r="R4" s="108" t="str">
        <f>IF(R3="","",TEXT(DATE($A$2,$A$3,R3),"ddd"))</f>
        <v>Sun</v>
      </c>
      <c r="S4" s="108" t="str">
        <f>IF(S3="","",TEXT(DATE($A$2,$A$3,S3),"ddd"))</f>
        <v>Mon</v>
      </c>
      <c r="T4" s="108" t="str">
        <f>IF(T3="","",TEXT(DATE($A$2,$A$3,T3),"ddd"))</f>
        <v>Tue</v>
      </c>
      <c r="U4" s="108" t="str">
        <f>IF(U3="","",TEXT(DATE($A$2,$A$3,U3),"ddd"))</f>
        <v>Wed</v>
      </c>
      <c r="V4" s="108" t="str">
        <f>IF(V3="","",TEXT(DATE($A$2,$A$3,V3),"ddd"))</f>
        <v>Thu</v>
      </c>
      <c r="W4" s="108" t="str">
        <f>IF(W3="","",TEXT(DATE($A$2,$A$3,W3),"ddd"))</f>
        <v>Fri</v>
      </c>
      <c r="X4" s="108" t="str">
        <f>IF(X3="","",TEXT(DATE($A$2,$A$3,X3),"ddd"))</f>
        <v>Sat</v>
      </c>
      <c r="Y4" s="108" t="str">
        <f>IF(Y3="","",TEXT(DATE($A$2,$A$3,Y3),"ddd"))</f>
        <v>Sun</v>
      </c>
      <c r="Z4" s="108" t="str">
        <f>IF(Z3="","",TEXT(DATE($A$2,$A$3,Z3),"ddd"))</f>
        <v>Mon</v>
      </c>
      <c r="AA4" s="108" t="str">
        <f>IF(AA3="","",TEXT(DATE($A$2,$A$3,AA3),"ddd"))</f>
        <v>Tue</v>
      </c>
      <c r="AB4" s="108" t="str">
        <f>IF(AB3="","",TEXT(DATE($A$2,$A$3,AB3),"ddd"))</f>
        <v>Wed</v>
      </c>
      <c r="AC4" s="108" t="str">
        <f>IF(AC3="","",TEXT(DATE($A$2,$A$3,AC3),"ddd"))</f>
        <v>Thu</v>
      </c>
      <c r="AD4" s="108" t="str">
        <f>IF(AD3="","",TEXT(DATE($A$2,$A$3,AD3),"ddd"))</f>
        <v>Fri</v>
      </c>
      <c r="AE4" s="108" t="str">
        <f>IF(AE3="","",TEXT(DATE($A$2,$A$3,AE3),"ddd"))</f>
        <v>Sat</v>
      </c>
      <c r="AF4" s="108" t="str">
        <f>IF(AF3="","",TEXT(DATE($A$2,$A$3,AF3),"ddd"))</f>
        <v>Sun</v>
      </c>
      <c r="AG4" s="108" t="str">
        <f>IF(AG3="","",TEXT(DATE($A$2,$A$3,AG3),"ddd"))</f>
        <v>Mon</v>
      </c>
      <c r="AH4" s="382"/>
      <c r="AI4" s="185" t="s">
        <v>120</v>
      </c>
    </row>
    <row r="5" spans="1:39" customHeight="1" ht="16.5">
      <c r="A5" s="276" t="s">
        <v>121</v>
      </c>
      <c r="B5" s="279" t="s">
        <v>122</v>
      </c>
      <c r="C5" s="280"/>
      <c r="D5" s="187"/>
      <c r="E5" s="187"/>
      <c r="F5" s="187"/>
      <c r="G5" s="187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>
        <f>SUM(D5:AG5)</f>
        <v>0</v>
      </c>
      <c r="AI5" s="186"/>
    </row>
    <row r="6" spans="1:39" customHeight="1" ht="15.75">
      <c r="A6" s="277"/>
      <c r="B6" s="281" t="s">
        <v>213</v>
      </c>
      <c r="C6" s="99" t="s">
        <v>123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  <c r="AI6" s="186"/>
    </row>
    <row r="7" spans="1:39" customHeight="1" ht="15.75">
      <c r="A7" s="277"/>
      <c r="B7" s="281"/>
      <c r="C7" s="99" t="s">
        <v>124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125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126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127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128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129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130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131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132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133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134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6">
        <f>SUM(D17:AG17)</f>
        <v>0</v>
      </c>
    </row>
    <row r="18" spans="1:39" customHeight="1" ht="15.75">
      <c r="A18" s="277"/>
      <c r="B18" s="281"/>
      <c r="C18" s="99" t="s">
        <v>135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5.75">
      <c r="A19" s="277"/>
      <c r="B19" s="281"/>
      <c r="C19" s="99" t="s">
        <v>136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47">
        <f>SUM(D19:AG19)</f>
        <v>0</v>
      </c>
    </row>
    <row r="20" spans="1:39" customHeight="1" ht="16.5">
      <c r="A20" s="277"/>
      <c r="B20" s="281"/>
      <c r="C20" s="100" t="s">
        <v>137</v>
      </c>
      <c r="D20" s="188"/>
      <c r="E20" s="181"/>
      <c r="F20" s="181"/>
      <c r="G20" s="188"/>
      <c r="H20" s="181"/>
      <c r="I20" s="181"/>
      <c r="J20" s="188"/>
      <c r="K20" s="181"/>
      <c r="L20" s="181"/>
      <c r="M20" s="188"/>
      <c r="N20" s="181"/>
      <c r="O20" s="181"/>
      <c r="P20" s="188"/>
      <c r="Q20" s="181"/>
      <c r="R20" s="181"/>
      <c r="S20" s="188"/>
      <c r="T20" s="181"/>
      <c r="U20" s="181"/>
      <c r="V20" s="188"/>
      <c r="W20" s="181"/>
      <c r="X20" s="181"/>
      <c r="Y20" s="188"/>
      <c r="Z20" s="181"/>
      <c r="AA20" s="181"/>
      <c r="AB20" s="188"/>
      <c r="AC20" s="181"/>
      <c r="AD20" s="181"/>
      <c r="AE20" s="188"/>
      <c r="AF20" s="181"/>
      <c r="AG20" s="181"/>
      <c r="AH20" s="151">
        <f>SUM(D20:AG20)</f>
        <v>0</v>
      </c>
    </row>
    <row r="21" spans="1:39" customHeight="1" ht="18.75">
      <c r="A21" s="277"/>
      <c r="B21" s="282" t="s">
        <v>138</v>
      </c>
      <c r="C21" s="283"/>
      <c r="D21" s="182"/>
      <c r="E21" s="182"/>
      <c r="F21" s="182">
        <f>SUM(F6:F20)</f>
        <v>0</v>
      </c>
      <c r="G21" s="182">
        <f>SUM(G6:G20)</f>
        <v>0</v>
      </c>
      <c r="H21" s="182">
        <f>SUM(H6:H20)</f>
        <v>0</v>
      </c>
      <c r="I21" s="182">
        <f>SUM(I6:I20)</f>
        <v>0</v>
      </c>
      <c r="J21" s="182">
        <f>SUM(J6:J20)</f>
        <v>0</v>
      </c>
      <c r="K21" s="182"/>
      <c r="L21" s="182"/>
      <c r="M21" s="182">
        <f>SUM(M6:M20)</f>
        <v>0</v>
      </c>
      <c r="N21" s="182">
        <f>SUM(N6:N20)</f>
        <v>0</v>
      </c>
      <c r="O21" s="182">
        <f>SUM(O6:O20)</f>
        <v>0</v>
      </c>
      <c r="P21" s="182">
        <f>SUM(P6:P20)</f>
        <v>0</v>
      </c>
      <c r="Q21" s="182">
        <f>SUM(Q6:Q20)</f>
        <v>0</v>
      </c>
      <c r="R21" s="182"/>
      <c r="S21" s="182"/>
      <c r="T21" s="182">
        <f>SUM(T6:T20)</f>
        <v>0</v>
      </c>
      <c r="U21" s="182">
        <f>SUM(U6:U20)</f>
        <v>0</v>
      </c>
      <c r="V21" s="182">
        <f>SUM(V6:V20)</f>
        <v>0</v>
      </c>
      <c r="W21" s="182">
        <f>SUM(W6:W20)</f>
        <v>0</v>
      </c>
      <c r="X21" s="182">
        <f>SUM(X6:X20)</f>
        <v>0</v>
      </c>
      <c r="Y21" s="182"/>
      <c r="Z21" s="182"/>
      <c r="AA21" s="182">
        <f>SUM(AA6:AA20)</f>
        <v>0</v>
      </c>
      <c r="AB21" s="182">
        <f>SUM(AB6:AB20)</f>
        <v>0</v>
      </c>
      <c r="AC21" s="182">
        <f>SUM(AC6:AC20)</f>
        <v>0</v>
      </c>
      <c r="AD21" s="182">
        <f>SUM(AD6:AD20)</f>
        <v>0</v>
      </c>
      <c r="AE21" s="182">
        <f>SUM(AE6:AE20)</f>
        <v>0</v>
      </c>
      <c r="AF21" s="182"/>
      <c r="AG21" s="182"/>
      <c r="AH21" s="150">
        <f>SUM(D21:AG21)</f>
        <v>0</v>
      </c>
    </row>
    <row r="22" spans="1:39" customHeight="1" ht="18.75">
      <c r="A22" s="277"/>
      <c r="B22" s="284" t="s">
        <v>55</v>
      </c>
      <c r="C22" s="285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45">
        <f>SUM(D22:AG22)</f>
        <v>0</v>
      </c>
    </row>
    <row r="23" spans="1:39" customHeight="1" ht="18.75">
      <c r="A23" s="277"/>
      <c r="B23" s="286" t="s">
        <v>139</v>
      </c>
      <c r="C23" s="287"/>
      <c r="D23" s="104"/>
      <c r="E23" s="104"/>
      <c r="F23" s="104">
        <v>600</v>
      </c>
      <c r="G23" s="104">
        <v>600</v>
      </c>
      <c r="H23" s="104">
        <v>600</v>
      </c>
      <c r="I23" s="104">
        <v>600</v>
      </c>
      <c r="J23" s="104">
        <v>600</v>
      </c>
      <c r="K23" s="104"/>
      <c r="L23" s="104"/>
      <c r="M23" s="104">
        <v>600</v>
      </c>
      <c r="N23" s="104">
        <v>600</v>
      </c>
      <c r="O23" s="104">
        <v>600</v>
      </c>
      <c r="P23" s="104">
        <v>600</v>
      </c>
      <c r="Q23" s="104">
        <v>600</v>
      </c>
      <c r="R23" s="104"/>
      <c r="S23" s="104"/>
      <c r="T23" s="104">
        <v>600</v>
      </c>
      <c r="U23" s="104">
        <v>600</v>
      </c>
      <c r="V23" s="104">
        <v>600</v>
      </c>
      <c r="W23" s="104">
        <v>600</v>
      </c>
      <c r="X23" s="104">
        <v>600</v>
      </c>
      <c r="Y23" s="104"/>
      <c r="Z23" s="104"/>
      <c r="AA23" s="104">
        <v>600</v>
      </c>
      <c r="AB23" s="104">
        <v>600</v>
      </c>
      <c r="AC23" s="104">
        <v>600</v>
      </c>
      <c r="AD23" s="104">
        <v>600</v>
      </c>
      <c r="AE23" s="104">
        <v>600</v>
      </c>
      <c r="AF23" s="104"/>
      <c r="AG23" s="104"/>
      <c r="AH23" s="146">
        <f>SUM(D23:AG23)</f>
        <v>12000</v>
      </c>
    </row>
    <row r="24" spans="1:39" customHeight="1" ht="18.75">
      <c r="A24" s="277"/>
      <c r="B24" s="286" t="s">
        <v>140</v>
      </c>
      <c r="C24" s="287"/>
      <c r="D24" s="104"/>
      <c r="E24" s="104"/>
      <c r="F24" s="104">
        <f>F23-F22</f>
        <v>600</v>
      </c>
      <c r="G24" s="104">
        <f>G23-G22</f>
        <v>600</v>
      </c>
      <c r="H24" s="104">
        <f>H23-H22</f>
        <v>600</v>
      </c>
      <c r="I24" s="104">
        <f>I23-I22</f>
        <v>600</v>
      </c>
      <c r="J24" s="104">
        <f>J23-J22</f>
        <v>600</v>
      </c>
      <c r="K24" s="104"/>
      <c r="L24" s="104"/>
      <c r="M24" s="104">
        <f>M23-M22</f>
        <v>600</v>
      </c>
      <c r="N24" s="104">
        <f>N23-N22</f>
        <v>600</v>
      </c>
      <c r="O24" s="104">
        <f>O23-O22</f>
        <v>600</v>
      </c>
      <c r="P24" s="104">
        <f>P23-P22</f>
        <v>600</v>
      </c>
      <c r="Q24" s="104">
        <f>Q23-Q22</f>
        <v>600</v>
      </c>
      <c r="R24" s="104"/>
      <c r="S24" s="104"/>
      <c r="T24" s="104">
        <f>T23-T22</f>
        <v>600</v>
      </c>
      <c r="U24" s="104">
        <f>U23-U22</f>
        <v>600</v>
      </c>
      <c r="V24" s="104">
        <f>V23-V22</f>
        <v>600</v>
      </c>
      <c r="W24" s="104">
        <f>W23-W22</f>
        <v>600</v>
      </c>
      <c r="X24" s="104">
        <f>X23-X22</f>
        <v>600</v>
      </c>
      <c r="Y24" s="104"/>
      <c r="Z24" s="104"/>
      <c r="AA24" s="104">
        <f>AA23-AA22</f>
        <v>600</v>
      </c>
      <c r="AB24" s="104">
        <f>AB23-AB22</f>
        <v>600</v>
      </c>
      <c r="AC24" s="104">
        <f>AC23-AC22</f>
        <v>600</v>
      </c>
      <c r="AD24" s="104">
        <f>AD23-AD22</f>
        <v>600</v>
      </c>
      <c r="AE24" s="104">
        <f>AE23-AE22</f>
        <v>600</v>
      </c>
      <c r="AF24" s="104"/>
      <c r="AG24" s="104"/>
      <c r="AH24" s="153">
        <f>SUM(D24:AG24)</f>
        <v>12000</v>
      </c>
    </row>
    <row r="25" spans="1:39" customHeight="1" ht="18.75">
      <c r="A25" s="277"/>
      <c r="B25" s="286" t="s">
        <v>141</v>
      </c>
      <c r="C25" s="287"/>
      <c r="D25" s="104"/>
      <c r="E25" s="104"/>
      <c r="F25" s="104">
        <f>F23-F21</f>
        <v>600</v>
      </c>
      <c r="G25" s="104">
        <f>G23-G21</f>
        <v>600</v>
      </c>
      <c r="H25" s="104">
        <f>H23-H21</f>
        <v>600</v>
      </c>
      <c r="I25" s="104">
        <f>I23-I21</f>
        <v>600</v>
      </c>
      <c r="J25" s="104">
        <f>J23-J21</f>
        <v>600</v>
      </c>
      <c r="K25" s="104"/>
      <c r="L25" s="104"/>
      <c r="M25" s="104">
        <f>M23-M21</f>
        <v>600</v>
      </c>
      <c r="N25" s="104">
        <f>N23-N21</f>
        <v>600</v>
      </c>
      <c r="O25" s="104">
        <f>O23-O21</f>
        <v>600</v>
      </c>
      <c r="P25" s="104">
        <f>P23-P21</f>
        <v>600</v>
      </c>
      <c r="Q25" s="104">
        <f>Q23-Q21</f>
        <v>600</v>
      </c>
      <c r="R25" s="104"/>
      <c r="S25" s="104"/>
      <c r="T25" s="104">
        <f>T23-T21</f>
        <v>600</v>
      </c>
      <c r="U25" s="104">
        <f>U23-U21</f>
        <v>600</v>
      </c>
      <c r="V25" s="104">
        <f>V23-V21</f>
        <v>600</v>
      </c>
      <c r="W25" s="104">
        <f>W23-W21</f>
        <v>600</v>
      </c>
      <c r="X25" s="104">
        <f>X23-X21</f>
        <v>600</v>
      </c>
      <c r="Y25" s="104"/>
      <c r="Z25" s="104"/>
      <c r="AA25" s="104">
        <f>AA23-AA21</f>
        <v>600</v>
      </c>
      <c r="AB25" s="104">
        <f>AB23-AB21</f>
        <v>600</v>
      </c>
      <c r="AC25" s="104">
        <f>AC23-AC21</f>
        <v>600</v>
      </c>
      <c r="AD25" s="104">
        <f>AD23-AD21</f>
        <v>600</v>
      </c>
      <c r="AE25" s="104">
        <f>AE23-AE21</f>
        <v>600</v>
      </c>
      <c r="AF25" s="104"/>
      <c r="AG25" s="104"/>
      <c r="AH25" s="153">
        <f>SUM(D25:AG25)</f>
        <v>12000</v>
      </c>
    </row>
    <row r="26" spans="1:39" customHeight="1" ht="16.5">
      <c r="A26" s="277"/>
      <c r="B26" s="288" t="s">
        <v>142</v>
      </c>
      <c r="C26" s="289"/>
      <c r="D26" s="104"/>
      <c r="E26" s="104"/>
      <c r="F26" s="104">
        <f>F7+F9+F11+F13+F15+F17</f>
        <v>0</v>
      </c>
      <c r="G26" s="104">
        <f>G7+G9+G11+G13+G15+G17</f>
        <v>0</v>
      </c>
      <c r="H26" s="104">
        <f>H7+H9+H11+H13+H15+H17</f>
        <v>0</v>
      </c>
      <c r="I26" s="104">
        <f>I7+I9+I11+I13+I15+I17</f>
        <v>0</v>
      </c>
      <c r="J26" s="104">
        <f>J7+J9+J11+J13+J15+J17</f>
        <v>0</v>
      </c>
      <c r="K26" s="104"/>
      <c r="L26" s="104"/>
      <c r="M26" s="104">
        <f>M7+M9+M11+M13+M15+M17</f>
        <v>0</v>
      </c>
      <c r="N26" s="104">
        <f>N7+N9+N11+N13+N15+N17</f>
        <v>0</v>
      </c>
      <c r="O26" s="104">
        <f>O7+O9+O11+O13+O15+O17</f>
        <v>0</v>
      </c>
      <c r="P26" s="104">
        <f>P7+P9+P11+P13+P15+P17</f>
        <v>0</v>
      </c>
      <c r="Q26" s="104">
        <f>Q7+Q9+Q11+Q13+Q15+Q17</f>
        <v>0</v>
      </c>
      <c r="R26" s="104"/>
      <c r="S26" s="104"/>
      <c r="T26" s="104">
        <f>T7+T9+T11+T13+T15+T17</f>
        <v>0</v>
      </c>
      <c r="U26" s="104">
        <f>U7+U9+U11+U13+U15+U17</f>
        <v>0</v>
      </c>
      <c r="V26" s="104">
        <f>V7+V9+V11+V13+V15+V17</f>
        <v>0</v>
      </c>
      <c r="W26" s="104">
        <f>W7+W9+W11+W13+W15+W17</f>
        <v>0</v>
      </c>
      <c r="X26" s="104">
        <f>X7+X9+X11+X13+X15+X17</f>
        <v>0</v>
      </c>
      <c r="Y26" s="104"/>
      <c r="Z26" s="104"/>
      <c r="AA26" s="104">
        <f>AA7+AA9+AA11+AA13+AA15+AA17</f>
        <v>0</v>
      </c>
      <c r="AB26" s="104">
        <f>AB7+AB9+AB11+AB13+AB15+AB17</f>
        <v>0</v>
      </c>
      <c r="AC26" s="104">
        <f>AC7+AC9+AC11+AC13+AC15+AC17</f>
        <v>0</v>
      </c>
      <c r="AD26" s="104">
        <f>AD7+AD9+AD11+AD13+AD15+AD17</f>
        <v>0</v>
      </c>
      <c r="AE26" s="104">
        <f>AE7+AE9+AE11+AE13+AE15+AE17</f>
        <v>0</v>
      </c>
      <c r="AF26" s="104"/>
      <c r="AG26" s="104"/>
      <c r="AH26" s="149">
        <f>SUM(D26:AG26)</f>
        <v>0</v>
      </c>
    </row>
    <row r="27" spans="1:39" customHeight="1" ht="15.75">
      <c r="A27" s="278"/>
      <c r="B27" s="101"/>
      <c r="C27" s="10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3"/>
      <c r="AI27" s="185" t="s">
        <v>120</v>
      </c>
    </row>
    <row r="28" spans="1:39" customHeight="1" ht="16.15">
      <c r="A28" s="290" t="s">
        <v>143</v>
      </c>
      <c r="B28" s="293" t="s">
        <v>122</v>
      </c>
      <c r="C28" s="294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10">
        <f>SUM(D28:AG28)</f>
        <v>0</v>
      </c>
      <c r="AI28" s="13" t="s">
        <v>144</v>
      </c>
    </row>
    <row r="29" spans="1:39" customHeight="1" ht="15.75">
      <c r="A29" s="291"/>
      <c r="B29" s="281" t="s">
        <v>213</v>
      </c>
      <c r="C29" s="99" t="s">
        <v>123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124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125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126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127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128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129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130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131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132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133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134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6">
        <f>SUM(D40:AG40)</f>
        <v>0</v>
      </c>
    </row>
    <row r="41" spans="1:39" customHeight="1" ht="15.75">
      <c r="A41" s="291"/>
      <c r="B41" s="281"/>
      <c r="C41" s="99" t="s">
        <v>135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5.75">
      <c r="A42" s="291"/>
      <c r="B42" s="281"/>
      <c r="C42" s="99" t="s">
        <v>136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47">
        <f>SUM(D42:AG42)</f>
        <v>0</v>
      </c>
    </row>
    <row r="43" spans="1:39" customHeight="1" ht="16.5">
      <c r="A43" s="291"/>
      <c r="B43" s="281"/>
      <c r="C43" s="100" t="s">
        <v>137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51">
        <f>SUM(D43:AG43)</f>
        <v>0</v>
      </c>
    </row>
    <row r="44" spans="1:39" customHeight="1" ht="18.75">
      <c r="A44" s="291"/>
      <c r="B44" s="282" t="s">
        <v>138</v>
      </c>
      <c r="C44" s="283"/>
      <c r="D44" s="182"/>
      <c r="E44" s="182"/>
      <c r="F44" s="182">
        <f>SUM(F29:F43)</f>
        <v>0</v>
      </c>
      <c r="G44" s="182">
        <f>SUM(G29:G43)</f>
        <v>0</v>
      </c>
      <c r="H44" s="182">
        <f>SUM(H29:H43)</f>
        <v>0</v>
      </c>
      <c r="I44" s="182">
        <f>SUM(I29:I43)</f>
        <v>0</v>
      </c>
      <c r="J44" s="182">
        <f>SUM(J29:J43)</f>
        <v>0</v>
      </c>
      <c r="K44" s="182"/>
      <c r="L44" s="182"/>
      <c r="M44" s="182">
        <f>SUM(M29:M43)</f>
        <v>0</v>
      </c>
      <c r="N44" s="182">
        <f>SUM(N29:N43)</f>
        <v>0</v>
      </c>
      <c r="O44" s="182">
        <f>SUM(O29:O43)</f>
        <v>0</v>
      </c>
      <c r="P44" s="182">
        <f>SUM(P29:P43)</f>
        <v>0</v>
      </c>
      <c r="Q44" s="182">
        <f>SUM(Q29:Q43)</f>
        <v>0</v>
      </c>
      <c r="R44" s="182"/>
      <c r="S44" s="182"/>
      <c r="T44" s="182">
        <f>SUM(T29:T43)</f>
        <v>0</v>
      </c>
      <c r="U44" s="182">
        <f>SUM(U29:U43)</f>
        <v>0</v>
      </c>
      <c r="V44" s="182">
        <f>SUM(V29:V43)</f>
        <v>0</v>
      </c>
      <c r="W44" s="182">
        <f>SUM(W29:W43)</f>
        <v>0</v>
      </c>
      <c r="X44" s="182">
        <f>SUM(X29:X43)</f>
        <v>0</v>
      </c>
      <c r="Y44" s="182"/>
      <c r="Z44" s="182"/>
      <c r="AA44" s="182">
        <f>SUM(AA29:AA43)</f>
        <v>0</v>
      </c>
      <c r="AB44" s="182">
        <f>SUM(AB29:AB43)</f>
        <v>0</v>
      </c>
      <c r="AC44" s="182">
        <f>SUM(AC29:AC43)</f>
        <v>0</v>
      </c>
      <c r="AD44" s="182">
        <f>SUM(AD29:AD43)</f>
        <v>0</v>
      </c>
      <c r="AE44" s="182">
        <f>SUM(AE29:AE43)</f>
        <v>0</v>
      </c>
      <c r="AF44" s="182"/>
      <c r="AG44" s="182"/>
      <c r="AH44" s="150">
        <f>SUM(D44:AG44)</f>
        <v>0</v>
      </c>
    </row>
    <row r="45" spans="1:39" customHeight="1" ht="18.75">
      <c r="A45" s="291"/>
      <c r="B45" s="284" t="s">
        <v>55</v>
      </c>
      <c r="C45" s="285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45">
        <f>SUM(D45:AG45)</f>
        <v>0</v>
      </c>
    </row>
    <row r="46" spans="1:39" customHeight="1" ht="18.75">
      <c r="A46" s="291"/>
      <c r="B46" s="286" t="s">
        <v>139</v>
      </c>
      <c r="C46" s="287"/>
      <c r="D46" s="104"/>
      <c r="E46" s="104"/>
      <c r="F46" s="104">
        <v>270</v>
      </c>
      <c r="G46" s="104">
        <v>270</v>
      </c>
      <c r="H46" s="104">
        <v>270</v>
      </c>
      <c r="I46" s="104">
        <v>270</v>
      </c>
      <c r="J46" s="104">
        <v>270</v>
      </c>
      <c r="K46" s="104"/>
      <c r="L46" s="104"/>
      <c r="M46" s="104">
        <v>270</v>
      </c>
      <c r="N46" s="104">
        <v>270</v>
      </c>
      <c r="O46" s="104">
        <v>270</v>
      </c>
      <c r="P46" s="104">
        <v>270</v>
      </c>
      <c r="Q46" s="104">
        <v>270</v>
      </c>
      <c r="R46" s="104"/>
      <c r="S46" s="104"/>
      <c r="T46" s="104">
        <v>270</v>
      </c>
      <c r="U46" s="104">
        <v>270</v>
      </c>
      <c r="V46" s="104">
        <v>270</v>
      </c>
      <c r="W46" s="104">
        <v>270</v>
      </c>
      <c r="X46" s="104">
        <v>270</v>
      </c>
      <c r="Y46" s="104"/>
      <c r="Z46" s="104"/>
      <c r="AA46" s="104">
        <v>270</v>
      </c>
      <c r="AB46" s="104">
        <v>270</v>
      </c>
      <c r="AC46" s="104">
        <v>270</v>
      </c>
      <c r="AD46" s="104">
        <v>270</v>
      </c>
      <c r="AE46" s="104">
        <v>270</v>
      </c>
      <c r="AF46" s="104"/>
      <c r="AG46" s="104"/>
      <c r="AH46" s="146">
        <f>SUM(D46:AG46)</f>
        <v>5400</v>
      </c>
    </row>
    <row r="47" spans="1:39" customHeight="1" ht="18.75">
      <c r="A47" s="291"/>
      <c r="B47" s="286" t="s">
        <v>140</v>
      </c>
      <c r="C47" s="287"/>
      <c r="D47" s="104"/>
      <c r="E47" s="104"/>
      <c r="F47" s="104">
        <f>F46-F45</f>
        <v>270</v>
      </c>
      <c r="G47" s="104">
        <f>G46-G45</f>
        <v>270</v>
      </c>
      <c r="H47" s="104">
        <f>H46-H45</f>
        <v>270</v>
      </c>
      <c r="I47" s="104">
        <f>I46-I45</f>
        <v>270</v>
      </c>
      <c r="J47" s="104">
        <f>J46-J45</f>
        <v>270</v>
      </c>
      <c r="K47" s="104"/>
      <c r="L47" s="104"/>
      <c r="M47" s="104">
        <f>M46-M45</f>
        <v>270</v>
      </c>
      <c r="N47" s="104">
        <f>N46-N45</f>
        <v>270</v>
      </c>
      <c r="O47" s="104">
        <f>O46-O45</f>
        <v>270</v>
      </c>
      <c r="P47" s="104">
        <f>P46-P45</f>
        <v>270</v>
      </c>
      <c r="Q47" s="104">
        <f>Q46-Q45</f>
        <v>270</v>
      </c>
      <c r="R47" s="104"/>
      <c r="S47" s="104"/>
      <c r="T47" s="104">
        <f>T46-T45</f>
        <v>270</v>
      </c>
      <c r="U47" s="104">
        <f>U46-U45</f>
        <v>270</v>
      </c>
      <c r="V47" s="104">
        <f>V46-V45</f>
        <v>270</v>
      </c>
      <c r="W47" s="104">
        <f>W46-W45</f>
        <v>270</v>
      </c>
      <c r="X47" s="104">
        <f>X46-X45</f>
        <v>270</v>
      </c>
      <c r="Y47" s="104"/>
      <c r="Z47" s="104"/>
      <c r="AA47" s="104">
        <f>AA46-AA45</f>
        <v>270</v>
      </c>
      <c r="AB47" s="104">
        <f>AB46-AB45</f>
        <v>270</v>
      </c>
      <c r="AC47" s="104">
        <f>AC46-AC45</f>
        <v>270</v>
      </c>
      <c r="AD47" s="104">
        <f>AD46-AD45</f>
        <v>270</v>
      </c>
      <c r="AE47" s="104">
        <f>AE46-AE45</f>
        <v>270</v>
      </c>
      <c r="AF47" s="104"/>
      <c r="AG47" s="104"/>
      <c r="AH47" s="153">
        <f>SUM(D47:AG47)</f>
        <v>5400</v>
      </c>
    </row>
    <row r="48" spans="1:39" customHeight="1" ht="18.75">
      <c r="A48" s="291"/>
      <c r="B48" s="286" t="s">
        <v>141</v>
      </c>
      <c r="C48" s="287"/>
      <c r="D48" s="104"/>
      <c r="E48" s="104"/>
      <c r="F48" s="104">
        <f>F46-F44</f>
        <v>270</v>
      </c>
      <c r="G48" s="104">
        <f>G46-G44</f>
        <v>270</v>
      </c>
      <c r="H48" s="104">
        <f>H46-H44</f>
        <v>270</v>
      </c>
      <c r="I48" s="104">
        <f>I46-I44</f>
        <v>270</v>
      </c>
      <c r="J48" s="104">
        <f>J46-J44</f>
        <v>270</v>
      </c>
      <c r="K48" s="104"/>
      <c r="L48" s="104"/>
      <c r="M48" s="104">
        <f>M46-M44</f>
        <v>270</v>
      </c>
      <c r="N48" s="104">
        <f>N46-N44</f>
        <v>270</v>
      </c>
      <c r="O48" s="104">
        <f>O46-O44</f>
        <v>270</v>
      </c>
      <c r="P48" s="104">
        <f>P46-P44</f>
        <v>270</v>
      </c>
      <c r="Q48" s="104">
        <f>Q46-Q44</f>
        <v>270</v>
      </c>
      <c r="R48" s="104"/>
      <c r="S48" s="104"/>
      <c r="T48" s="104">
        <f>T46-T44</f>
        <v>270</v>
      </c>
      <c r="U48" s="104">
        <f>U46-U44</f>
        <v>270</v>
      </c>
      <c r="V48" s="104">
        <f>V46-V44</f>
        <v>270</v>
      </c>
      <c r="W48" s="104">
        <f>W46-W44</f>
        <v>270</v>
      </c>
      <c r="X48" s="104">
        <f>X46-X44</f>
        <v>270</v>
      </c>
      <c r="Y48" s="104"/>
      <c r="Z48" s="104"/>
      <c r="AA48" s="104">
        <f>AA46-AA44</f>
        <v>270</v>
      </c>
      <c r="AB48" s="104">
        <f>AB46-AB44</f>
        <v>270</v>
      </c>
      <c r="AC48" s="104">
        <f>AC46-AC44</f>
        <v>270</v>
      </c>
      <c r="AD48" s="104">
        <f>AD46-AD44</f>
        <v>270</v>
      </c>
      <c r="AE48" s="104">
        <f>AE46-AE44</f>
        <v>270</v>
      </c>
      <c r="AF48" s="104"/>
      <c r="AG48" s="104"/>
      <c r="AH48" s="153">
        <f>SUM(D48:AG48)</f>
        <v>5400</v>
      </c>
    </row>
    <row r="49" spans="1:39" customHeight="1" ht="16.5">
      <c r="A49" s="291"/>
      <c r="B49" s="288" t="s">
        <v>142</v>
      </c>
      <c r="C49" s="289"/>
      <c r="D49" s="104"/>
      <c r="E49" s="104"/>
      <c r="F49" s="104">
        <f>F30+F32+F34+F36+F38+F40</f>
        <v>0</v>
      </c>
      <c r="G49" s="104">
        <f>G30+G32+G34+G36+G38+G40</f>
        <v>0</v>
      </c>
      <c r="H49" s="104">
        <f>H30+H32+H34+H36+H38+H40</f>
        <v>0</v>
      </c>
      <c r="I49" s="104">
        <f>I30+I32+I34+I36+I38+I40</f>
        <v>0</v>
      </c>
      <c r="J49" s="104">
        <f>J30+J32+J34+J36+J38+J40</f>
        <v>0</v>
      </c>
      <c r="K49" s="104"/>
      <c r="L49" s="104"/>
      <c r="M49" s="104">
        <f>M30+M32+M34+M36+M38+M40</f>
        <v>0</v>
      </c>
      <c r="N49" s="104">
        <f>N30+N32+N34+N36+N38+N40</f>
        <v>0</v>
      </c>
      <c r="O49" s="104">
        <f>O30+O32+O34+O36+O38+O40</f>
        <v>0</v>
      </c>
      <c r="P49" s="104">
        <f>P30+P32+P34+P36+P38+P40</f>
        <v>0</v>
      </c>
      <c r="Q49" s="104">
        <f>Q30+Q32+Q34+Q36+Q38+Q40</f>
        <v>0</v>
      </c>
      <c r="R49" s="104"/>
      <c r="S49" s="104"/>
      <c r="T49" s="104">
        <f>T30+T32+T34+T36+T38+T40</f>
        <v>0</v>
      </c>
      <c r="U49" s="104">
        <f>U30+U32+U34+U36+U38+U40</f>
        <v>0</v>
      </c>
      <c r="V49" s="104">
        <f>V30+V32+V34+V36+V38+V40</f>
        <v>0</v>
      </c>
      <c r="W49" s="104">
        <f>W30+W32+W34+W36+W38+W40</f>
        <v>0</v>
      </c>
      <c r="X49" s="104">
        <f>X30+X32+X34+X36+X38+X40</f>
        <v>0</v>
      </c>
      <c r="Y49" s="104"/>
      <c r="Z49" s="104"/>
      <c r="AA49" s="104">
        <f>AA30+AA32+AA34+AA36+AA38+AA40</f>
        <v>0</v>
      </c>
      <c r="AB49" s="104">
        <f>AB30+AB32+AB34+AB36+AB38+AB40</f>
        <v>0</v>
      </c>
      <c r="AC49" s="104">
        <f>AC30+AC32+AC34+AC36+AC38+AC40</f>
        <v>0</v>
      </c>
      <c r="AD49" s="104">
        <f>AD30+AD32+AD34+AD36+AD38+AD40</f>
        <v>0</v>
      </c>
      <c r="AE49" s="104">
        <f>AE30+AE32+AE34+AE36+AE38+AE40</f>
        <v>0</v>
      </c>
      <c r="AF49" s="104"/>
      <c r="AG49" s="104"/>
      <c r="AH49" s="149">
        <f>SUM(D49:AG49)</f>
        <v>0</v>
      </c>
    </row>
    <row r="50" spans="1:39" customHeight="1" ht="15.75">
      <c r="A50" s="292"/>
      <c r="B50" s="101"/>
      <c r="C50" s="102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3"/>
      <c r="AI50" s="185" t="s">
        <v>120</v>
      </c>
    </row>
    <row r="51" spans="1:39" customHeight="1" ht="16.5">
      <c r="A51" s="276" t="s">
        <v>145</v>
      </c>
      <c r="B51" s="295" t="s">
        <v>122</v>
      </c>
      <c r="C51" s="296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10">
        <f>SUM(D51:AG51)</f>
        <v>0</v>
      </c>
    </row>
    <row r="52" spans="1:39" customHeight="1" ht="15.75">
      <c r="A52" s="277"/>
      <c r="B52" s="281" t="s">
        <v>213</v>
      </c>
      <c r="C52" s="99" t="s">
        <v>123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124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125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126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127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128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129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130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131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132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133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134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6">
        <f>SUM(D63:AG63)</f>
        <v>0</v>
      </c>
    </row>
    <row r="64" spans="1:39" customHeight="1" ht="15.75">
      <c r="A64" s="277"/>
      <c r="B64" s="281"/>
      <c r="C64" s="99" t="s">
        <v>135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5.75">
      <c r="A65" s="277"/>
      <c r="B65" s="281"/>
      <c r="C65" s="99" t="s">
        <v>136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47">
        <f>SUM(D65:AG65)</f>
        <v>0</v>
      </c>
    </row>
    <row r="66" spans="1:39" customHeight="1" ht="16.5">
      <c r="A66" s="277"/>
      <c r="B66" s="281"/>
      <c r="C66" s="100" t="s">
        <v>137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51">
        <f>SUM(D66:AG66)</f>
        <v>0</v>
      </c>
    </row>
    <row r="67" spans="1:39" customHeight="1" ht="18.75">
      <c r="A67" s="277"/>
      <c r="B67" s="282" t="s">
        <v>138</v>
      </c>
      <c r="C67" s="283"/>
      <c r="D67" s="182"/>
      <c r="E67" s="182"/>
      <c r="F67" s="182">
        <f>SUM(F52:F66)</f>
        <v>0</v>
      </c>
      <c r="G67" s="182">
        <f>SUM(G52:G66)</f>
        <v>0</v>
      </c>
      <c r="H67" s="182">
        <f>SUM(H52:H66)</f>
        <v>0</v>
      </c>
      <c r="I67" s="182">
        <f>SUM(I52:I66)</f>
        <v>0</v>
      </c>
      <c r="J67" s="182">
        <f>SUM(J52:J66)</f>
        <v>0</v>
      </c>
      <c r="K67" s="182"/>
      <c r="L67" s="182"/>
      <c r="M67" s="182">
        <f>SUM(M52:M66)</f>
        <v>0</v>
      </c>
      <c r="N67" s="182">
        <f>SUM(N52:N66)</f>
        <v>0</v>
      </c>
      <c r="O67" s="182">
        <f>SUM(O52:O66)</f>
        <v>0</v>
      </c>
      <c r="P67" s="182">
        <f>SUM(P52:P66)</f>
        <v>0</v>
      </c>
      <c r="Q67" s="182">
        <f>SUM(Q52:Q66)</f>
        <v>0</v>
      </c>
      <c r="R67" s="182"/>
      <c r="S67" s="182"/>
      <c r="T67" s="182">
        <f>SUM(T52:T66)</f>
        <v>0</v>
      </c>
      <c r="U67" s="182">
        <f>SUM(U52:U66)</f>
        <v>0</v>
      </c>
      <c r="V67" s="182">
        <f>SUM(V52:V66)</f>
        <v>0</v>
      </c>
      <c r="W67" s="182">
        <f>SUM(W52:W66)</f>
        <v>0</v>
      </c>
      <c r="X67" s="182">
        <f>SUM(X52:X66)</f>
        <v>0</v>
      </c>
      <c r="Y67" s="182"/>
      <c r="Z67" s="182"/>
      <c r="AA67" s="182">
        <f>SUM(AA52:AA66)</f>
        <v>0</v>
      </c>
      <c r="AB67" s="182">
        <f>SUM(AB52:AB66)</f>
        <v>0</v>
      </c>
      <c r="AC67" s="182">
        <f>SUM(AC52:AC66)</f>
        <v>0</v>
      </c>
      <c r="AD67" s="182">
        <f>SUM(AD52:AD66)</f>
        <v>0</v>
      </c>
      <c r="AE67" s="182">
        <f>SUM(AE52:AE66)</f>
        <v>0</v>
      </c>
      <c r="AF67" s="182"/>
      <c r="AG67" s="182"/>
      <c r="AH67" s="150">
        <f>SUM(D67:AG67)</f>
        <v>0</v>
      </c>
    </row>
    <row r="68" spans="1:39" customHeight="1" ht="18.75">
      <c r="A68" s="277"/>
      <c r="B68" s="284" t="s">
        <v>55</v>
      </c>
      <c r="C68" s="285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45">
        <f>SUM(D68:AG68)</f>
        <v>0</v>
      </c>
    </row>
    <row r="69" spans="1:39" customHeight="1" ht="18.75">
      <c r="A69" s="277"/>
      <c r="B69" s="286" t="s">
        <v>139</v>
      </c>
      <c r="C69" s="287"/>
      <c r="D69" s="104"/>
      <c r="E69" s="104"/>
      <c r="F69" s="104">
        <v>500</v>
      </c>
      <c r="G69" s="104">
        <v>500</v>
      </c>
      <c r="H69" s="104">
        <v>500</v>
      </c>
      <c r="I69" s="104">
        <v>500</v>
      </c>
      <c r="J69" s="104">
        <v>500</v>
      </c>
      <c r="K69" s="104"/>
      <c r="L69" s="104"/>
      <c r="M69" s="104">
        <v>500</v>
      </c>
      <c r="N69" s="104">
        <v>500</v>
      </c>
      <c r="O69" s="104">
        <v>500</v>
      </c>
      <c r="P69" s="104">
        <v>500</v>
      </c>
      <c r="Q69" s="104">
        <v>500</v>
      </c>
      <c r="R69" s="104"/>
      <c r="S69" s="104"/>
      <c r="T69" s="104">
        <v>500</v>
      </c>
      <c r="U69" s="104">
        <v>500</v>
      </c>
      <c r="V69" s="104">
        <v>500</v>
      </c>
      <c r="W69" s="104">
        <v>500</v>
      </c>
      <c r="X69" s="104">
        <v>500</v>
      </c>
      <c r="Y69" s="104"/>
      <c r="Z69" s="104"/>
      <c r="AA69" s="104">
        <v>500</v>
      </c>
      <c r="AB69" s="104">
        <v>500</v>
      </c>
      <c r="AC69" s="104">
        <v>500</v>
      </c>
      <c r="AD69" s="104">
        <v>500</v>
      </c>
      <c r="AE69" s="104">
        <v>500</v>
      </c>
      <c r="AF69" s="104"/>
      <c r="AG69" s="104"/>
      <c r="AH69" s="146">
        <f>SUM(D69:AG69)</f>
        <v>10000</v>
      </c>
    </row>
    <row r="70" spans="1:39" customHeight="1" ht="18.75">
      <c r="A70" s="277"/>
      <c r="B70" s="286" t="s">
        <v>140</v>
      </c>
      <c r="C70" s="287"/>
      <c r="D70" s="104"/>
      <c r="E70" s="104"/>
      <c r="F70" s="104">
        <f>F69-F68</f>
        <v>500</v>
      </c>
      <c r="G70" s="104">
        <f>G69-G68</f>
        <v>500</v>
      </c>
      <c r="H70" s="104">
        <f>H69-H68</f>
        <v>500</v>
      </c>
      <c r="I70" s="104">
        <f>I69-I68</f>
        <v>500</v>
      </c>
      <c r="J70" s="104">
        <f>J69-J68</f>
        <v>500</v>
      </c>
      <c r="K70" s="104"/>
      <c r="L70" s="104"/>
      <c r="M70" s="104">
        <f>M69-M68</f>
        <v>500</v>
      </c>
      <c r="N70" s="104">
        <f>N69-N68</f>
        <v>500</v>
      </c>
      <c r="O70" s="104">
        <f>O69-O68</f>
        <v>500</v>
      </c>
      <c r="P70" s="104">
        <f>P69-P68</f>
        <v>500</v>
      </c>
      <c r="Q70" s="104">
        <f>Q69-Q68</f>
        <v>500</v>
      </c>
      <c r="R70" s="104"/>
      <c r="S70" s="104"/>
      <c r="T70" s="104">
        <f>T69-T68</f>
        <v>500</v>
      </c>
      <c r="U70" s="104">
        <f>U69-U68</f>
        <v>500</v>
      </c>
      <c r="V70" s="104">
        <f>V69-V68</f>
        <v>500</v>
      </c>
      <c r="W70" s="104">
        <f>W69-W68</f>
        <v>500</v>
      </c>
      <c r="X70" s="104">
        <f>X69-X68</f>
        <v>500</v>
      </c>
      <c r="Y70" s="104"/>
      <c r="Z70" s="104"/>
      <c r="AA70" s="104">
        <f>AA69-AA68</f>
        <v>500</v>
      </c>
      <c r="AB70" s="104">
        <f>AB69-AB68</f>
        <v>500</v>
      </c>
      <c r="AC70" s="104">
        <f>AC69-AC68</f>
        <v>500</v>
      </c>
      <c r="AD70" s="104">
        <f>AD69-AD68</f>
        <v>500</v>
      </c>
      <c r="AE70" s="104">
        <f>AE69-AE68</f>
        <v>500</v>
      </c>
      <c r="AF70" s="104"/>
      <c r="AG70" s="104"/>
      <c r="AH70" s="153">
        <f>SUM(D70:AG70)</f>
        <v>10000</v>
      </c>
    </row>
    <row r="71" spans="1:39" customHeight="1" ht="18.75">
      <c r="A71" s="277"/>
      <c r="B71" s="286" t="s">
        <v>141</v>
      </c>
      <c r="C71" s="287"/>
      <c r="D71" s="104"/>
      <c r="E71" s="104"/>
      <c r="F71" s="104">
        <f>F69-F67</f>
        <v>500</v>
      </c>
      <c r="G71" s="104">
        <f>G69-G67</f>
        <v>500</v>
      </c>
      <c r="H71" s="104">
        <f>H69-H67</f>
        <v>500</v>
      </c>
      <c r="I71" s="104">
        <f>I69-I67</f>
        <v>500</v>
      </c>
      <c r="J71" s="104">
        <f>J69-J67</f>
        <v>500</v>
      </c>
      <c r="K71" s="104"/>
      <c r="L71" s="104"/>
      <c r="M71" s="104">
        <f>M69-M67</f>
        <v>500</v>
      </c>
      <c r="N71" s="104">
        <f>N69-N67</f>
        <v>500</v>
      </c>
      <c r="O71" s="104">
        <f>O69-O67</f>
        <v>500</v>
      </c>
      <c r="P71" s="104">
        <f>P69-P67</f>
        <v>500</v>
      </c>
      <c r="Q71" s="104">
        <f>Q69-Q67</f>
        <v>500</v>
      </c>
      <c r="R71" s="104"/>
      <c r="S71" s="104"/>
      <c r="T71" s="104">
        <f>T69-T67</f>
        <v>500</v>
      </c>
      <c r="U71" s="104">
        <f>U69-U67</f>
        <v>500</v>
      </c>
      <c r="V71" s="104">
        <f>V69-V67</f>
        <v>500</v>
      </c>
      <c r="W71" s="104">
        <f>W69-W67</f>
        <v>500</v>
      </c>
      <c r="X71" s="104">
        <f>X69-X67</f>
        <v>500</v>
      </c>
      <c r="Y71" s="104"/>
      <c r="Z71" s="104"/>
      <c r="AA71" s="104">
        <f>AA69-AA67</f>
        <v>500</v>
      </c>
      <c r="AB71" s="104">
        <f>AB69-AB67</f>
        <v>500</v>
      </c>
      <c r="AC71" s="104">
        <f>AC69-AC67</f>
        <v>500</v>
      </c>
      <c r="AD71" s="104">
        <f>AD69-AD67</f>
        <v>500</v>
      </c>
      <c r="AE71" s="104">
        <f>AE69-AE67</f>
        <v>500</v>
      </c>
      <c r="AF71" s="104"/>
      <c r="AG71" s="104"/>
      <c r="AH71" s="153">
        <f>SUM(D71:AG71)</f>
        <v>10000</v>
      </c>
    </row>
    <row r="72" spans="1:39" customHeight="1" ht="16.5">
      <c r="A72" s="277"/>
      <c r="B72" s="288" t="s">
        <v>142</v>
      </c>
      <c r="C72" s="289"/>
      <c r="D72" s="104"/>
      <c r="E72" s="104"/>
      <c r="F72" s="104">
        <f>F53+F55+F57+F59+F61+F63</f>
        <v>0</v>
      </c>
      <c r="G72" s="104">
        <f>G53+G55+G57+G59+G61+G63</f>
        <v>0</v>
      </c>
      <c r="H72" s="104">
        <f>H53+H55+H57+H59+H61+H63</f>
        <v>0</v>
      </c>
      <c r="I72" s="104">
        <f>I53+I55+I57+I59+I61+I63</f>
        <v>0</v>
      </c>
      <c r="J72" s="104">
        <f>J53+J55+J57+J59+J61+J63</f>
        <v>0</v>
      </c>
      <c r="K72" s="104"/>
      <c r="L72" s="104"/>
      <c r="M72" s="104">
        <f>M53+M55+M57+M59+M61+M63</f>
        <v>0</v>
      </c>
      <c r="N72" s="104">
        <f>N53+N55+N57+N59+N61+N63</f>
        <v>0</v>
      </c>
      <c r="O72" s="104">
        <f>O53+O55+O57+O59+O61+O63</f>
        <v>0</v>
      </c>
      <c r="P72" s="104">
        <f>P53+P55+P57+P59+P61+P63</f>
        <v>0</v>
      </c>
      <c r="Q72" s="104">
        <f>Q53+Q55+Q57+Q59+Q61+Q63</f>
        <v>0</v>
      </c>
      <c r="R72" s="104"/>
      <c r="S72" s="104"/>
      <c r="T72" s="104">
        <f>T53+T55+T57+T59+T61+T63</f>
        <v>0</v>
      </c>
      <c r="U72" s="104">
        <f>U53+U55+U57+U59+U61+U63</f>
        <v>0</v>
      </c>
      <c r="V72" s="104">
        <f>V53+V55+V57+V59+V61+V63</f>
        <v>0</v>
      </c>
      <c r="W72" s="104">
        <f>W53+W55+W57+W59+W61+W63</f>
        <v>0</v>
      </c>
      <c r="X72" s="104">
        <f>X53+X55+X57+X59+X61+X63</f>
        <v>0</v>
      </c>
      <c r="Y72" s="104"/>
      <c r="Z72" s="104"/>
      <c r="AA72" s="104">
        <f>AA53+AA55+AA57+AA59+AA61+AA63</f>
        <v>0</v>
      </c>
      <c r="AB72" s="104">
        <f>AB53+AB55+AB57+AB59+AB61+AB63</f>
        <v>0</v>
      </c>
      <c r="AC72" s="104">
        <f>AC53+AC55+AC57+AC59+AC61+AC63</f>
        <v>0</v>
      </c>
      <c r="AD72" s="104">
        <f>AD53+AD55+AD57+AD59+AD61+AD63</f>
        <v>0</v>
      </c>
      <c r="AE72" s="104">
        <f>AE53+AE55+AE57+AE59+AE61+AE63</f>
        <v>0</v>
      </c>
      <c r="AF72" s="104"/>
      <c r="AG72" s="104"/>
      <c r="AH72" s="149">
        <f>SUM(D72:AG72)</f>
        <v>0</v>
      </c>
    </row>
    <row r="73" spans="1:39" customHeight="1" ht="15.75">
      <c r="A73" s="278"/>
      <c r="B73" s="101"/>
      <c r="C73" s="103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3"/>
      <c r="AI73" s="185" t="s">
        <v>120</v>
      </c>
    </row>
    <row r="74" spans="1:39" customHeight="1" ht="16.15">
      <c r="A74" s="290" t="s">
        <v>146</v>
      </c>
      <c r="B74" s="295" t="s">
        <v>122</v>
      </c>
      <c r="C74" s="296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10">
        <f>SUM(D74:AG74)</f>
        <v>0</v>
      </c>
    </row>
    <row r="75" spans="1:39" customHeight="1" ht="15.75">
      <c r="A75" s="291"/>
      <c r="B75" s="281" t="s">
        <v>213</v>
      </c>
      <c r="C75" s="99" t="s">
        <v>123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124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125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126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127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128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129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130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131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132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133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134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6">
        <f>SUM(D86:AG86)</f>
        <v>0</v>
      </c>
    </row>
    <row r="87" spans="1:39" customHeight="1" ht="15.75">
      <c r="A87" s="291"/>
      <c r="B87" s="281"/>
      <c r="C87" s="99" t="s">
        <v>135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5.75">
      <c r="A88" s="291"/>
      <c r="B88" s="281"/>
      <c r="C88" s="99" t="s">
        <v>136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47">
        <f>SUM(D88:AG88)</f>
        <v>0</v>
      </c>
    </row>
    <row r="89" spans="1:39" customHeight="1" ht="16.5">
      <c r="A89" s="291"/>
      <c r="B89" s="281"/>
      <c r="C89" s="100" t="s">
        <v>137</v>
      </c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51">
        <f>SUM(D89:AG89)</f>
        <v>0</v>
      </c>
    </row>
    <row r="90" spans="1:39" customHeight="1" ht="18.75">
      <c r="A90" s="291"/>
      <c r="B90" s="282" t="s">
        <v>138</v>
      </c>
      <c r="C90" s="283"/>
      <c r="D90" s="182"/>
      <c r="E90" s="182"/>
      <c r="F90" s="182">
        <f>SUM(F75:F89)</f>
        <v>0</v>
      </c>
      <c r="G90" s="182">
        <f>SUM(G75:G89)</f>
        <v>0</v>
      </c>
      <c r="H90" s="182">
        <f>SUM(H75:H89)</f>
        <v>0</v>
      </c>
      <c r="I90" s="182">
        <f>SUM(I75:I89)</f>
        <v>0</v>
      </c>
      <c r="J90" s="182">
        <f>SUM(J75:J89)</f>
        <v>0</v>
      </c>
      <c r="K90" s="182"/>
      <c r="L90" s="182"/>
      <c r="M90" s="182">
        <f>SUM(M75:M89)</f>
        <v>0</v>
      </c>
      <c r="N90" s="182">
        <f>SUM(N75:N89)</f>
        <v>0</v>
      </c>
      <c r="O90" s="182">
        <f>SUM(O75:O89)</f>
        <v>0</v>
      </c>
      <c r="P90" s="182">
        <f>SUM(P75:P89)</f>
        <v>0</v>
      </c>
      <c r="Q90" s="182">
        <f>SUM(Q75:Q89)</f>
        <v>0</v>
      </c>
      <c r="R90" s="182"/>
      <c r="S90" s="182"/>
      <c r="T90" s="182">
        <f>SUM(T75:T89)</f>
        <v>0</v>
      </c>
      <c r="U90" s="182">
        <f>SUM(U75:U89)</f>
        <v>0</v>
      </c>
      <c r="V90" s="182">
        <f>SUM(V75:V89)</f>
        <v>0</v>
      </c>
      <c r="W90" s="182">
        <f>SUM(W75:W89)</f>
        <v>0</v>
      </c>
      <c r="X90" s="182">
        <f>SUM(X75:X89)</f>
        <v>0</v>
      </c>
      <c r="Y90" s="182"/>
      <c r="Z90" s="182"/>
      <c r="AA90" s="182">
        <f>SUM(AA75:AA89)</f>
        <v>0</v>
      </c>
      <c r="AB90" s="182">
        <f>SUM(AB75:AB89)</f>
        <v>0</v>
      </c>
      <c r="AC90" s="182">
        <f>SUM(AC75:AC89)</f>
        <v>0</v>
      </c>
      <c r="AD90" s="182">
        <f>SUM(AD75:AD89)</f>
        <v>0</v>
      </c>
      <c r="AE90" s="182">
        <f>SUM(AE75:AE89)</f>
        <v>0</v>
      </c>
      <c r="AF90" s="182"/>
      <c r="AG90" s="182"/>
      <c r="AH90" s="150">
        <f>SUM(D90:AG90)</f>
        <v>0</v>
      </c>
    </row>
    <row r="91" spans="1:39" customHeight="1" ht="18.75">
      <c r="A91" s="291"/>
      <c r="B91" s="284" t="s">
        <v>55</v>
      </c>
      <c r="C91" s="285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45">
        <f>SUM(D91:AG91)</f>
        <v>0</v>
      </c>
    </row>
    <row r="92" spans="1:39" customHeight="1" ht="18.75">
      <c r="A92" s="291"/>
      <c r="B92" s="286" t="s">
        <v>139</v>
      </c>
      <c r="C92" s="287"/>
      <c r="D92" s="104"/>
      <c r="E92" s="104"/>
      <c r="F92" s="104">
        <v>450</v>
      </c>
      <c r="G92" s="104">
        <v>450</v>
      </c>
      <c r="H92" s="104">
        <v>450</v>
      </c>
      <c r="I92" s="104">
        <v>450</v>
      </c>
      <c r="J92" s="104">
        <v>450</v>
      </c>
      <c r="K92" s="104"/>
      <c r="L92" s="104"/>
      <c r="M92" s="104">
        <v>450</v>
      </c>
      <c r="N92" s="104">
        <v>450</v>
      </c>
      <c r="O92" s="104">
        <v>450</v>
      </c>
      <c r="P92" s="104">
        <v>450</v>
      </c>
      <c r="Q92" s="104">
        <v>450</v>
      </c>
      <c r="R92" s="104"/>
      <c r="S92" s="104"/>
      <c r="T92" s="104">
        <v>450</v>
      </c>
      <c r="U92" s="104">
        <v>450</v>
      </c>
      <c r="V92" s="104">
        <v>450</v>
      </c>
      <c r="W92" s="104">
        <v>450</v>
      </c>
      <c r="X92" s="104">
        <v>450</v>
      </c>
      <c r="Y92" s="104"/>
      <c r="Z92" s="104"/>
      <c r="AA92" s="104">
        <v>450</v>
      </c>
      <c r="AB92" s="104">
        <v>450</v>
      </c>
      <c r="AC92" s="104">
        <v>450</v>
      </c>
      <c r="AD92" s="104">
        <v>450</v>
      </c>
      <c r="AE92" s="104">
        <v>450</v>
      </c>
      <c r="AF92" s="104"/>
      <c r="AG92" s="104"/>
      <c r="AH92" s="146">
        <f>SUM(D92:AG92)</f>
        <v>9000</v>
      </c>
    </row>
    <row r="93" spans="1:39" customHeight="1" ht="18.75">
      <c r="A93" s="291"/>
      <c r="B93" s="286" t="s">
        <v>140</v>
      </c>
      <c r="C93" s="287"/>
      <c r="D93" s="104"/>
      <c r="E93" s="104"/>
      <c r="F93" s="104">
        <f>F92-F91</f>
        <v>450</v>
      </c>
      <c r="G93" s="104">
        <f>G92-G91</f>
        <v>450</v>
      </c>
      <c r="H93" s="104">
        <f>H92-H91</f>
        <v>450</v>
      </c>
      <c r="I93" s="104">
        <f>I92-I91</f>
        <v>450</v>
      </c>
      <c r="J93" s="104">
        <f>J92-J91</f>
        <v>450</v>
      </c>
      <c r="K93" s="104"/>
      <c r="L93" s="104"/>
      <c r="M93" s="104">
        <f>M92-M91</f>
        <v>450</v>
      </c>
      <c r="N93" s="104">
        <f>N92-N91</f>
        <v>450</v>
      </c>
      <c r="O93" s="104">
        <f>O92-O91</f>
        <v>450</v>
      </c>
      <c r="P93" s="104">
        <f>P92-P91</f>
        <v>450</v>
      </c>
      <c r="Q93" s="104">
        <f>Q92-Q91</f>
        <v>450</v>
      </c>
      <c r="R93" s="104"/>
      <c r="S93" s="104"/>
      <c r="T93" s="104">
        <f>T92-T91</f>
        <v>450</v>
      </c>
      <c r="U93" s="104">
        <f>U92-U91</f>
        <v>450</v>
      </c>
      <c r="V93" s="104">
        <f>V92-V91</f>
        <v>450</v>
      </c>
      <c r="W93" s="104">
        <f>W92-W91</f>
        <v>450</v>
      </c>
      <c r="X93" s="104">
        <f>X92-X91</f>
        <v>450</v>
      </c>
      <c r="Y93" s="104"/>
      <c r="Z93" s="104"/>
      <c r="AA93" s="104">
        <f>AA92-AA91</f>
        <v>450</v>
      </c>
      <c r="AB93" s="104">
        <f>AB92-AB91</f>
        <v>450</v>
      </c>
      <c r="AC93" s="104">
        <f>AC92-AC91</f>
        <v>450</v>
      </c>
      <c r="AD93" s="104">
        <f>AD92-AD91</f>
        <v>450</v>
      </c>
      <c r="AE93" s="104">
        <f>AE92-AE91</f>
        <v>450</v>
      </c>
      <c r="AF93" s="104"/>
      <c r="AG93" s="104"/>
      <c r="AH93" s="153">
        <f>SUM(D93:AG93)</f>
        <v>9000</v>
      </c>
    </row>
    <row r="94" spans="1:39" customHeight="1" ht="18.75">
      <c r="A94" s="291"/>
      <c r="B94" s="286" t="s">
        <v>141</v>
      </c>
      <c r="C94" s="287"/>
      <c r="D94" s="104"/>
      <c r="E94" s="104"/>
      <c r="F94" s="104">
        <f>F92-F90</f>
        <v>450</v>
      </c>
      <c r="G94" s="104">
        <f>G92-G90</f>
        <v>450</v>
      </c>
      <c r="H94" s="104">
        <f>H92-H90</f>
        <v>450</v>
      </c>
      <c r="I94" s="104">
        <f>I92-I90</f>
        <v>450</v>
      </c>
      <c r="J94" s="104">
        <f>J92-J90</f>
        <v>450</v>
      </c>
      <c r="K94" s="104"/>
      <c r="L94" s="104"/>
      <c r="M94" s="104">
        <f>M92-M90</f>
        <v>450</v>
      </c>
      <c r="N94" s="104">
        <f>N92-N90</f>
        <v>450</v>
      </c>
      <c r="O94" s="104">
        <f>O92-O90</f>
        <v>450</v>
      </c>
      <c r="P94" s="104">
        <f>P92-P90</f>
        <v>450</v>
      </c>
      <c r="Q94" s="104">
        <f>Q92-Q90</f>
        <v>450</v>
      </c>
      <c r="R94" s="104"/>
      <c r="S94" s="104"/>
      <c r="T94" s="104">
        <f>T92-T90</f>
        <v>450</v>
      </c>
      <c r="U94" s="104">
        <f>U92-U90</f>
        <v>450</v>
      </c>
      <c r="V94" s="104">
        <f>V92-V90</f>
        <v>450</v>
      </c>
      <c r="W94" s="104">
        <f>W92-W90</f>
        <v>450</v>
      </c>
      <c r="X94" s="104">
        <f>X92-X90</f>
        <v>450</v>
      </c>
      <c r="Y94" s="104"/>
      <c r="Z94" s="104"/>
      <c r="AA94" s="104">
        <f>AA92-AA90</f>
        <v>450</v>
      </c>
      <c r="AB94" s="104">
        <f>AB92-AB90</f>
        <v>450</v>
      </c>
      <c r="AC94" s="104">
        <f>AC92-AC90</f>
        <v>450</v>
      </c>
      <c r="AD94" s="104">
        <f>AD92-AD90</f>
        <v>450</v>
      </c>
      <c r="AE94" s="104">
        <f>AE92-AE90</f>
        <v>450</v>
      </c>
      <c r="AF94" s="104"/>
      <c r="AG94" s="104"/>
      <c r="AH94" s="153">
        <f>SUM(D94:AG94)</f>
        <v>9000</v>
      </c>
    </row>
    <row r="95" spans="1:39" customHeight="1" ht="16.5">
      <c r="A95" s="291"/>
      <c r="B95" s="288" t="s">
        <v>142</v>
      </c>
      <c r="C95" s="289"/>
      <c r="D95" s="104"/>
      <c r="E95" s="104"/>
      <c r="F95" s="104">
        <f>F76+F78+F80+F82+F84+F86</f>
        <v>0</v>
      </c>
      <c r="G95" s="104">
        <f>G76+G78+G80+G82+G84+G86</f>
        <v>0</v>
      </c>
      <c r="H95" s="104">
        <f>H76+H78+H80+H82+H84+H86</f>
        <v>0</v>
      </c>
      <c r="I95" s="104">
        <f>I76+I78+I80+I82+I84+I86</f>
        <v>0</v>
      </c>
      <c r="J95" s="104">
        <f>J76+J78+J80+J82+J84+J86</f>
        <v>0</v>
      </c>
      <c r="K95" s="104"/>
      <c r="L95" s="104"/>
      <c r="M95" s="104">
        <f>M76+M78+M80+M82+M84+M86</f>
        <v>0</v>
      </c>
      <c r="N95" s="104">
        <f>N76+N78+N80+N82+N84+N86</f>
        <v>0</v>
      </c>
      <c r="O95" s="104">
        <f>O76+O78+O80+O82+O84+O86</f>
        <v>0</v>
      </c>
      <c r="P95" s="104">
        <f>P76+P78+P80+P82+P84+P86</f>
        <v>0</v>
      </c>
      <c r="Q95" s="104">
        <f>Q76+Q78+Q80+Q82+Q84+Q86</f>
        <v>0</v>
      </c>
      <c r="R95" s="104"/>
      <c r="S95" s="104"/>
      <c r="T95" s="104">
        <f>T76+T78+T80+T82+T84+T86</f>
        <v>0</v>
      </c>
      <c r="U95" s="104">
        <f>U76+U78+U80+U82+U84+U86</f>
        <v>0</v>
      </c>
      <c r="V95" s="104">
        <f>V76+V78+V80+V82+V84+V86</f>
        <v>0</v>
      </c>
      <c r="W95" s="104">
        <f>W76+W78+W80+W82+W84+W86</f>
        <v>0</v>
      </c>
      <c r="X95" s="104">
        <f>X76+X78+X80+X82+X84+X86</f>
        <v>0</v>
      </c>
      <c r="Y95" s="104"/>
      <c r="Z95" s="104"/>
      <c r="AA95" s="104">
        <f>AA76+AA78+AA80+AA82+AA84+AA86</f>
        <v>0</v>
      </c>
      <c r="AB95" s="104">
        <f>AB76+AB78+AB80+AB82+AB84+AB86</f>
        <v>0</v>
      </c>
      <c r="AC95" s="104">
        <f>AC76+AC78+AC80+AC82+AC84+AC86</f>
        <v>0</v>
      </c>
      <c r="AD95" s="104">
        <f>AD76+AD78+AD80+AD82+AD84+AD86</f>
        <v>0</v>
      </c>
      <c r="AE95" s="104">
        <f>AE76+AE78+AE80+AE82+AE84+AE86</f>
        <v>0</v>
      </c>
      <c r="AF95" s="104"/>
      <c r="AG95" s="104"/>
      <c r="AH95" s="149">
        <f>SUM(D95:AG95)</f>
        <v>0</v>
      </c>
    </row>
    <row r="96" spans="1:39" customHeight="1" ht="15.75">
      <c r="A96" s="292"/>
      <c r="B96" s="101"/>
      <c r="C96" s="102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3"/>
      <c r="AI96" s="185" t="s">
        <v>120</v>
      </c>
    </row>
    <row r="97" spans="1:39" customHeight="1" ht="16.5">
      <c r="A97" s="276" t="s">
        <v>147</v>
      </c>
      <c r="B97" s="295" t="s">
        <v>122</v>
      </c>
      <c r="C97" s="296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10">
        <f>SUM(D97:AG97)</f>
        <v>0</v>
      </c>
    </row>
    <row r="98" spans="1:39" customHeight="1" ht="12">
      <c r="A98" s="277"/>
      <c r="B98" s="281" t="s">
        <v>213</v>
      </c>
      <c r="C98" s="99" t="s">
        <v>123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124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125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126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127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128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129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130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131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132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133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134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6">
        <f>SUM(D109:AG109)</f>
        <v>0</v>
      </c>
    </row>
    <row r="110" spans="1:39" customHeight="1" ht="15.75">
      <c r="A110" s="277"/>
      <c r="B110" s="281"/>
      <c r="C110" s="99" t="s">
        <v>135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5.75">
      <c r="A111" s="277"/>
      <c r="B111" s="281"/>
      <c r="C111" s="99" t="s">
        <v>136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47">
        <f>SUM(D111:AG111)</f>
        <v>0</v>
      </c>
    </row>
    <row r="112" spans="1:39" customHeight="1" ht="16.5">
      <c r="A112" s="277"/>
      <c r="B112" s="281"/>
      <c r="C112" s="100" t="s">
        <v>137</v>
      </c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51">
        <f>SUM(D112:AG112)</f>
        <v>0</v>
      </c>
    </row>
    <row r="113" spans="1:39" customHeight="1" ht="18.75">
      <c r="A113" s="277"/>
      <c r="B113" s="282" t="s">
        <v>138</v>
      </c>
      <c r="C113" s="283"/>
      <c r="D113" s="182"/>
      <c r="E113" s="182"/>
      <c r="F113" s="182">
        <f>SUM(F98:F112)</f>
        <v>0</v>
      </c>
      <c r="G113" s="182">
        <f>SUM(G98:G112)</f>
        <v>0</v>
      </c>
      <c r="H113" s="182">
        <f>SUM(H98:H112)</f>
        <v>0</v>
      </c>
      <c r="I113" s="182">
        <f>SUM(I98:I112)</f>
        <v>0</v>
      </c>
      <c r="J113" s="182">
        <f>SUM(J98:J112)</f>
        <v>0</v>
      </c>
      <c r="K113" s="182"/>
      <c r="L113" s="182"/>
      <c r="M113" s="182">
        <f>SUM(M98:M112)</f>
        <v>0</v>
      </c>
      <c r="N113" s="182">
        <f>SUM(N98:N112)</f>
        <v>0</v>
      </c>
      <c r="O113" s="182">
        <f>SUM(O98:O112)</f>
        <v>0</v>
      </c>
      <c r="P113" s="182">
        <f>SUM(P98:P112)</f>
        <v>0</v>
      </c>
      <c r="Q113" s="182">
        <f>SUM(Q98:Q112)</f>
        <v>0</v>
      </c>
      <c r="R113" s="182"/>
      <c r="S113" s="182"/>
      <c r="T113" s="182">
        <f>SUM(T98:T112)</f>
        <v>0</v>
      </c>
      <c r="U113" s="182">
        <f>SUM(U98:U112)</f>
        <v>0</v>
      </c>
      <c r="V113" s="182">
        <f>SUM(V98:V112)</f>
        <v>0</v>
      </c>
      <c r="W113" s="182">
        <f>SUM(W98:W112)</f>
        <v>0</v>
      </c>
      <c r="X113" s="182">
        <f>SUM(X98:X112)</f>
        <v>0</v>
      </c>
      <c r="Y113" s="182"/>
      <c r="Z113" s="182"/>
      <c r="AA113" s="182">
        <f>SUM(AA98:AA112)</f>
        <v>0</v>
      </c>
      <c r="AB113" s="182">
        <f>SUM(AB98:AB112)</f>
        <v>0</v>
      </c>
      <c r="AC113" s="182">
        <f>SUM(AC98:AC112)</f>
        <v>0</v>
      </c>
      <c r="AD113" s="182">
        <f>SUM(AD98:AD112)</f>
        <v>0</v>
      </c>
      <c r="AE113" s="182">
        <f>SUM(AE98:AE112)</f>
        <v>0</v>
      </c>
      <c r="AF113" s="182"/>
      <c r="AG113" s="182"/>
      <c r="AH113" s="150">
        <f>SUM(D113:AG113)</f>
        <v>0</v>
      </c>
    </row>
    <row r="114" spans="1:39" customHeight="1" ht="18.75">
      <c r="A114" s="277"/>
      <c r="B114" s="284" t="s">
        <v>55</v>
      </c>
      <c r="C114" s="285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45">
        <f>SUM(D114:AG114)</f>
        <v>0</v>
      </c>
    </row>
    <row r="115" spans="1:39" customHeight="1" ht="18.75">
      <c r="A115" s="277"/>
      <c r="B115" s="286" t="s">
        <v>139</v>
      </c>
      <c r="C115" s="287"/>
      <c r="D115" s="104"/>
      <c r="E115" s="104"/>
      <c r="F115" s="104">
        <v>400</v>
      </c>
      <c r="G115" s="104">
        <v>400</v>
      </c>
      <c r="H115" s="104">
        <v>400</v>
      </c>
      <c r="I115" s="104">
        <v>400</v>
      </c>
      <c r="J115" s="104">
        <v>400</v>
      </c>
      <c r="K115" s="104"/>
      <c r="L115" s="104"/>
      <c r="M115" s="104">
        <v>400</v>
      </c>
      <c r="N115" s="104">
        <v>400</v>
      </c>
      <c r="O115" s="104">
        <v>400</v>
      </c>
      <c r="P115" s="104">
        <v>400</v>
      </c>
      <c r="Q115" s="104">
        <v>400</v>
      </c>
      <c r="R115" s="104"/>
      <c r="S115" s="104"/>
      <c r="T115" s="104">
        <v>400</v>
      </c>
      <c r="U115" s="104">
        <v>400</v>
      </c>
      <c r="V115" s="104">
        <v>400</v>
      </c>
      <c r="W115" s="104">
        <v>400</v>
      </c>
      <c r="X115" s="104">
        <v>400</v>
      </c>
      <c r="Y115" s="104"/>
      <c r="Z115" s="104"/>
      <c r="AA115" s="104">
        <v>400</v>
      </c>
      <c r="AB115" s="104">
        <v>400</v>
      </c>
      <c r="AC115" s="104">
        <v>400</v>
      </c>
      <c r="AD115" s="104">
        <v>400</v>
      </c>
      <c r="AE115" s="104">
        <v>400</v>
      </c>
      <c r="AF115" s="104"/>
      <c r="AG115" s="104"/>
      <c r="AH115" s="146">
        <f>SUM(D115:AG115)</f>
        <v>8000</v>
      </c>
    </row>
    <row r="116" spans="1:39" customHeight="1" ht="18.75">
      <c r="A116" s="277"/>
      <c r="B116" s="286" t="s">
        <v>140</v>
      </c>
      <c r="C116" s="287"/>
      <c r="D116" s="104"/>
      <c r="E116" s="104"/>
      <c r="F116" s="104">
        <f>F115-F114</f>
        <v>400</v>
      </c>
      <c r="G116" s="104">
        <f>G115-G114</f>
        <v>400</v>
      </c>
      <c r="H116" s="104">
        <f>H115-H114</f>
        <v>400</v>
      </c>
      <c r="I116" s="104">
        <f>I115-I114</f>
        <v>400</v>
      </c>
      <c r="J116" s="104">
        <f>J115-J114</f>
        <v>400</v>
      </c>
      <c r="K116" s="104"/>
      <c r="L116" s="104"/>
      <c r="M116" s="104">
        <f>M115-M114</f>
        <v>400</v>
      </c>
      <c r="N116" s="104">
        <f>N115-N114</f>
        <v>400</v>
      </c>
      <c r="O116" s="104">
        <f>O115-O114</f>
        <v>400</v>
      </c>
      <c r="P116" s="104">
        <f>P115-P114</f>
        <v>400</v>
      </c>
      <c r="Q116" s="104">
        <f>Q115-Q114</f>
        <v>400</v>
      </c>
      <c r="R116" s="104"/>
      <c r="S116" s="104"/>
      <c r="T116" s="104">
        <f>T115-T114</f>
        <v>400</v>
      </c>
      <c r="U116" s="104">
        <f>U115-U114</f>
        <v>400</v>
      </c>
      <c r="V116" s="104">
        <f>V115-V114</f>
        <v>400</v>
      </c>
      <c r="W116" s="104">
        <f>W115-W114</f>
        <v>400</v>
      </c>
      <c r="X116" s="104">
        <f>X115-X114</f>
        <v>400</v>
      </c>
      <c r="Y116" s="104"/>
      <c r="Z116" s="104"/>
      <c r="AA116" s="104">
        <f>AA115-AA114</f>
        <v>400</v>
      </c>
      <c r="AB116" s="104">
        <f>AB115-AB114</f>
        <v>400</v>
      </c>
      <c r="AC116" s="104">
        <f>AC115-AC114</f>
        <v>400</v>
      </c>
      <c r="AD116" s="104">
        <f>AD115-AD114</f>
        <v>400</v>
      </c>
      <c r="AE116" s="104">
        <f>AE115-AE114</f>
        <v>400</v>
      </c>
      <c r="AF116" s="104"/>
      <c r="AG116" s="104"/>
      <c r="AH116" s="153">
        <f>SUM(D116:AG116)</f>
        <v>8000</v>
      </c>
    </row>
    <row r="117" spans="1:39" customHeight="1" ht="18.75">
      <c r="A117" s="277"/>
      <c r="B117" s="286" t="s">
        <v>141</v>
      </c>
      <c r="C117" s="287"/>
      <c r="D117" s="104"/>
      <c r="E117" s="104"/>
      <c r="F117" s="104">
        <f>F115-F113</f>
        <v>400</v>
      </c>
      <c r="G117" s="104">
        <f>G115-G113</f>
        <v>400</v>
      </c>
      <c r="H117" s="104">
        <f>H115-H113</f>
        <v>400</v>
      </c>
      <c r="I117" s="104">
        <f>I115-I113</f>
        <v>400</v>
      </c>
      <c r="J117" s="104">
        <f>J115-J113</f>
        <v>400</v>
      </c>
      <c r="K117" s="104"/>
      <c r="L117" s="104"/>
      <c r="M117" s="104">
        <f>M115-M113</f>
        <v>400</v>
      </c>
      <c r="N117" s="104">
        <f>N115-N113</f>
        <v>400</v>
      </c>
      <c r="O117" s="104">
        <f>O115-O113</f>
        <v>400</v>
      </c>
      <c r="P117" s="104">
        <f>P115-P113</f>
        <v>400</v>
      </c>
      <c r="Q117" s="104">
        <f>Q115-Q113</f>
        <v>400</v>
      </c>
      <c r="R117" s="104"/>
      <c r="S117" s="104"/>
      <c r="T117" s="104">
        <f>T115-T113</f>
        <v>400</v>
      </c>
      <c r="U117" s="104">
        <f>U115-U113</f>
        <v>400</v>
      </c>
      <c r="V117" s="104">
        <f>V115-V113</f>
        <v>400</v>
      </c>
      <c r="W117" s="104">
        <f>W115-W113</f>
        <v>400</v>
      </c>
      <c r="X117" s="104">
        <f>X115-X113</f>
        <v>400</v>
      </c>
      <c r="Y117" s="104"/>
      <c r="Z117" s="104"/>
      <c r="AA117" s="104">
        <f>AA115-AA113</f>
        <v>400</v>
      </c>
      <c r="AB117" s="104">
        <f>AB115-AB113</f>
        <v>400</v>
      </c>
      <c r="AC117" s="104">
        <f>AC115-AC113</f>
        <v>400</v>
      </c>
      <c r="AD117" s="104">
        <f>AD115-AD113</f>
        <v>400</v>
      </c>
      <c r="AE117" s="104">
        <f>AE115-AE113</f>
        <v>400</v>
      </c>
      <c r="AF117" s="104"/>
      <c r="AG117" s="104"/>
      <c r="AH117" s="153">
        <f>SUM(D117:AG117)</f>
        <v>8000</v>
      </c>
    </row>
    <row r="118" spans="1:39" customHeight="1" ht="16.5">
      <c r="A118" s="277"/>
      <c r="B118" s="288" t="s">
        <v>142</v>
      </c>
      <c r="C118" s="289"/>
      <c r="D118" s="104"/>
      <c r="E118" s="104"/>
      <c r="F118" s="104">
        <f>F99+F101+F103+F105+F107+F109</f>
        <v>0</v>
      </c>
      <c r="G118" s="104">
        <f>G99+G101+G103+G105+G107+G109</f>
        <v>0</v>
      </c>
      <c r="H118" s="104">
        <f>H99+H101+H103+H105+H107+H109</f>
        <v>0</v>
      </c>
      <c r="I118" s="104">
        <f>I99+I101+I103+I105+I107+I109</f>
        <v>0</v>
      </c>
      <c r="J118" s="104">
        <f>J99+J101+J103+J105+J107+J109</f>
        <v>0</v>
      </c>
      <c r="K118" s="104"/>
      <c r="L118" s="104"/>
      <c r="M118" s="104">
        <f>M99+M101+M103+M105+M107+M109</f>
        <v>0</v>
      </c>
      <c r="N118" s="104">
        <f>N99+N101+N103+N105+N107+N109</f>
        <v>0</v>
      </c>
      <c r="O118" s="104">
        <f>O99+O101+O103+O105+O107+O109</f>
        <v>0</v>
      </c>
      <c r="P118" s="104">
        <f>P99+P101+P103+P105+P107+P109</f>
        <v>0</v>
      </c>
      <c r="Q118" s="104">
        <f>Q99+Q101+Q103+Q105+Q107+Q109</f>
        <v>0</v>
      </c>
      <c r="R118" s="104"/>
      <c r="S118" s="104"/>
      <c r="T118" s="104">
        <f>T99+T101+T103+T105+T107+T109</f>
        <v>0</v>
      </c>
      <c r="U118" s="104">
        <f>U99+U101+U103+U105+U107+U109</f>
        <v>0</v>
      </c>
      <c r="V118" s="104">
        <f>V99+V101+V103+V105+V107+V109</f>
        <v>0</v>
      </c>
      <c r="W118" s="104">
        <f>W99+W101+W103+W105+W107+W109</f>
        <v>0</v>
      </c>
      <c r="X118" s="104">
        <f>X99+X101+X103+X105+X107+X109</f>
        <v>0</v>
      </c>
      <c r="Y118" s="104"/>
      <c r="Z118" s="104"/>
      <c r="AA118" s="104">
        <f>AA99+AA101+AA103+AA105+AA107+AA109</f>
        <v>0</v>
      </c>
      <c r="AB118" s="104">
        <f>AB99+AB101+AB103+AB105+AB107+AB109</f>
        <v>0</v>
      </c>
      <c r="AC118" s="104">
        <f>AC99+AC101+AC103+AC105+AC107+AC109</f>
        <v>0</v>
      </c>
      <c r="AD118" s="104">
        <f>AD99+AD101+AD103+AD105+AD107+AD109</f>
        <v>0</v>
      </c>
      <c r="AE118" s="104">
        <f>AE99+AE101+AE103+AE105+AE107+AE109</f>
        <v>0</v>
      </c>
      <c r="AF118" s="104"/>
      <c r="AG118" s="104"/>
      <c r="AH118" s="149">
        <f>SUM(D118:AG118)</f>
        <v>0</v>
      </c>
    </row>
    <row r="119" spans="1:39" customHeight="1" ht="15.75">
      <c r="A119" s="278"/>
      <c r="B119" s="101"/>
      <c r="C119" s="103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3"/>
      <c r="AI119" s="185" t="s">
        <v>120</v>
      </c>
    </row>
    <row r="120" spans="1:39" customHeight="1" ht="16.15">
      <c r="A120" s="290" t="s">
        <v>148</v>
      </c>
      <c r="B120" s="295" t="s">
        <v>122</v>
      </c>
      <c r="C120" s="296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10">
        <f>SUM(D120:AG120)</f>
        <v>0</v>
      </c>
    </row>
    <row r="121" spans="1:39" customHeight="1" ht="15.75">
      <c r="A121" s="291"/>
      <c r="B121" s="281" t="s">
        <v>213</v>
      </c>
      <c r="C121" s="99" t="s">
        <v>123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124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125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126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127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128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129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130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131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132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133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134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6">
        <f>SUM(D132:AG132)</f>
        <v>0</v>
      </c>
    </row>
    <row r="133" spans="1:39" customHeight="1" ht="15.75">
      <c r="A133" s="291"/>
      <c r="B133" s="281"/>
      <c r="C133" s="99" t="s">
        <v>135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5.75">
      <c r="A134" s="291"/>
      <c r="B134" s="281"/>
      <c r="C134" s="99" t="s">
        <v>136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47">
        <f>SUM(D134:AG134)</f>
        <v>0</v>
      </c>
    </row>
    <row r="135" spans="1:39" customHeight="1" ht="16.5">
      <c r="A135" s="291"/>
      <c r="B135" s="281"/>
      <c r="C135" s="100" t="s">
        <v>137</v>
      </c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51">
        <f>SUM(D135:AG135)</f>
        <v>0</v>
      </c>
    </row>
    <row r="136" spans="1:39" customHeight="1" ht="18.75">
      <c r="A136" s="291"/>
      <c r="B136" s="282" t="s">
        <v>138</v>
      </c>
      <c r="C136" s="283"/>
      <c r="D136" s="182"/>
      <c r="E136" s="182"/>
      <c r="F136" s="182">
        <f>SUM(F121:F135)</f>
        <v>0</v>
      </c>
      <c r="G136" s="182">
        <f>SUM(G121:G135)</f>
        <v>0</v>
      </c>
      <c r="H136" s="182">
        <f>SUM(H121:H135)</f>
        <v>0</v>
      </c>
      <c r="I136" s="182">
        <f>SUM(I121:I135)</f>
        <v>0</v>
      </c>
      <c r="J136" s="182">
        <f>SUM(J121:J135)</f>
        <v>0</v>
      </c>
      <c r="K136" s="182"/>
      <c r="L136" s="182"/>
      <c r="M136" s="182">
        <f>SUM(M121:M135)</f>
        <v>0</v>
      </c>
      <c r="N136" s="182">
        <f>SUM(N121:N135)</f>
        <v>0</v>
      </c>
      <c r="O136" s="182">
        <f>SUM(O121:O135)</f>
        <v>0</v>
      </c>
      <c r="P136" s="182">
        <f>SUM(P121:P135)</f>
        <v>0</v>
      </c>
      <c r="Q136" s="182">
        <f>SUM(Q121:Q135)</f>
        <v>0</v>
      </c>
      <c r="R136" s="182"/>
      <c r="S136" s="182"/>
      <c r="T136" s="182">
        <f>SUM(T121:T135)</f>
        <v>0</v>
      </c>
      <c r="U136" s="182">
        <f>SUM(U121:U135)</f>
        <v>0</v>
      </c>
      <c r="V136" s="182">
        <f>SUM(V121:V135)</f>
        <v>0</v>
      </c>
      <c r="W136" s="182">
        <f>SUM(W121:W135)</f>
        <v>0</v>
      </c>
      <c r="X136" s="182">
        <f>SUM(X121:X135)</f>
        <v>0</v>
      </c>
      <c r="Y136" s="182"/>
      <c r="Z136" s="182"/>
      <c r="AA136" s="182">
        <f>SUM(AA121:AA135)</f>
        <v>0</v>
      </c>
      <c r="AB136" s="182">
        <f>SUM(AB121:AB135)</f>
        <v>0</v>
      </c>
      <c r="AC136" s="182">
        <f>SUM(AC121:AC135)</f>
        <v>0</v>
      </c>
      <c r="AD136" s="182">
        <f>SUM(AD121:AD135)</f>
        <v>0</v>
      </c>
      <c r="AE136" s="182">
        <f>SUM(AE121:AE135)</f>
        <v>0</v>
      </c>
      <c r="AF136" s="182"/>
      <c r="AG136" s="182"/>
      <c r="AH136" s="150">
        <f>SUM(D136:AG136)</f>
        <v>0</v>
      </c>
      <c r="AL136">
        <v>2</v>
      </c>
    </row>
    <row r="137" spans="1:39" customHeight="1" ht="18.75">
      <c r="A137" s="291"/>
      <c r="B137" s="284" t="s">
        <v>55</v>
      </c>
      <c r="C137" s="285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45">
        <f>SUM(D137:AG137)</f>
        <v>0</v>
      </c>
    </row>
    <row r="138" spans="1:39" customHeight="1" ht="18.75">
      <c r="A138" s="291"/>
      <c r="B138" s="286" t="s">
        <v>139</v>
      </c>
      <c r="C138" s="287"/>
      <c r="D138" s="104"/>
      <c r="E138" s="104"/>
      <c r="F138" s="104">
        <v>400</v>
      </c>
      <c r="G138" s="104">
        <v>400</v>
      </c>
      <c r="H138" s="104">
        <v>400</v>
      </c>
      <c r="I138" s="104">
        <v>400</v>
      </c>
      <c r="J138" s="104">
        <v>400</v>
      </c>
      <c r="K138" s="104"/>
      <c r="L138" s="104"/>
      <c r="M138" s="104">
        <v>400</v>
      </c>
      <c r="N138" s="104">
        <v>400</v>
      </c>
      <c r="O138" s="104">
        <v>400</v>
      </c>
      <c r="P138" s="104">
        <v>400</v>
      </c>
      <c r="Q138" s="104">
        <v>400</v>
      </c>
      <c r="R138" s="104"/>
      <c r="S138" s="104"/>
      <c r="T138" s="104">
        <v>400</v>
      </c>
      <c r="U138" s="104">
        <v>400</v>
      </c>
      <c r="V138" s="104">
        <v>400</v>
      </c>
      <c r="W138" s="104">
        <v>400</v>
      </c>
      <c r="X138" s="104">
        <v>400</v>
      </c>
      <c r="Y138" s="104"/>
      <c r="Z138" s="104"/>
      <c r="AA138" s="104">
        <v>400</v>
      </c>
      <c r="AB138" s="104">
        <v>400</v>
      </c>
      <c r="AC138" s="104">
        <v>400</v>
      </c>
      <c r="AD138" s="104">
        <v>400</v>
      </c>
      <c r="AE138" s="104">
        <v>400</v>
      </c>
      <c r="AF138" s="104"/>
      <c r="AG138" s="104"/>
      <c r="AH138" s="146">
        <f>SUM(D138:AG138)</f>
        <v>8000</v>
      </c>
    </row>
    <row r="139" spans="1:39" customHeight="1" ht="18.75">
      <c r="A139" s="291"/>
      <c r="B139" s="286" t="s">
        <v>140</v>
      </c>
      <c r="C139" s="287"/>
      <c r="D139" s="104"/>
      <c r="E139" s="104"/>
      <c r="F139" s="104">
        <f>F138-F137</f>
        <v>400</v>
      </c>
      <c r="G139" s="104">
        <f>G138-G137</f>
        <v>400</v>
      </c>
      <c r="H139" s="104">
        <f>H138-H137</f>
        <v>400</v>
      </c>
      <c r="I139" s="104">
        <f>I138-I137</f>
        <v>400</v>
      </c>
      <c r="J139" s="104">
        <f>J138-J137</f>
        <v>400</v>
      </c>
      <c r="K139" s="104"/>
      <c r="L139" s="104"/>
      <c r="M139" s="104">
        <f>M138-M137</f>
        <v>400</v>
      </c>
      <c r="N139" s="104">
        <f>N138-N137</f>
        <v>400</v>
      </c>
      <c r="O139" s="104">
        <f>O138-O137</f>
        <v>400</v>
      </c>
      <c r="P139" s="104">
        <f>P138-P137</f>
        <v>400</v>
      </c>
      <c r="Q139" s="104">
        <f>Q138-Q137</f>
        <v>400</v>
      </c>
      <c r="R139" s="104"/>
      <c r="S139" s="104"/>
      <c r="T139" s="104">
        <f>T138-T137</f>
        <v>400</v>
      </c>
      <c r="U139" s="104">
        <f>U138-U137</f>
        <v>400</v>
      </c>
      <c r="V139" s="104">
        <f>V138-V137</f>
        <v>400</v>
      </c>
      <c r="W139" s="104">
        <f>W138-W137</f>
        <v>400</v>
      </c>
      <c r="X139" s="104">
        <f>X138-X137</f>
        <v>400</v>
      </c>
      <c r="Y139" s="104"/>
      <c r="Z139" s="104"/>
      <c r="AA139" s="104">
        <f>AA138-AA137</f>
        <v>400</v>
      </c>
      <c r="AB139" s="104">
        <f>AB138-AB137</f>
        <v>400</v>
      </c>
      <c r="AC139" s="104">
        <f>AC138-AC137</f>
        <v>400</v>
      </c>
      <c r="AD139" s="104">
        <f>AD138-AD137</f>
        <v>400</v>
      </c>
      <c r="AE139" s="104">
        <f>AE138-AE137</f>
        <v>400</v>
      </c>
      <c r="AF139" s="104"/>
      <c r="AG139" s="104"/>
      <c r="AH139" s="153">
        <f>SUM(D139:AG139)</f>
        <v>8000</v>
      </c>
    </row>
    <row r="140" spans="1:39" customHeight="1" ht="18.75">
      <c r="A140" s="291"/>
      <c r="B140" s="286" t="s">
        <v>141</v>
      </c>
      <c r="C140" s="287"/>
      <c r="D140" s="104"/>
      <c r="E140" s="104"/>
      <c r="F140" s="104">
        <f>F138-F136</f>
        <v>400</v>
      </c>
      <c r="G140" s="104">
        <f>G138-G136</f>
        <v>400</v>
      </c>
      <c r="H140" s="104">
        <f>H138-H136</f>
        <v>400</v>
      </c>
      <c r="I140" s="104">
        <f>I138-I136</f>
        <v>400</v>
      </c>
      <c r="J140" s="104">
        <f>J138-J136</f>
        <v>400</v>
      </c>
      <c r="K140" s="104"/>
      <c r="L140" s="104"/>
      <c r="M140" s="104">
        <f>M138-M136</f>
        <v>400</v>
      </c>
      <c r="N140" s="104">
        <f>N138-N136</f>
        <v>400</v>
      </c>
      <c r="O140" s="104">
        <f>O138-O136</f>
        <v>400</v>
      </c>
      <c r="P140" s="104">
        <f>P138-P136</f>
        <v>400</v>
      </c>
      <c r="Q140" s="104">
        <f>Q138-Q136</f>
        <v>400</v>
      </c>
      <c r="R140" s="104"/>
      <c r="S140" s="104"/>
      <c r="T140" s="104">
        <f>T138-T136</f>
        <v>400</v>
      </c>
      <c r="U140" s="104">
        <f>U138-U136</f>
        <v>400</v>
      </c>
      <c r="V140" s="104">
        <f>V138-V136</f>
        <v>400</v>
      </c>
      <c r="W140" s="104">
        <f>W138-W136</f>
        <v>400</v>
      </c>
      <c r="X140" s="104">
        <f>X138-X136</f>
        <v>400</v>
      </c>
      <c r="Y140" s="104"/>
      <c r="Z140" s="104"/>
      <c r="AA140" s="104">
        <f>AA138-AA136</f>
        <v>400</v>
      </c>
      <c r="AB140" s="104">
        <f>AB138-AB136</f>
        <v>400</v>
      </c>
      <c r="AC140" s="104">
        <f>AC138-AC136</f>
        <v>400</v>
      </c>
      <c r="AD140" s="104">
        <f>AD138-AD136</f>
        <v>400</v>
      </c>
      <c r="AE140" s="104">
        <f>AE138-AE136</f>
        <v>400</v>
      </c>
      <c r="AF140" s="104"/>
      <c r="AG140" s="104"/>
      <c r="AH140" s="153">
        <f>SUM(D140:AG140)</f>
        <v>8000</v>
      </c>
    </row>
    <row r="141" spans="1:39" customHeight="1" ht="16.5">
      <c r="A141" s="291"/>
      <c r="B141" s="288" t="s">
        <v>142</v>
      </c>
      <c r="C141" s="289"/>
      <c r="D141" s="104"/>
      <c r="E141" s="104"/>
      <c r="F141" s="104">
        <f>F122+F124+F126+F128+F130+F132</f>
        <v>0</v>
      </c>
      <c r="G141" s="104">
        <f>G122+G124+G126+G128+G130+G132</f>
        <v>0</v>
      </c>
      <c r="H141" s="104">
        <f>H122+H124+H126+H128+H130+H132</f>
        <v>0</v>
      </c>
      <c r="I141" s="104">
        <f>I122+I124+I126+I128+I130+I132</f>
        <v>0</v>
      </c>
      <c r="J141" s="104">
        <f>J122+J124+J126+J128+J130+J132</f>
        <v>0</v>
      </c>
      <c r="K141" s="104"/>
      <c r="L141" s="104"/>
      <c r="M141" s="104">
        <f>M122+M124+M126+M128+M130+M132</f>
        <v>0</v>
      </c>
      <c r="N141" s="104">
        <f>N122+N124+N126+N128+N130+N132</f>
        <v>0</v>
      </c>
      <c r="O141" s="104">
        <f>O122+O124+O126+O128+O130+O132</f>
        <v>0</v>
      </c>
      <c r="P141" s="104">
        <f>P122+P124+P126+P128+P130+P132</f>
        <v>0</v>
      </c>
      <c r="Q141" s="104">
        <f>Q122+Q124+Q126+Q128+Q130+Q132</f>
        <v>0</v>
      </c>
      <c r="R141" s="104"/>
      <c r="S141" s="104"/>
      <c r="T141" s="104">
        <f>T122+T124+T126+T128+T130+T132</f>
        <v>0</v>
      </c>
      <c r="U141" s="104">
        <f>U122+U124+U126+U128+U130+U132</f>
        <v>0</v>
      </c>
      <c r="V141" s="104">
        <f>V122+V124+V126+V128+V130+V132</f>
        <v>0</v>
      </c>
      <c r="W141" s="104">
        <f>W122+W124+W126+W128+W130+W132</f>
        <v>0</v>
      </c>
      <c r="X141" s="104">
        <f>X122+X124+X126+X128+X130+X132</f>
        <v>0</v>
      </c>
      <c r="Y141" s="104"/>
      <c r="Z141" s="104"/>
      <c r="AA141" s="104">
        <f>AA122+AA124+AA126+AA128+AA130+AA132</f>
        <v>0</v>
      </c>
      <c r="AB141" s="104">
        <f>AB122+AB124+AB126+AB128+AB130+AB132</f>
        <v>0</v>
      </c>
      <c r="AC141" s="104">
        <f>AC122+AC124+AC126+AC128+AC130+AC132</f>
        <v>0</v>
      </c>
      <c r="AD141" s="104">
        <f>AD122+AD124+AD126+AD128+AD130+AD132</f>
        <v>0</v>
      </c>
      <c r="AE141" s="104">
        <f>AE122+AE124+AE126+AE128+AE130+AE132</f>
        <v>0</v>
      </c>
      <c r="AF141" s="104"/>
      <c r="AG141" s="104"/>
      <c r="AH141" s="149">
        <f>SUM(D141:AG141)</f>
        <v>0</v>
      </c>
    </row>
    <row r="142" spans="1:39" customHeight="1" ht="15.75">
      <c r="A142" s="292"/>
      <c r="B142" s="101"/>
      <c r="C142" s="102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3"/>
      <c r="AI142" s="185" t="s">
        <v>120</v>
      </c>
    </row>
    <row r="143" spans="1:39" customHeight="1" ht="16.5">
      <c r="A143" s="276" t="s">
        <v>149</v>
      </c>
      <c r="B143" s="295" t="s">
        <v>122</v>
      </c>
      <c r="C143" s="296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10">
        <f>SUM(D143:AG143)</f>
        <v>0</v>
      </c>
    </row>
    <row r="144" spans="1:39" customHeight="1" ht="15.75">
      <c r="A144" s="277"/>
      <c r="B144" s="281" t="s">
        <v>213</v>
      </c>
      <c r="C144" s="99" t="s">
        <v>123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124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125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126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127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128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129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130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131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132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133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134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6">
        <f>SUM(D155:AG155)</f>
        <v>0</v>
      </c>
    </row>
    <row r="156" spans="1:39" customHeight="1" ht="15.75">
      <c r="A156" s="277"/>
      <c r="B156" s="281"/>
      <c r="C156" s="99" t="s">
        <v>135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5.75">
      <c r="A157" s="277"/>
      <c r="B157" s="281"/>
      <c r="C157" s="99" t="s">
        <v>136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47">
        <f>SUM(D157:AG157)</f>
        <v>0</v>
      </c>
    </row>
    <row r="158" spans="1:39" customHeight="1" ht="16.5">
      <c r="A158" s="277"/>
      <c r="B158" s="281"/>
      <c r="C158" s="100" t="s">
        <v>137</v>
      </c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51">
        <f>SUM(D158:AG158)</f>
        <v>0</v>
      </c>
    </row>
    <row r="159" spans="1:39" customHeight="1" ht="18.75">
      <c r="A159" s="277"/>
      <c r="B159" s="282" t="s">
        <v>138</v>
      </c>
      <c r="C159" s="283"/>
      <c r="D159" s="182"/>
      <c r="E159" s="182"/>
      <c r="F159" s="182">
        <f>SUM(F144:F158)</f>
        <v>0</v>
      </c>
      <c r="G159" s="182">
        <f>SUM(G144:G158)</f>
        <v>0</v>
      </c>
      <c r="H159" s="182">
        <f>SUM(H144:H158)</f>
        <v>0</v>
      </c>
      <c r="I159" s="182">
        <f>SUM(I144:I158)</f>
        <v>0</v>
      </c>
      <c r="J159" s="182">
        <f>SUM(J144:J158)</f>
        <v>0</v>
      </c>
      <c r="K159" s="182"/>
      <c r="L159" s="182"/>
      <c r="M159" s="182">
        <f>SUM(M144:M158)</f>
        <v>0</v>
      </c>
      <c r="N159" s="182">
        <f>SUM(N144:N158)</f>
        <v>0</v>
      </c>
      <c r="O159" s="182">
        <f>SUM(O144:O158)</f>
        <v>0</v>
      </c>
      <c r="P159" s="182">
        <f>SUM(P144:P158)</f>
        <v>0</v>
      </c>
      <c r="Q159" s="182">
        <f>SUM(Q144:Q158)</f>
        <v>0</v>
      </c>
      <c r="R159" s="182"/>
      <c r="S159" s="182"/>
      <c r="T159" s="182">
        <f>SUM(T144:T158)</f>
        <v>0</v>
      </c>
      <c r="U159" s="182">
        <f>SUM(U144:U158)</f>
        <v>0</v>
      </c>
      <c r="V159" s="182">
        <f>SUM(V144:V158)</f>
        <v>0</v>
      </c>
      <c r="W159" s="182">
        <f>SUM(W144:W158)</f>
        <v>0</v>
      </c>
      <c r="X159" s="182">
        <f>SUM(X144:X158)</f>
        <v>0</v>
      </c>
      <c r="Y159" s="182"/>
      <c r="Z159" s="182"/>
      <c r="AA159" s="182">
        <f>SUM(AA144:AA158)</f>
        <v>0</v>
      </c>
      <c r="AB159" s="182">
        <f>SUM(AB144:AB158)</f>
        <v>0</v>
      </c>
      <c r="AC159" s="182">
        <f>SUM(AC144:AC158)</f>
        <v>0</v>
      </c>
      <c r="AD159" s="182">
        <f>SUM(AD144:AD158)</f>
        <v>0</v>
      </c>
      <c r="AE159" s="182">
        <f>SUM(AE144:AE158)</f>
        <v>0</v>
      </c>
      <c r="AF159" s="182"/>
      <c r="AG159" s="182"/>
      <c r="AH159" s="150">
        <f>SUM(D159:AG159)</f>
        <v>0</v>
      </c>
    </row>
    <row r="160" spans="1:39" customHeight="1" ht="18.75">
      <c r="A160" s="277"/>
      <c r="B160" s="284" t="s">
        <v>55</v>
      </c>
      <c r="C160" s="285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45">
        <f>SUM(D160:AG160)</f>
        <v>0</v>
      </c>
    </row>
    <row r="161" spans="1:39" customHeight="1" ht="18.75">
      <c r="A161" s="277"/>
      <c r="B161" s="286" t="s">
        <v>139</v>
      </c>
      <c r="C161" s="287"/>
      <c r="D161" s="104"/>
      <c r="E161" s="104"/>
      <c r="F161" s="104">
        <v>400</v>
      </c>
      <c r="G161" s="104">
        <v>400</v>
      </c>
      <c r="H161" s="104">
        <v>400</v>
      </c>
      <c r="I161" s="104">
        <v>400</v>
      </c>
      <c r="J161" s="104">
        <v>400</v>
      </c>
      <c r="K161" s="104"/>
      <c r="L161" s="104"/>
      <c r="M161" s="104">
        <v>400</v>
      </c>
      <c r="N161" s="104">
        <v>400</v>
      </c>
      <c r="O161" s="104">
        <v>400</v>
      </c>
      <c r="P161" s="104">
        <v>400</v>
      </c>
      <c r="Q161" s="104">
        <v>400</v>
      </c>
      <c r="R161" s="104"/>
      <c r="S161" s="104"/>
      <c r="T161" s="104">
        <v>400</v>
      </c>
      <c r="U161" s="104">
        <v>400</v>
      </c>
      <c r="V161" s="104">
        <v>400</v>
      </c>
      <c r="W161" s="104">
        <v>400</v>
      </c>
      <c r="X161" s="104">
        <v>400</v>
      </c>
      <c r="Y161" s="104"/>
      <c r="Z161" s="104"/>
      <c r="AA161" s="104">
        <v>400</v>
      </c>
      <c r="AB161" s="104">
        <v>400</v>
      </c>
      <c r="AC161" s="104">
        <v>400</v>
      </c>
      <c r="AD161" s="104">
        <v>400</v>
      </c>
      <c r="AE161" s="104">
        <v>400</v>
      </c>
      <c r="AF161" s="104"/>
      <c r="AG161" s="104"/>
      <c r="AH161" s="146">
        <f>SUM(D161:AG161)</f>
        <v>8000</v>
      </c>
    </row>
    <row r="162" spans="1:39" customHeight="1" ht="18.75">
      <c r="A162" s="277"/>
      <c r="B162" s="286" t="s">
        <v>140</v>
      </c>
      <c r="C162" s="287"/>
      <c r="D162" s="104"/>
      <c r="E162" s="104"/>
      <c r="F162" s="104">
        <f>F161-F160</f>
        <v>400</v>
      </c>
      <c r="G162" s="104">
        <f>G161-G160</f>
        <v>400</v>
      </c>
      <c r="H162" s="104">
        <f>H161-H160</f>
        <v>400</v>
      </c>
      <c r="I162" s="104">
        <f>I161-I160</f>
        <v>400</v>
      </c>
      <c r="J162" s="104">
        <f>J161-J160</f>
        <v>400</v>
      </c>
      <c r="K162" s="104"/>
      <c r="L162" s="104"/>
      <c r="M162" s="104">
        <f>M161-M160</f>
        <v>400</v>
      </c>
      <c r="N162" s="104">
        <f>N161-N160</f>
        <v>400</v>
      </c>
      <c r="O162" s="104">
        <f>O161-O160</f>
        <v>400</v>
      </c>
      <c r="P162" s="104">
        <f>P161-P160</f>
        <v>400</v>
      </c>
      <c r="Q162" s="104">
        <f>Q161-Q160</f>
        <v>400</v>
      </c>
      <c r="R162" s="104"/>
      <c r="S162" s="104"/>
      <c r="T162" s="104">
        <f>T161-T160</f>
        <v>400</v>
      </c>
      <c r="U162" s="104">
        <f>U161-U160</f>
        <v>400</v>
      </c>
      <c r="V162" s="104">
        <f>V161-V160</f>
        <v>400</v>
      </c>
      <c r="W162" s="104">
        <f>W161-W160</f>
        <v>400</v>
      </c>
      <c r="X162" s="104">
        <f>X161-X160</f>
        <v>400</v>
      </c>
      <c r="Y162" s="104"/>
      <c r="Z162" s="104"/>
      <c r="AA162" s="104">
        <f>AA161-AA160</f>
        <v>400</v>
      </c>
      <c r="AB162" s="104">
        <f>AB161-AB160</f>
        <v>400</v>
      </c>
      <c r="AC162" s="104">
        <f>AC161-AC160</f>
        <v>400</v>
      </c>
      <c r="AD162" s="104">
        <f>AD161-AD160</f>
        <v>400</v>
      </c>
      <c r="AE162" s="104">
        <f>AE161-AE160</f>
        <v>400</v>
      </c>
      <c r="AF162" s="104"/>
      <c r="AG162" s="104"/>
      <c r="AH162" s="153">
        <f>SUM(D162:AG162)</f>
        <v>8000</v>
      </c>
    </row>
    <row r="163" spans="1:39" customHeight="1" ht="18.75">
      <c r="A163" s="277"/>
      <c r="B163" s="286" t="s">
        <v>141</v>
      </c>
      <c r="C163" s="287"/>
      <c r="D163" s="104"/>
      <c r="E163" s="104"/>
      <c r="F163" s="104">
        <f>F161-F159</f>
        <v>400</v>
      </c>
      <c r="G163" s="104">
        <f>G161-G159</f>
        <v>400</v>
      </c>
      <c r="H163" s="104">
        <f>H161-H159</f>
        <v>400</v>
      </c>
      <c r="I163" s="104">
        <f>I161-I159</f>
        <v>400</v>
      </c>
      <c r="J163" s="104">
        <f>J161-J159</f>
        <v>400</v>
      </c>
      <c r="K163" s="104"/>
      <c r="L163" s="104"/>
      <c r="M163" s="104">
        <f>M161-M159</f>
        <v>400</v>
      </c>
      <c r="N163" s="104">
        <f>N161-N159</f>
        <v>400</v>
      </c>
      <c r="O163" s="104">
        <f>O161-O159</f>
        <v>400</v>
      </c>
      <c r="P163" s="104">
        <f>P161-P159</f>
        <v>400</v>
      </c>
      <c r="Q163" s="104">
        <f>Q161-Q159</f>
        <v>400</v>
      </c>
      <c r="R163" s="104"/>
      <c r="S163" s="104"/>
      <c r="T163" s="104">
        <f>T161-T159</f>
        <v>400</v>
      </c>
      <c r="U163" s="104">
        <f>U161-U159</f>
        <v>400</v>
      </c>
      <c r="V163" s="104">
        <f>V161-V159</f>
        <v>400</v>
      </c>
      <c r="W163" s="104">
        <f>W161-W159</f>
        <v>400</v>
      </c>
      <c r="X163" s="104">
        <f>X161-X159</f>
        <v>400</v>
      </c>
      <c r="Y163" s="104"/>
      <c r="Z163" s="104"/>
      <c r="AA163" s="104">
        <f>AA161-AA159</f>
        <v>400</v>
      </c>
      <c r="AB163" s="104">
        <f>AB161-AB159</f>
        <v>400</v>
      </c>
      <c r="AC163" s="104">
        <f>AC161-AC159</f>
        <v>400</v>
      </c>
      <c r="AD163" s="104">
        <f>AD161-AD159</f>
        <v>400</v>
      </c>
      <c r="AE163" s="104">
        <f>AE161-AE159</f>
        <v>400</v>
      </c>
      <c r="AF163" s="104"/>
      <c r="AG163" s="104"/>
      <c r="AH163" s="153">
        <f>SUM(D163:AG163)</f>
        <v>8000</v>
      </c>
    </row>
    <row r="164" spans="1:39" customHeight="1" ht="16.5">
      <c r="A164" s="277"/>
      <c r="B164" s="288" t="s">
        <v>142</v>
      </c>
      <c r="C164" s="289"/>
      <c r="D164" s="104"/>
      <c r="E164" s="104"/>
      <c r="F164" s="104">
        <f>F145+F147+F149+F151+F153+F155</f>
        <v>0</v>
      </c>
      <c r="G164" s="104">
        <f>G145+G147+G149+G151+G153+G155</f>
        <v>0</v>
      </c>
      <c r="H164" s="104">
        <f>H145+H147+H149+H151+H153+H155</f>
        <v>0</v>
      </c>
      <c r="I164" s="104">
        <f>I145+I147+I149+I151+I153+I155</f>
        <v>0</v>
      </c>
      <c r="J164" s="104">
        <f>J145+J147+J149+J151+J153+J155</f>
        <v>0</v>
      </c>
      <c r="K164" s="104"/>
      <c r="L164" s="104"/>
      <c r="M164" s="104">
        <f>M145+M147+M149+M151+M153+M155</f>
        <v>0</v>
      </c>
      <c r="N164" s="104">
        <f>N145+N147+N149+N151+N153+N155</f>
        <v>0</v>
      </c>
      <c r="O164" s="104">
        <f>O145+O147+O149+O151+O153+O155</f>
        <v>0</v>
      </c>
      <c r="P164" s="104">
        <f>P145+P147+P149+P151+P153+P155</f>
        <v>0</v>
      </c>
      <c r="Q164" s="104">
        <f>Q145+Q147+Q149+Q151+Q153+Q155</f>
        <v>0</v>
      </c>
      <c r="R164" s="104"/>
      <c r="S164" s="104"/>
      <c r="T164" s="104">
        <f>T145+T147+T149+T151+T153+T155</f>
        <v>0</v>
      </c>
      <c r="U164" s="104">
        <f>U145+U147+U149+U151+U153+U155</f>
        <v>0</v>
      </c>
      <c r="V164" s="104">
        <f>V145+V147+V149+V151+V153+V155</f>
        <v>0</v>
      </c>
      <c r="W164" s="104">
        <f>W145+W147+W149+W151+W153+W155</f>
        <v>0</v>
      </c>
      <c r="X164" s="104">
        <f>X145+X147+X149+X151+X153+X155</f>
        <v>0</v>
      </c>
      <c r="Y164" s="104"/>
      <c r="Z164" s="104"/>
      <c r="AA164" s="104">
        <f>AA145+AA147+AA149+AA151+AA153+AA155</f>
        <v>0</v>
      </c>
      <c r="AB164" s="104">
        <f>AB145+AB147+AB149+AB151+AB153+AB155</f>
        <v>0</v>
      </c>
      <c r="AC164" s="104">
        <f>AC145+AC147+AC149+AC151+AC153+AC155</f>
        <v>0</v>
      </c>
      <c r="AD164" s="104">
        <f>AD145+AD147+AD149+AD151+AD153+AD155</f>
        <v>0</v>
      </c>
      <c r="AE164" s="104">
        <f>AE145+AE147+AE149+AE151+AE153+AE155</f>
        <v>0</v>
      </c>
      <c r="AF164" s="104"/>
      <c r="AG164" s="104"/>
      <c r="AH164" s="149">
        <f>SUM(D164:AG164)</f>
        <v>0</v>
      </c>
    </row>
    <row r="165" spans="1:39" customHeight="1" ht="15.75">
      <c r="A165" s="278"/>
      <c r="B165" s="101"/>
      <c r="C165" s="103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3"/>
      <c r="AI165" s="185" t="s">
        <v>120</v>
      </c>
    </row>
    <row r="166" spans="1:39" customHeight="1" ht="16.5">
      <c r="A166" s="297" t="s">
        <v>151</v>
      </c>
      <c r="B166" s="295" t="s">
        <v>122</v>
      </c>
      <c r="C166" s="296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10">
        <f>SUM(D166:AG166)</f>
        <v>0</v>
      </c>
      <c r="AI166" s="13" t="s">
        <v>192</v>
      </c>
    </row>
    <row r="167" spans="1:39" customHeight="1" ht="15.75">
      <c r="A167" s="298"/>
      <c r="B167" s="281" t="s">
        <v>213</v>
      </c>
      <c r="C167" s="99" t="s">
        <v>123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124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125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126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127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128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129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130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131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132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133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134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6">
        <f>SUM(D178:AG178)</f>
        <v>0</v>
      </c>
    </row>
    <row r="179" spans="1:39" customHeight="1" ht="15.75">
      <c r="A179" s="298"/>
      <c r="B179" s="281"/>
      <c r="C179" s="99" t="s">
        <v>135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5.75">
      <c r="A180" s="298"/>
      <c r="B180" s="281"/>
      <c r="C180" s="99" t="s">
        <v>136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47">
        <f>SUM(D180:AG180)</f>
        <v>0</v>
      </c>
    </row>
    <row r="181" spans="1:39" customHeight="1" ht="16.5">
      <c r="A181" s="298"/>
      <c r="B181" s="281"/>
      <c r="C181" s="100" t="s">
        <v>137</v>
      </c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51">
        <f>SUM(D181:AG181)</f>
        <v>0</v>
      </c>
    </row>
    <row r="182" spans="1:39" customHeight="1" ht="18.75">
      <c r="A182" s="298"/>
      <c r="B182" s="282" t="s">
        <v>138</v>
      </c>
      <c r="C182" s="283"/>
      <c r="D182" s="182"/>
      <c r="E182" s="182"/>
      <c r="F182" s="182">
        <f>SUM(F167:F181)</f>
        <v>0</v>
      </c>
      <c r="G182" s="182">
        <f>SUM(G167:G181)</f>
        <v>0</v>
      </c>
      <c r="H182" s="182">
        <f>SUM(H167:H181)</f>
        <v>0</v>
      </c>
      <c r="I182" s="182">
        <f>SUM(I167:I181)</f>
        <v>0</v>
      </c>
      <c r="J182" s="182">
        <f>SUM(J167:J181)</f>
        <v>0</v>
      </c>
      <c r="K182" s="182"/>
      <c r="L182" s="182"/>
      <c r="M182" s="182">
        <f>SUM(M167:M181)</f>
        <v>0</v>
      </c>
      <c r="N182" s="182">
        <f>SUM(N167:N181)</f>
        <v>0</v>
      </c>
      <c r="O182" s="182">
        <f>SUM(O167:O181)</f>
        <v>0</v>
      </c>
      <c r="P182" s="182">
        <f>SUM(P167:P181)</f>
        <v>0</v>
      </c>
      <c r="Q182" s="182">
        <f>SUM(Q167:Q181)</f>
        <v>0</v>
      </c>
      <c r="R182" s="182"/>
      <c r="S182" s="182"/>
      <c r="T182" s="182">
        <f>SUM(T167:T181)</f>
        <v>0</v>
      </c>
      <c r="U182" s="182">
        <f>SUM(U167:U181)</f>
        <v>0</v>
      </c>
      <c r="V182" s="182">
        <f>SUM(V167:V181)</f>
        <v>0</v>
      </c>
      <c r="W182" s="182">
        <f>SUM(W167:W181)</f>
        <v>0</v>
      </c>
      <c r="X182" s="182">
        <f>SUM(X167:X181)</f>
        <v>0</v>
      </c>
      <c r="Y182" s="182"/>
      <c r="Z182" s="182"/>
      <c r="AA182" s="182">
        <f>SUM(AA167:AA181)</f>
        <v>0</v>
      </c>
      <c r="AB182" s="182">
        <f>SUM(AB167:AB181)</f>
        <v>0</v>
      </c>
      <c r="AC182" s="182">
        <f>SUM(AC167:AC181)</f>
        <v>0</v>
      </c>
      <c r="AD182" s="182">
        <f>SUM(AD167:AD181)</f>
        <v>0</v>
      </c>
      <c r="AE182" s="182">
        <f>SUM(AE167:AE181)</f>
        <v>0</v>
      </c>
      <c r="AF182" s="182"/>
      <c r="AG182" s="182"/>
      <c r="AH182" s="150">
        <f>SUM(D182:AG182)</f>
        <v>0</v>
      </c>
    </row>
    <row r="183" spans="1:39" customHeight="1" ht="18.75">
      <c r="A183" s="298"/>
      <c r="B183" s="284" t="s">
        <v>55</v>
      </c>
      <c r="C183" s="285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45">
        <f>SUM(D183:AG183)</f>
        <v>0</v>
      </c>
    </row>
    <row r="184" spans="1:39" customHeight="1" ht="18.75">
      <c r="A184" s="298"/>
      <c r="B184" s="286" t="s">
        <v>139</v>
      </c>
      <c r="C184" s="287"/>
      <c r="D184" s="104"/>
      <c r="E184" s="104"/>
      <c r="F184" s="104">
        <v>400</v>
      </c>
      <c r="G184" s="104">
        <v>400</v>
      </c>
      <c r="H184" s="104">
        <v>400</v>
      </c>
      <c r="I184" s="104">
        <v>400</v>
      </c>
      <c r="J184" s="104">
        <v>400</v>
      </c>
      <c r="K184" s="104"/>
      <c r="L184" s="104"/>
      <c r="M184" s="104">
        <v>400</v>
      </c>
      <c r="N184" s="104">
        <v>400</v>
      </c>
      <c r="O184" s="104">
        <v>400</v>
      </c>
      <c r="P184" s="104">
        <v>400</v>
      </c>
      <c r="Q184" s="104">
        <v>400</v>
      </c>
      <c r="R184" s="104"/>
      <c r="S184" s="104"/>
      <c r="T184" s="104">
        <v>400</v>
      </c>
      <c r="U184" s="104">
        <v>400</v>
      </c>
      <c r="V184" s="104">
        <v>400</v>
      </c>
      <c r="W184" s="104">
        <v>400</v>
      </c>
      <c r="X184" s="104">
        <v>400</v>
      </c>
      <c r="Y184" s="104"/>
      <c r="Z184" s="104"/>
      <c r="AA184" s="104">
        <v>400</v>
      </c>
      <c r="AB184" s="104">
        <v>400</v>
      </c>
      <c r="AC184" s="104">
        <v>400</v>
      </c>
      <c r="AD184" s="104">
        <v>400</v>
      </c>
      <c r="AE184" s="104">
        <v>400</v>
      </c>
      <c r="AF184" s="104"/>
      <c r="AG184" s="104"/>
      <c r="AH184" s="146">
        <f>SUM(D184:AG184)</f>
        <v>8000</v>
      </c>
    </row>
    <row r="185" spans="1:39" customHeight="1" ht="18.75">
      <c r="A185" s="298"/>
      <c r="B185" s="286" t="s">
        <v>140</v>
      </c>
      <c r="C185" s="287"/>
      <c r="D185" s="104"/>
      <c r="E185" s="104"/>
      <c r="F185" s="104">
        <f>F184-F183</f>
        <v>400</v>
      </c>
      <c r="G185" s="104">
        <f>G184-G183</f>
        <v>400</v>
      </c>
      <c r="H185" s="104">
        <f>H184-H183</f>
        <v>400</v>
      </c>
      <c r="I185" s="104">
        <f>I184-I183</f>
        <v>400</v>
      </c>
      <c r="J185" s="104">
        <f>J184-J183</f>
        <v>400</v>
      </c>
      <c r="K185" s="104"/>
      <c r="L185" s="104"/>
      <c r="M185" s="104">
        <f>M184-M183</f>
        <v>400</v>
      </c>
      <c r="N185" s="104">
        <f>N184-N183</f>
        <v>400</v>
      </c>
      <c r="O185" s="104">
        <f>O184-O183</f>
        <v>400</v>
      </c>
      <c r="P185" s="104">
        <f>P184-P183</f>
        <v>400</v>
      </c>
      <c r="Q185" s="104">
        <f>Q184-Q183</f>
        <v>400</v>
      </c>
      <c r="R185" s="104"/>
      <c r="S185" s="104"/>
      <c r="T185" s="104">
        <f>T184-T183</f>
        <v>400</v>
      </c>
      <c r="U185" s="104">
        <f>U184-U183</f>
        <v>400</v>
      </c>
      <c r="V185" s="104">
        <f>V184-V183</f>
        <v>400</v>
      </c>
      <c r="W185" s="104">
        <f>W184-W183</f>
        <v>400</v>
      </c>
      <c r="X185" s="104">
        <f>X184-X183</f>
        <v>400</v>
      </c>
      <c r="Y185" s="104"/>
      <c r="Z185" s="104"/>
      <c r="AA185" s="104">
        <f>AA184-AA183</f>
        <v>400</v>
      </c>
      <c r="AB185" s="104">
        <f>AB184-AB183</f>
        <v>400</v>
      </c>
      <c r="AC185" s="104">
        <f>AC184-AC183</f>
        <v>400</v>
      </c>
      <c r="AD185" s="104">
        <f>AD184-AD183</f>
        <v>400</v>
      </c>
      <c r="AE185" s="104">
        <f>AE184-AE183</f>
        <v>400</v>
      </c>
      <c r="AF185" s="104"/>
      <c r="AG185" s="104"/>
      <c r="AH185" s="153">
        <f>SUM(D185:AG185)</f>
        <v>8000</v>
      </c>
    </row>
    <row r="186" spans="1:39" customHeight="1" ht="18.75">
      <c r="A186" s="298"/>
      <c r="B186" s="286" t="s">
        <v>141</v>
      </c>
      <c r="C186" s="287"/>
      <c r="D186" s="104"/>
      <c r="E186" s="104"/>
      <c r="F186" s="104">
        <f>F184-F182</f>
        <v>400</v>
      </c>
      <c r="G186" s="104">
        <f>G184-G182</f>
        <v>400</v>
      </c>
      <c r="H186" s="104">
        <f>H184-H182</f>
        <v>400</v>
      </c>
      <c r="I186" s="104">
        <f>I184-I182</f>
        <v>400</v>
      </c>
      <c r="J186" s="104">
        <f>J184-J182</f>
        <v>400</v>
      </c>
      <c r="K186" s="104"/>
      <c r="L186" s="104"/>
      <c r="M186" s="104">
        <f>M184-M182</f>
        <v>400</v>
      </c>
      <c r="N186" s="104">
        <f>N184-N182</f>
        <v>400</v>
      </c>
      <c r="O186" s="104">
        <f>O184-O182</f>
        <v>400</v>
      </c>
      <c r="P186" s="104">
        <f>P184-P182</f>
        <v>400</v>
      </c>
      <c r="Q186" s="104">
        <f>Q184-Q182</f>
        <v>400</v>
      </c>
      <c r="R186" s="104"/>
      <c r="S186" s="104"/>
      <c r="T186" s="104">
        <f>T184-T182</f>
        <v>400</v>
      </c>
      <c r="U186" s="104">
        <f>U184-U182</f>
        <v>400</v>
      </c>
      <c r="V186" s="104">
        <f>V184-V182</f>
        <v>400</v>
      </c>
      <c r="W186" s="104">
        <f>W184-W182</f>
        <v>400</v>
      </c>
      <c r="X186" s="104">
        <f>X184-X182</f>
        <v>400</v>
      </c>
      <c r="Y186" s="104"/>
      <c r="Z186" s="104"/>
      <c r="AA186" s="104">
        <f>AA184-AA182</f>
        <v>400</v>
      </c>
      <c r="AB186" s="104">
        <f>AB184-AB182</f>
        <v>400</v>
      </c>
      <c r="AC186" s="104">
        <f>AC184-AC182</f>
        <v>400</v>
      </c>
      <c r="AD186" s="104">
        <f>AD184-AD182</f>
        <v>400</v>
      </c>
      <c r="AE186" s="104">
        <f>AE184-AE182</f>
        <v>400</v>
      </c>
      <c r="AF186" s="104"/>
      <c r="AG186" s="104"/>
      <c r="AH186" s="153">
        <f>SUM(D186:AG186)</f>
        <v>8000</v>
      </c>
    </row>
    <row r="187" spans="1:39" customHeight="1" ht="16.5">
      <c r="A187" s="298"/>
      <c r="B187" s="288" t="s">
        <v>142</v>
      </c>
      <c r="C187" s="289"/>
      <c r="D187" s="104"/>
      <c r="E187" s="104"/>
      <c r="F187" s="104">
        <f>F168+F170+F172+F174+F176+F178</f>
        <v>0</v>
      </c>
      <c r="G187" s="104">
        <f>G168+G170+G172+G174+G176+G178</f>
        <v>0</v>
      </c>
      <c r="H187" s="104">
        <f>H168+H170+H172+H174+H176+H178</f>
        <v>0</v>
      </c>
      <c r="I187" s="104">
        <f>I168+I170+I172+I174+I176+I178</f>
        <v>0</v>
      </c>
      <c r="J187" s="104">
        <f>J168+J170+J172+J174+J176+J178</f>
        <v>0</v>
      </c>
      <c r="K187" s="104"/>
      <c r="L187" s="104"/>
      <c r="M187" s="104">
        <f>M168+M170+M172+M174+M176+M178</f>
        <v>0</v>
      </c>
      <c r="N187" s="104">
        <f>N168+N170+N172+N174+N176+N178</f>
        <v>0</v>
      </c>
      <c r="O187" s="104">
        <f>O168+O170+O172+O174+O176+O178</f>
        <v>0</v>
      </c>
      <c r="P187" s="104">
        <f>P168+P170+P172+P174+P176+P178</f>
        <v>0</v>
      </c>
      <c r="Q187" s="104">
        <f>Q168+Q170+Q172+Q174+Q176+Q178</f>
        <v>0</v>
      </c>
      <c r="R187" s="104"/>
      <c r="S187" s="104"/>
      <c r="T187" s="104">
        <f>T168+T170+T172+T174+T176+T178</f>
        <v>0</v>
      </c>
      <c r="U187" s="104">
        <f>U168+U170+U172+U174+U176+U178</f>
        <v>0</v>
      </c>
      <c r="V187" s="104">
        <f>V168+V170+V172+V174+V176+V178</f>
        <v>0</v>
      </c>
      <c r="W187" s="104">
        <f>W168+W170+W172+W174+W176+W178</f>
        <v>0</v>
      </c>
      <c r="X187" s="104">
        <f>X168+X170+X172+X174+X176+X178</f>
        <v>0</v>
      </c>
      <c r="Y187" s="104"/>
      <c r="Z187" s="104"/>
      <c r="AA187" s="104">
        <f>AA168+AA170+AA172+AA174+AA176+AA178</f>
        <v>0</v>
      </c>
      <c r="AB187" s="104">
        <f>AB168+AB170+AB172+AB174+AB176+AB178</f>
        <v>0</v>
      </c>
      <c r="AC187" s="104">
        <f>AC168+AC170+AC172+AC174+AC176+AC178</f>
        <v>0</v>
      </c>
      <c r="AD187" s="104">
        <f>AD168+AD170+AD172+AD174+AD176+AD178</f>
        <v>0</v>
      </c>
      <c r="AE187" s="104">
        <f>AE168+AE170+AE172+AE174+AE176+AE178</f>
        <v>0</v>
      </c>
      <c r="AF187" s="104"/>
      <c r="AG187" s="104"/>
      <c r="AH187" s="149">
        <f>SUM(D187:AG187)</f>
        <v>0</v>
      </c>
    </row>
    <row r="188" spans="1:39" customHeight="1" ht="15.75">
      <c r="A188" s="152"/>
      <c r="B188" s="101"/>
      <c r="C188" s="102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3"/>
      <c r="AI188" s="185" t="s">
        <v>120</v>
      </c>
    </row>
    <row r="189" spans="1:39" customHeight="1" ht="16.15">
      <c r="A189" s="299" t="s">
        <v>152</v>
      </c>
      <c r="B189" s="295" t="s">
        <v>122</v>
      </c>
      <c r="C189" s="296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10">
        <f>SUM(D189:AG189)</f>
        <v>0</v>
      </c>
    </row>
    <row r="190" spans="1:39" customHeight="1" ht="15.75">
      <c r="A190" s="300"/>
      <c r="B190" s="281" t="s">
        <v>213</v>
      </c>
      <c r="C190" s="99" t="s">
        <v>123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124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125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126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127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128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129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130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131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132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133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134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6">
        <f>SUM(D201:AG201)</f>
        <v>0</v>
      </c>
    </row>
    <row r="202" spans="1:39" customHeight="1" ht="15.75">
      <c r="A202" s="300"/>
      <c r="B202" s="281"/>
      <c r="C202" s="99" t="s">
        <v>135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5.75">
      <c r="A203" s="300"/>
      <c r="B203" s="281"/>
      <c r="C203" s="99" t="s">
        <v>136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47">
        <f>SUM(D203:AG203)</f>
        <v>0</v>
      </c>
    </row>
    <row r="204" spans="1:39" customHeight="1" ht="16.5">
      <c r="A204" s="300"/>
      <c r="B204" s="281"/>
      <c r="C204" s="100" t="s">
        <v>137</v>
      </c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51">
        <f>SUM(D204:AG204)</f>
        <v>0</v>
      </c>
    </row>
    <row r="205" spans="1:39" customHeight="1" ht="18.75">
      <c r="A205" s="300"/>
      <c r="B205" s="282" t="s">
        <v>138</v>
      </c>
      <c r="C205" s="283"/>
      <c r="D205" s="182"/>
      <c r="E205" s="182"/>
      <c r="F205" s="182">
        <f>SUM(F190:F204)</f>
        <v>0</v>
      </c>
      <c r="G205" s="182">
        <f>SUM(G190:G204)</f>
        <v>0</v>
      </c>
      <c r="H205" s="182">
        <f>SUM(H190:H204)</f>
        <v>0</v>
      </c>
      <c r="I205" s="182">
        <f>SUM(I190:I204)</f>
        <v>0</v>
      </c>
      <c r="J205" s="182">
        <f>SUM(J190:J204)</f>
        <v>0</v>
      </c>
      <c r="K205" s="182"/>
      <c r="L205" s="182"/>
      <c r="M205" s="182">
        <f>SUM(M190:M204)</f>
        <v>0</v>
      </c>
      <c r="N205" s="182">
        <f>SUM(N190:N204)</f>
        <v>0</v>
      </c>
      <c r="O205" s="182">
        <f>SUM(O190:O204)</f>
        <v>0</v>
      </c>
      <c r="P205" s="182">
        <f>SUM(P190:P204)</f>
        <v>0</v>
      </c>
      <c r="Q205" s="182">
        <f>SUM(Q190:Q204)</f>
        <v>0</v>
      </c>
      <c r="R205" s="182"/>
      <c r="S205" s="182"/>
      <c r="T205" s="182">
        <f>SUM(T190:T204)</f>
        <v>0</v>
      </c>
      <c r="U205" s="182">
        <f>SUM(U190:U204)</f>
        <v>0</v>
      </c>
      <c r="V205" s="182">
        <f>SUM(V190:V204)</f>
        <v>0</v>
      </c>
      <c r="W205" s="182">
        <f>SUM(W190:W204)</f>
        <v>0</v>
      </c>
      <c r="X205" s="182">
        <f>SUM(X190:X204)</f>
        <v>0</v>
      </c>
      <c r="Y205" s="182"/>
      <c r="Z205" s="182"/>
      <c r="AA205" s="182">
        <f>SUM(AA190:AA204)</f>
        <v>0</v>
      </c>
      <c r="AB205" s="182">
        <f>SUM(AB190:AB204)</f>
        <v>0</v>
      </c>
      <c r="AC205" s="182">
        <f>SUM(AC190:AC204)</f>
        <v>0</v>
      </c>
      <c r="AD205" s="182">
        <f>SUM(AD190:AD204)</f>
        <v>0</v>
      </c>
      <c r="AE205" s="182">
        <f>SUM(AE190:AE204)</f>
        <v>0</v>
      </c>
      <c r="AF205" s="182"/>
      <c r="AG205" s="182"/>
      <c r="AH205" s="150">
        <f>SUM(D205:AG205)</f>
        <v>0</v>
      </c>
    </row>
    <row r="206" spans="1:39" customHeight="1" ht="18.75">
      <c r="A206" s="300"/>
      <c r="B206" s="284" t="s">
        <v>55</v>
      </c>
      <c r="C206" s="285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45">
        <f>SUM(D206:AG206)</f>
        <v>0</v>
      </c>
    </row>
    <row r="207" spans="1:39" customHeight="1" ht="18.75">
      <c r="A207" s="300"/>
      <c r="B207" s="286" t="s">
        <v>139</v>
      </c>
      <c r="C207" s="287"/>
      <c r="D207" s="104"/>
      <c r="E207" s="104"/>
      <c r="F207" s="104">
        <v>400</v>
      </c>
      <c r="G207" s="104">
        <v>400</v>
      </c>
      <c r="H207" s="104">
        <v>400</v>
      </c>
      <c r="I207" s="104">
        <v>400</v>
      </c>
      <c r="J207" s="104">
        <v>400</v>
      </c>
      <c r="K207" s="104"/>
      <c r="L207" s="104"/>
      <c r="M207" s="104">
        <v>400</v>
      </c>
      <c r="N207" s="104">
        <v>400</v>
      </c>
      <c r="O207" s="104">
        <v>400</v>
      </c>
      <c r="P207" s="104">
        <v>400</v>
      </c>
      <c r="Q207" s="104">
        <v>400</v>
      </c>
      <c r="R207" s="104"/>
      <c r="S207" s="104"/>
      <c r="T207" s="104">
        <v>400</v>
      </c>
      <c r="U207" s="104">
        <v>400</v>
      </c>
      <c r="V207" s="104">
        <v>400</v>
      </c>
      <c r="W207" s="104">
        <v>400</v>
      </c>
      <c r="X207" s="104">
        <v>400</v>
      </c>
      <c r="Y207" s="104"/>
      <c r="Z207" s="104"/>
      <c r="AA207" s="104">
        <v>400</v>
      </c>
      <c r="AB207" s="104">
        <v>400</v>
      </c>
      <c r="AC207" s="104">
        <v>400</v>
      </c>
      <c r="AD207" s="104">
        <v>400</v>
      </c>
      <c r="AE207" s="104">
        <v>400</v>
      </c>
      <c r="AF207" s="104"/>
      <c r="AG207" s="104"/>
      <c r="AH207" s="146">
        <f>SUM(D207:AG207)</f>
        <v>8000</v>
      </c>
    </row>
    <row r="208" spans="1:39" customHeight="1" ht="18.75">
      <c r="A208" s="300"/>
      <c r="B208" s="286" t="s">
        <v>140</v>
      </c>
      <c r="C208" s="287"/>
      <c r="D208" s="104"/>
      <c r="E208" s="104"/>
      <c r="F208" s="104">
        <f>F207-F206</f>
        <v>400</v>
      </c>
      <c r="G208" s="104">
        <f>G207-G206</f>
        <v>400</v>
      </c>
      <c r="H208" s="104">
        <f>H207-H206</f>
        <v>400</v>
      </c>
      <c r="I208" s="104">
        <f>I207-I206</f>
        <v>400</v>
      </c>
      <c r="J208" s="104">
        <f>J207-J206</f>
        <v>400</v>
      </c>
      <c r="K208" s="104"/>
      <c r="L208" s="104"/>
      <c r="M208" s="104">
        <f>M207-M206</f>
        <v>400</v>
      </c>
      <c r="N208" s="104">
        <f>N207-N206</f>
        <v>400</v>
      </c>
      <c r="O208" s="104">
        <f>O207-O206</f>
        <v>400</v>
      </c>
      <c r="P208" s="104">
        <f>P207-P206</f>
        <v>400</v>
      </c>
      <c r="Q208" s="104">
        <f>Q207-Q206</f>
        <v>400</v>
      </c>
      <c r="R208" s="104"/>
      <c r="S208" s="104"/>
      <c r="T208" s="104">
        <f>T207-T206</f>
        <v>400</v>
      </c>
      <c r="U208" s="104">
        <f>U207-U206</f>
        <v>400</v>
      </c>
      <c r="V208" s="104">
        <f>V207-V206</f>
        <v>400</v>
      </c>
      <c r="W208" s="104">
        <f>W207-W206</f>
        <v>400</v>
      </c>
      <c r="X208" s="104">
        <f>X207-X206</f>
        <v>400</v>
      </c>
      <c r="Y208" s="104"/>
      <c r="Z208" s="104"/>
      <c r="AA208" s="104">
        <f>AA207-AA206</f>
        <v>400</v>
      </c>
      <c r="AB208" s="104">
        <f>AB207-AB206</f>
        <v>400</v>
      </c>
      <c r="AC208" s="104">
        <f>AC207-AC206</f>
        <v>400</v>
      </c>
      <c r="AD208" s="104">
        <f>AD207-AD206</f>
        <v>400</v>
      </c>
      <c r="AE208" s="104">
        <f>AE207-AE206</f>
        <v>400</v>
      </c>
      <c r="AF208" s="104"/>
      <c r="AG208" s="104"/>
      <c r="AH208" s="153">
        <f>SUM(D208:AG208)</f>
        <v>8000</v>
      </c>
    </row>
    <row r="209" spans="1:39" customHeight="1" ht="18.75">
      <c r="A209" s="300"/>
      <c r="B209" s="286" t="s">
        <v>141</v>
      </c>
      <c r="C209" s="287"/>
      <c r="D209" s="104"/>
      <c r="E209" s="104"/>
      <c r="F209" s="104">
        <f>F207-F205</f>
        <v>400</v>
      </c>
      <c r="G209" s="104">
        <f>G207-G205</f>
        <v>400</v>
      </c>
      <c r="H209" s="104">
        <f>H207-H205</f>
        <v>400</v>
      </c>
      <c r="I209" s="104">
        <f>I207-I205</f>
        <v>400</v>
      </c>
      <c r="J209" s="104">
        <f>J207-J205</f>
        <v>400</v>
      </c>
      <c r="K209" s="104"/>
      <c r="L209" s="104"/>
      <c r="M209" s="104">
        <f>M207-M205</f>
        <v>400</v>
      </c>
      <c r="N209" s="104">
        <f>N207-N205</f>
        <v>400</v>
      </c>
      <c r="O209" s="104">
        <f>O207-O205</f>
        <v>400</v>
      </c>
      <c r="P209" s="104">
        <f>P207-P205</f>
        <v>400</v>
      </c>
      <c r="Q209" s="104">
        <f>Q207-Q205</f>
        <v>400</v>
      </c>
      <c r="R209" s="104"/>
      <c r="S209" s="104"/>
      <c r="T209" s="104">
        <f>T207-T205</f>
        <v>400</v>
      </c>
      <c r="U209" s="104">
        <f>U207-U205</f>
        <v>400</v>
      </c>
      <c r="V209" s="104">
        <f>V207-V205</f>
        <v>400</v>
      </c>
      <c r="W209" s="104">
        <f>W207-W205</f>
        <v>400</v>
      </c>
      <c r="X209" s="104">
        <f>X207-X205</f>
        <v>400</v>
      </c>
      <c r="Y209" s="104"/>
      <c r="Z209" s="104"/>
      <c r="AA209" s="104">
        <f>AA207-AA205</f>
        <v>400</v>
      </c>
      <c r="AB209" s="104">
        <f>AB207-AB205</f>
        <v>400</v>
      </c>
      <c r="AC209" s="104">
        <f>AC207-AC205</f>
        <v>400</v>
      </c>
      <c r="AD209" s="104">
        <f>AD207-AD205</f>
        <v>400</v>
      </c>
      <c r="AE209" s="104">
        <f>AE207-AE205</f>
        <v>400</v>
      </c>
      <c r="AF209" s="104"/>
      <c r="AG209" s="104"/>
      <c r="AH209" s="153">
        <f>SUM(D209:AG209)</f>
        <v>8000</v>
      </c>
    </row>
    <row r="210" spans="1:39" customHeight="1" ht="16.5">
      <c r="A210" s="300"/>
      <c r="B210" s="288" t="s">
        <v>142</v>
      </c>
      <c r="C210" s="289"/>
      <c r="D210" s="104"/>
      <c r="E210" s="104"/>
      <c r="F210" s="104">
        <f>F191+F193+F195+F197+F199+F201</f>
        <v>0</v>
      </c>
      <c r="G210" s="104">
        <f>G191+G193+G195+G197+G199+G201</f>
        <v>0</v>
      </c>
      <c r="H210" s="104">
        <f>H191+H193+H195+H197+H199+H201</f>
        <v>0</v>
      </c>
      <c r="I210" s="104">
        <f>I191+I193+I195+I197+I199+I201</f>
        <v>0</v>
      </c>
      <c r="J210" s="104">
        <f>J191+J193+J195+J197+J199+J201</f>
        <v>0</v>
      </c>
      <c r="K210" s="104"/>
      <c r="L210" s="104"/>
      <c r="M210" s="104">
        <f>M191+M193+M195+M197+M199+M201</f>
        <v>0</v>
      </c>
      <c r="N210" s="104">
        <f>N191+N193+N195+N197+N199+N201</f>
        <v>0</v>
      </c>
      <c r="O210" s="104">
        <f>O191+O193+O195+O197+O199+O201</f>
        <v>0</v>
      </c>
      <c r="P210" s="104">
        <f>P191+P193+P195+P197+P199+P201</f>
        <v>0</v>
      </c>
      <c r="Q210" s="104">
        <f>Q191+Q193+Q195+Q197+Q199+Q201</f>
        <v>0</v>
      </c>
      <c r="R210" s="104"/>
      <c r="S210" s="104"/>
      <c r="T210" s="104">
        <f>T191+T193+T195+T197+T199+T201</f>
        <v>0</v>
      </c>
      <c r="U210" s="104">
        <f>U191+U193+U195+U197+U199+U201</f>
        <v>0</v>
      </c>
      <c r="V210" s="104">
        <f>V191+V193+V195+V197+V199+V201</f>
        <v>0</v>
      </c>
      <c r="W210" s="104">
        <f>W191+W193+W195+W197+W199+W201</f>
        <v>0</v>
      </c>
      <c r="X210" s="104">
        <f>X191+X193+X195+X197+X199+X201</f>
        <v>0</v>
      </c>
      <c r="Y210" s="104"/>
      <c r="Z210" s="104"/>
      <c r="AA210" s="104">
        <f>AA191+AA193+AA195+AA197+AA199+AA201</f>
        <v>0</v>
      </c>
      <c r="AB210" s="104">
        <f>AB191+AB193+AB195+AB197+AB199+AB201</f>
        <v>0</v>
      </c>
      <c r="AC210" s="104">
        <f>AC191+AC193+AC195+AC197+AC199+AC201</f>
        <v>0</v>
      </c>
      <c r="AD210" s="104">
        <f>AD191+AD193+AD195+AD197+AD199+AD201</f>
        <v>0</v>
      </c>
      <c r="AE210" s="104">
        <f>AE191+AE193+AE195+AE197+AE199+AE201</f>
        <v>0</v>
      </c>
      <c r="AF210" s="104"/>
      <c r="AG210" s="104"/>
      <c r="AH210" s="149">
        <f>SUM(D210:AG210)</f>
        <v>0</v>
      </c>
    </row>
    <row r="211" spans="1:39" customHeight="1" ht="15.75">
      <c r="A211" s="301"/>
      <c r="B211" s="101"/>
      <c r="C211" s="102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3"/>
      <c r="AI211" s="185" t="s">
        <v>120</v>
      </c>
    </row>
    <row r="212" spans="1:39" customHeight="1" ht="16.5">
      <c r="A212" s="299" t="s">
        <v>154</v>
      </c>
      <c r="B212" s="295" t="s">
        <v>122</v>
      </c>
      <c r="C212" s="296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10">
        <f>SUM(D212:AG212)</f>
        <v>0</v>
      </c>
    </row>
    <row r="213" spans="1:39" customHeight="1" ht="15.75">
      <c r="A213" s="300"/>
      <c r="B213" s="281" t="s">
        <v>213</v>
      </c>
      <c r="C213" s="99" t="s">
        <v>123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124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125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126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127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128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129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130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131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132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133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134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6">
        <f>SUM(D224:AG224)</f>
        <v>0</v>
      </c>
    </row>
    <row r="225" spans="1:39" customHeight="1" ht="15.75">
      <c r="A225" s="300"/>
      <c r="B225" s="281"/>
      <c r="C225" s="99" t="s">
        <v>135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5.75">
      <c r="A226" s="300"/>
      <c r="B226" s="281"/>
      <c r="C226" s="99" t="s">
        <v>136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47">
        <f>SUM(D226:AG226)</f>
        <v>0</v>
      </c>
    </row>
    <row r="227" spans="1:39" customHeight="1" ht="16.5">
      <c r="A227" s="300"/>
      <c r="B227" s="281"/>
      <c r="C227" s="100" t="s">
        <v>137</v>
      </c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51">
        <f>SUM(D227:AG227)</f>
        <v>0</v>
      </c>
    </row>
    <row r="228" spans="1:39" customHeight="1" ht="18.75">
      <c r="A228" s="300"/>
      <c r="B228" s="282" t="s">
        <v>138</v>
      </c>
      <c r="C228" s="283"/>
      <c r="D228" s="182"/>
      <c r="E228" s="182"/>
      <c r="F228" s="182">
        <f>SUM(F213:F227)</f>
        <v>0</v>
      </c>
      <c r="G228" s="182">
        <f>SUM(G213:G227)</f>
        <v>0</v>
      </c>
      <c r="H228" s="182">
        <f>SUM(H213:H227)</f>
        <v>0</v>
      </c>
      <c r="I228" s="182">
        <f>SUM(I213:I227)</f>
        <v>0</v>
      </c>
      <c r="J228" s="182">
        <f>SUM(J213:J227)</f>
        <v>0</v>
      </c>
      <c r="K228" s="182"/>
      <c r="L228" s="182"/>
      <c r="M228" s="182">
        <f>SUM(M213:M227)</f>
        <v>0</v>
      </c>
      <c r="N228" s="182">
        <f>SUM(N213:N227)</f>
        <v>0</v>
      </c>
      <c r="O228" s="182">
        <f>SUM(O213:O227)</f>
        <v>0</v>
      </c>
      <c r="P228" s="182">
        <f>SUM(P213:P227)</f>
        <v>0</v>
      </c>
      <c r="Q228" s="182">
        <f>SUM(Q213:Q227)</f>
        <v>0</v>
      </c>
      <c r="R228" s="182"/>
      <c r="S228" s="182"/>
      <c r="T228" s="182">
        <f>SUM(T213:T227)</f>
        <v>0</v>
      </c>
      <c r="U228" s="182">
        <f>SUM(U213:U227)</f>
        <v>0</v>
      </c>
      <c r="V228" s="182">
        <f>SUM(V213:V227)</f>
        <v>0</v>
      </c>
      <c r="W228" s="182">
        <f>SUM(W213:W227)</f>
        <v>0</v>
      </c>
      <c r="X228" s="182">
        <f>SUM(X213:X227)</f>
        <v>0</v>
      </c>
      <c r="Y228" s="182"/>
      <c r="Z228" s="182"/>
      <c r="AA228" s="182">
        <f>SUM(AA213:AA227)</f>
        <v>0</v>
      </c>
      <c r="AB228" s="182">
        <f>SUM(AB213:AB227)</f>
        <v>0</v>
      </c>
      <c r="AC228" s="182">
        <f>SUM(AC213:AC227)</f>
        <v>0</v>
      </c>
      <c r="AD228" s="182">
        <f>SUM(AD213:AD227)</f>
        <v>0</v>
      </c>
      <c r="AE228" s="182">
        <f>SUM(AE213:AE227)</f>
        <v>0</v>
      </c>
      <c r="AF228" s="182"/>
      <c r="AG228" s="182"/>
      <c r="AH228" s="150">
        <f>SUM(D228:AG228)</f>
        <v>0</v>
      </c>
    </row>
    <row r="229" spans="1:39" customHeight="1" ht="18.75">
      <c r="A229" s="300"/>
      <c r="B229" s="284" t="s">
        <v>55</v>
      </c>
      <c r="C229" s="285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45">
        <f>SUM(D229:AG229)</f>
        <v>0</v>
      </c>
    </row>
    <row r="230" spans="1:39" customHeight="1" ht="18.75">
      <c r="A230" s="300"/>
      <c r="B230" s="286" t="s">
        <v>139</v>
      </c>
      <c r="C230" s="287"/>
      <c r="D230" s="104"/>
      <c r="E230" s="104"/>
      <c r="F230" s="104">
        <v>400</v>
      </c>
      <c r="G230" s="104">
        <v>400</v>
      </c>
      <c r="H230" s="104">
        <v>400</v>
      </c>
      <c r="I230" s="104">
        <v>400</v>
      </c>
      <c r="J230" s="104">
        <v>400</v>
      </c>
      <c r="K230" s="104"/>
      <c r="L230" s="104"/>
      <c r="M230" s="104">
        <v>400</v>
      </c>
      <c r="N230" s="104">
        <v>400</v>
      </c>
      <c r="O230" s="104">
        <v>400</v>
      </c>
      <c r="P230" s="104">
        <v>400</v>
      </c>
      <c r="Q230" s="104">
        <v>400</v>
      </c>
      <c r="R230" s="104"/>
      <c r="S230" s="104"/>
      <c r="T230" s="104">
        <v>400</v>
      </c>
      <c r="U230" s="104">
        <v>400</v>
      </c>
      <c r="V230" s="104">
        <v>400</v>
      </c>
      <c r="W230" s="104">
        <v>400</v>
      </c>
      <c r="X230" s="104">
        <v>400</v>
      </c>
      <c r="Y230" s="104"/>
      <c r="Z230" s="104"/>
      <c r="AA230" s="104">
        <v>400</v>
      </c>
      <c r="AB230" s="104">
        <v>400</v>
      </c>
      <c r="AC230" s="104">
        <v>400</v>
      </c>
      <c r="AD230" s="104">
        <v>400</v>
      </c>
      <c r="AE230" s="104">
        <v>400</v>
      </c>
      <c r="AF230" s="104"/>
      <c r="AG230" s="104"/>
      <c r="AH230" s="146">
        <f>SUM(D230:AG230)</f>
        <v>8000</v>
      </c>
    </row>
    <row r="231" spans="1:39" customHeight="1" ht="18.75">
      <c r="A231" s="300"/>
      <c r="B231" s="286" t="s">
        <v>140</v>
      </c>
      <c r="C231" s="287"/>
      <c r="D231" s="104"/>
      <c r="E231" s="104"/>
      <c r="F231" s="104">
        <f>F230-F229</f>
        <v>400</v>
      </c>
      <c r="G231" s="104">
        <f>G230-G229</f>
        <v>400</v>
      </c>
      <c r="H231" s="104">
        <f>H230-H229</f>
        <v>400</v>
      </c>
      <c r="I231" s="104">
        <f>I230-I229</f>
        <v>400</v>
      </c>
      <c r="J231" s="104">
        <f>J230-J229</f>
        <v>400</v>
      </c>
      <c r="K231" s="104"/>
      <c r="L231" s="104"/>
      <c r="M231" s="104">
        <f>M230-M229</f>
        <v>400</v>
      </c>
      <c r="N231" s="104">
        <f>N230-N229</f>
        <v>400</v>
      </c>
      <c r="O231" s="104">
        <f>O230-O229</f>
        <v>400</v>
      </c>
      <c r="P231" s="104">
        <f>P230-P229</f>
        <v>400</v>
      </c>
      <c r="Q231" s="104">
        <f>Q230-Q229</f>
        <v>400</v>
      </c>
      <c r="R231" s="104"/>
      <c r="S231" s="104"/>
      <c r="T231" s="104">
        <f>T230-T229</f>
        <v>400</v>
      </c>
      <c r="U231" s="104">
        <f>U230-U229</f>
        <v>400</v>
      </c>
      <c r="V231" s="104">
        <f>V230-V229</f>
        <v>400</v>
      </c>
      <c r="W231" s="104">
        <f>W230-W229</f>
        <v>400</v>
      </c>
      <c r="X231" s="104">
        <f>X230-X229</f>
        <v>400</v>
      </c>
      <c r="Y231" s="104"/>
      <c r="Z231" s="104"/>
      <c r="AA231" s="104">
        <f>AA230-AA229</f>
        <v>400</v>
      </c>
      <c r="AB231" s="104">
        <f>AB230-AB229</f>
        <v>400</v>
      </c>
      <c r="AC231" s="104">
        <f>AC230-AC229</f>
        <v>400</v>
      </c>
      <c r="AD231" s="104">
        <f>AD230-AD229</f>
        <v>400</v>
      </c>
      <c r="AE231" s="104">
        <f>AE230-AE229</f>
        <v>400</v>
      </c>
      <c r="AF231" s="104"/>
      <c r="AG231" s="104"/>
      <c r="AH231" s="153">
        <f>SUM(D231:AG231)</f>
        <v>8000</v>
      </c>
    </row>
    <row r="232" spans="1:39" customHeight="1" ht="18.75">
      <c r="A232" s="300"/>
      <c r="B232" s="286" t="s">
        <v>141</v>
      </c>
      <c r="C232" s="287"/>
      <c r="D232" s="104"/>
      <c r="E232" s="104"/>
      <c r="F232" s="104">
        <f>F230-F228</f>
        <v>400</v>
      </c>
      <c r="G232" s="104">
        <f>G230-G228</f>
        <v>400</v>
      </c>
      <c r="H232" s="104">
        <f>H230-H228</f>
        <v>400</v>
      </c>
      <c r="I232" s="104">
        <f>I230-I228</f>
        <v>400</v>
      </c>
      <c r="J232" s="104">
        <f>J230-J228</f>
        <v>400</v>
      </c>
      <c r="K232" s="104"/>
      <c r="L232" s="104"/>
      <c r="M232" s="104">
        <f>M230-M228</f>
        <v>400</v>
      </c>
      <c r="N232" s="104">
        <f>N230-N228</f>
        <v>400</v>
      </c>
      <c r="O232" s="104">
        <f>O230-O228</f>
        <v>400</v>
      </c>
      <c r="P232" s="104">
        <f>P230-P228</f>
        <v>400</v>
      </c>
      <c r="Q232" s="104">
        <f>Q230-Q228</f>
        <v>400</v>
      </c>
      <c r="R232" s="104"/>
      <c r="S232" s="104"/>
      <c r="T232" s="104">
        <f>T230-T228</f>
        <v>400</v>
      </c>
      <c r="U232" s="104">
        <f>U230-U228</f>
        <v>400</v>
      </c>
      <c r="V232" s="104">
        <f>V230-V228</f>
        <v>400</v>
      </c>
      <c r="W232" s="104">
        <f>W230-W228</f>
        <v>400</v>
      </c>
      <c r="X232" s="104">
        <f>X230-X228</f>
        <v>400</v>
      </c>
      <c r="Y232" s="104"/>
      <c r="Z232" s="104"/>
      <c r="AA232" s="104">
        <f>AA230-AA228</f>
        <v>400</v>
      </c>
      <c r="AB232" s="104">
        <f>AB230-AB228</f>
        <v>400</v>
      </c>
      <c r="AC232" s="104">
        <f>AC230-AC228</f>
        <v>400</v>
      </c>
      <c r="AD232" s="104">
        <f>AD230-AD228</f>
        <v>400</v>
      </c>
      <c r="AE232" s="104">
        <f>AE230-AE228</f>
        <v>400</v>
      </c>
      <c r="AF232" s="104"/>
      <c r="AG232" s="104"/>
      <c r="AH232" s="153">
        <f>SUM(D232:AG232)</f>
        <v>8000</v>
      </c>
    </row>
    <row r="233" spans="1:39" customHeight="1" ht="16.5">
      <c r="A233" s="300"/>
      <c r="B233" s="288" t="s">
        <v>142</v>
      </c>
      <c r="C233" s="289"/>
      <c r="D233" s="104"/>
      <c r="E233" s="104"/>
      <c r="F233" s="104">
        <f>F214+F216+F218+F220+F222+F224</f>
        <v>0</v>
      </c>
      <c r="G233" s="104">
        <f>G214+G216+G218+G220+G222+G224</f>
        <v>0</v>
      </c>
      <c r="H233" s="104">
        <f>H214+H216+H218+H220+H222+H224</f>
        <v>0</v>
      </c>
      <c r="I233" s="104">
        <f>I214+I216+I218+I220+I222+I224</f>
        <v>0</v>
      </c>
      <c r="J233" s="104">
        <f>J214+J216+J218+J220+J222+J224</f>
        <v>0</v>
      </c>
      <c r="K233" s="104"/>
      <c r="L233" s="104"/>
      <c r="M233" s="104">
        <f>M214+M216+M218+M220+M222+M224</f>
        <v>0</v>
      </c>
      <c r="N233" s="104">
        <f>N214+N216+N218+N220+N222+N224</f>
        <v>0</v>
      </c>
      <c r="O233" s="104">
        <f>O214+O216+O218+O220+O222+O224</f>
        <v>0</v>
      </c>
      <c r="P233" s="104">
        <f>P214+P216+P218+P220+P222+P224</f>
        <v>0</v>
      </c>
      <c r="Q233" s="104">
        <f>Q214+Q216+Q218+Q220+Q222+Q224</f>
        <v>0</v>
      </c>
      <c r="R233" s="104"/>
      <c r="S233" s="104"/>
      <c r="T233" s="104">
        <f>T214+T216+T218+T220+T222+T224</f>
        <v>0</v>
      </c>
      <c r="U233" s="104">
        <f>U214+U216+U218+U220+U222+U224</f>
        <v>0</v>
      </c>
      <c r="V233" s="104">
        <f>V214+V216+V218+V220+V222+V224</f>
        <v>0</v>
      </c>
      <c r="W233" s="104">
        <f>W214+W216+W218+W220+W222+W224</f>
        <v>0</v>
      </c>
      <c r="X233" s="104">
        <f>X214+X216+X218+X220+X222+X224</f>
        <v>0</v>
      </c>
      <c r="Y233" s="104"/>
      <c r="Z233" s="104"/>
      <c r="AA233" s="104">
        <f>AA214+AA216+AA218+AA220+AA222+AA224</f>
        <v>0</v>
      </c>
      <c r="AB233" s="104">
        <f>AB214+AB216+AB218+AB220+AB222+AB224</f>
        <v>0</v>
      </c>
      <c r="AC233" s="104">
        <f>AC214+AC216+AC218+AC220+AC222+AC224</f>
        <v>0</v>
      </c>
      <c r="AD233" s="104">
        <f>AD214+AD216+AD218+AD220+AD222+AD224</f>
        <v>0</v>
      </c>
      <c r="AE233" s="104">
        <f>AE214+AE216+AE218+AE220+AE222+AE224</f>
        <v>0</v>
      </c>
      <c r="AF233" s="104"/>
      <c r="AG233" s="104"/>
      <c r="AH233" s="149">
        <f>SUM(D233:AG233)</f>
        <v>0</v>
      </c>
    </row>
    <row r="234" spans="1:39" customHeight="1" ht="15.75">
      <c r="A234" s="301"/>
      <c r="B234" s="101"/>
      <c r="C234" s="102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3"/>
      <c r="AI234" s="185" t="s">
        <v>120</v>
      </c>
    </row>
    <row r="235" spans="1:39" customHeight="1" ht="16.5">
      <c r="A235" s="299" t="s">
        <v>156</v>
      </c>
      <c r="B235" s="295" t="s">
        <v>122</v>
      </c>
      <c r="C235" s="296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10">
        <f>SUM(D235:AG235)</f>
        <v>0</v>
      </c>
    </row>
    <row r="236" spans="1:39" customHeight="1" ht="15.75">
      <c r="A236" s="300"/>
      <c r="B236" s="281" t="s">
        <v>213</v>
      </c>
      <c r="C236" s="99" t="s">
        <v>123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124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125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126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127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128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129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130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131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132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133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134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6">
        <f>SUM(D247:AG247)</f>
        <v>0</v>
      </c>
    </row>
    <row r="248" spans="1:39" customHeight="1" ht="15.75">
      <c r="A248" s="300"/>
      <c r="B248" s="281"/>
      <c r="C248" s="99" t="s">
        <v>135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5.75">
      <c r="A249" s="300"/>
      <c r="B249" s="281"/>
      <c r="C249" s="99" t="s">
        <v>136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47">
        <f>SUM(D249:AG249)</f>
        <v>0</v>
      </c>
    </row>
    <row r="250" spans="1:39" customHeight="1" ht="16.5">
      <c r="A250" s="300"/>
      <c r="B250" s="281"/>
      <c r="C250" s="100" t="s">
        <v>137</v>
      </c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51">
        <f>SUM(D250:AG250)</f>
        <v>0</v>
      </c>
    </row>
    <row r="251" spans="1:39" customHeight="1" ht="18.75">
      <c r="A251" s="300"/>
      <c r="B251" s="282" t="s">
        <v>138</v>
      </c>
      <c r="C251" s="283"/>
      <c r="D251" s="182"/>
      <c r="E251" s="182"/>
      <c r="F251" s="182">
        <f>SUM(F236:F250)</f>
        <v>0</v>
      </c>
      <c r="G251" s="182">
        <f>SUM(G236:G250)</f>
        <v>0</v>
      </c>
      <c r="H251" s="182">
        <f>SUM(H236:H250)</f>
        <v>0</v>
      </c>
      <c r="I251" s="182">
        <f>SUM(I236:I250)</f>
        <v>0</v>
      </c>
      <c r="J251" s="182">
        <f>SUM(J236:J250)</f>
        <v>0</v>
      </c>
      <c r="K251" s="182"/>
      <c r="L251" s="182"/>
      <c r="M251" s="182">
        <f>SUM(M236:M250)</f>
        <v>0</v>
      </c>
      <c r="N251" s="182">
        <f>SUM(N236:N250)</f>
        <v>0</v>
      </c>
      <c r="O251" s="182">
        <f>SUM(O236:O250)</f>
        <v>0</v>
      </c>
      <c r="P251" s="182">
        <f>SUM(P236:P250)</f>
        <v>0</v>
      </c>
      <c r="Q251" s="182">
        <f>SUM(Q236:Q250)</f>
        <v>0</v>
      </c>
      <c r="R251" s="182"/>
      <c r="S251" s="182"/>
      <c r="T251" s="182">
        <f>SUM(T236:T250)</f>
        <v>0</v>
      </c>
      <c r="U251" s="182">
        <f>SUM(U236:U250)</f>
        <v>0</v>
      </c>
      <c r="V251" s="182">
        <f>SUM(V236:V250)</f>
        <v>0</v>
      </c>
      <c r="W251" s="182">
        <f>SUM(W236:W250)</f>
        <v>0</v>
      </c>
      <c r="X251" s="182">
        <f>SUM(X236:X250)</f>
        <v>0</v>
      </c>
      <c r="Y251" s="182"/>
      <c r="Z251" s="182"/>
      <c r="AA251" s="182">
        <f>SUM(AA236:AA250)</f>
        <v>0</v>
      </c>
      <c r="AB251" s="182">
        <f>SUM(AB236:AB250)</f>
        <v>0</v>
      </c>
      <c r="AC251" s="182">
        <f>SUM(AC236:AC250)</f>
        <v>0</v>
      </c>
      <c r="AD251" s="182">
        <f>SUM(AD236:AD250)</f>
        <v>0</v>
      </c>
      <c r="AE251" s="182">
        <f>SUM(AE236:AE250)</f>
        <v>0</v>
      </c>
      <c r="AF251" s="182"/>
      <c r="AG251" s="182"/>
      <c r="AH251" s="150">
        <f>SUM(D251:AG251)</f>
        <v>0</v>
      </c>
    </row>
    <row r="252" spans="1:39" customHeight="1" ht="18.75">
      <c r="A252" s="300"/>
      <c r="B252" s="284" t="s">
        <v>55</v>
      </c>
      <c r="C252" s="285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45">
        <f>SUM(D252:AG252)</f>
        <v>0</v>
      </c>
    </row>
    <row r="253" spans="1:39" customHeight="1" ht="18.75">
      <c r="A253" s="300"/>
      <c r="B253" s="286" t="s">
        <v>139</v>
      </c>
      <c r="C253" s="287"/>
      <c r="D253" s="104"/>
      <c r="E253" s="104"/>
      <c r="F253" s="104">
        <v>400</v>
      </c>
      <c r="G253" s="104">
        <v>400</v>
      </c>
      <c r="H253" s="104">
        <v>400</v>
      </c>
      <c r="I253" s="104">
        <v>400</v>
      </c>
      <c r="J253" s="104">
        <v>400</v>
      </c>
      <c r="K253" s="104"/>
      <c r="L253" s="104"/>
      <c r="M253" s="104">
        <v>400</v>
      </c>
      <c r="N253" s="104">
        <v>400</v>
      </c>
      <c r="O253" s="104">
        <v>400</v>
      </c>
      <c r="P253" s="104">
        <v>400</v>
      </c>
      <c r="Q253" s="104">
        <v>400</v>
      </c>
      <c r="R253" s="104"/>
      <c r="S253" s="104"/>
      <c r="T253" s="104">
        <v>400</v>
      </c>
      <c r="U253" s="104">
        <v>400</v>
      </c>
      <c r="V253" s="104">
        <v>400</v>
      </c>
      <c r="W253" s="104">
        <v>400</v>
      </c>
      <c r="X253" s="104">
        <v>400</v>
      </c>
      <c r="Y253" s="104"/>
      <c r="Z253" s="104"/>
      <c r="AA253" s="104">
        <v>400</v>
      </c>
      <c r="AB253" s="104">
        <v>400</v>
      </c>
      <c r="AC253" s="104">
        <v>400</v>
      </c>
      <c r="AD253" s="104">
        <v>400</v>
      </c>
      <c r="AE253" s="104">
        <v>400</v>
      </c>
      <c r="AF253" s="104"/>
      <c r="AG253" s="104"/>
      <c r="AH253" s="146">
        <f>SUM(D253:AG253)</f>
        <v>8000</v>
      </c>
    </row>
    <row r="254" spans="1:39" customHeight="1" ht="18.75">
      <c r="A254" s="300"/>
      <c r="B254" s="286" t="s">
        <v>140</v>
      </c>
      <c r="C254" s="287"/>
      <c r="D254" s="104"/>
      <c r="E254" s="104"/>
      <c r="F254" s="104">
        <f>F253-F252</f>
        <v>400</v>
      </c>
      <c r="G254" s="104">
        <f>G253-G252</f>
        <v>400</v>
      </c>
      <c r="H254" s="104">
        <f>H253-H252</f>
        <v>400</v>
      </c>
      <c r="I254" s="104">
        <f>I253-I252</f>
        <v>400</v>
      </c>
      <c r="J254" s="104">
        <f>J253-J252</f>
        <v>400</v>
      </c>
      <c r="K254" s="104"/>
      <c r="L254" s="104"/>
      <c r="M254" s="104">
        <f>M253-M252</f>
        <v>400</v>
      </c>
      <c r="N254" s="104">
        <f>N253-N252</f>
        <v>400</v>
      </c>
      <c r="O254" s="104">
        <f>O253-O252</f>
        <v>400</v>
      </c>
      <c r="P254" s="104">
        <f>P253-P252</f>
        <v>400</v>
      </c>
      <c r="Q254" s="104">
        <f>Q253-Q252</f>
        <v>400</v>
      </c>
      <c r="R254" s="104"/>
      <c r="S254" s="104"/>
      <c r="T254" s="104">
        <f>T253-T252</f>
        <v>400</v>
      </c>
      <c r="U254" s="104">
        <f>U253-U252</f>
        <v>400</v>
      </c>
      <c r="V254" s="104">
        <f>V253-V252</f>
        <v>400</v>
      </c>
      <c r="W254" s="104">
        <f>W253-W252</f>
        <v>400</v>
      </c>
      <c r="X254" s="104">
        <f>X253-X252</f>
        <v>400</v>
      </c>
      <c r="Y254" s="104"/>
      <c r="Z254" s="104"/>
      <c r="AA254" s="104">
        <f>AA253-AA252</f>
        <v>400</v>
      </c>
      <c r="AB254" s="104">
        <f>AB253-AB252</f>
        <v>400</v>
      </c>
      <c r="AC254" s="104">
        <f>AC253-AC252</f>
        <v>400</v>
      </c>
      <c r="AD254" s="104">
        <f>AD253-AD252</f>
        <v>400</v>
      </c>
      <c r="AE254" s="104">
        <f>AE253-AE252</f>
        <v>400</v>
      </c>
      <c r="AF254" s="104"/>
      <c r="AG254" s="104"/>
      <c r="AH254" s="153">
        <f>SUM(D254:AG254)</f>
        <v>8000</v>
      </c>
    </row>
    <row r="255" spans="1:39" customHeight="1" ht="18.75">
      <c r="A255" s="300"/>
      <c r="B255" s="286" t="s">
        <v>141</v>
      </c>
      <c r="C255" s="287"/>
      <c r="D255" s="104"/>
      <c r="E255" s="104"/>
      <c r="F255" s="104">
        <f>F253-F251</f>
        <v>400</v>
      </c>
      <c r="G255" s="104">
        <f>G253-G251</f>
        <v>400</v>
      </c>
      <c r="H255" s="104">
        <f>H253-H251</f>
        <v>400</v>
      </c>
      <c r="I255" s="104">
        <f>I253-I251</f>
        <v>400</v>
      </c>
      <c r="J255" s="104">
        <f>J253-J251</f>
        <v>400</v>
      </c>
      <c r="K255" s="104"/>
      <c r="L255" s="104"/>
      <c r="M255" s="104">
        <f>M253-M251</f>
        <v>400</v>
      </c>
      <c r="N255" s="104">
        <f>N253-N251</f>
        <v>400</v>
      </c>
      <c r="O255" s="104">
        <f>O253-O251</f>
        <v>400</v>
      </c>
      <c r="P255" s="104">
        <f>P253-P251</f>
        <v>400</v>
      </c>
      <c r="Q255" s="104">
        <f>Q253-Q251</f>
        <v>400</v>
      </c>
      <c r="R255" s="104"/>
      <c r="S255" s="104"/>
      <c r="T255" s="104">
        <f>T253-T251</f>
        <v>400</v>
      </c>
      <c r="U255" s="104">
        <f>U253-U251</f>
        <v>400</v>
      </c>
      <c r="V255" s="104">
        <f>V253-V251</f>
        <v>400</v>
      </c>
      <c r="W255" s="104">
        <f>W253-W251</f>
        <v>400</v>
      </c>
      <c r="X255" s="104">
        <f>X253-X251</f>
        <v>400</v>
      </c>
      <c r="Y255" s="104"/>
      <c r="Z255" s="104"/>
      <c r="AA255" s="104">
        <f>AA253-AA251</f>
        <v>400</v>
      </c>
      <c r="AB255" s="104">
        <f>AB253-AB251</f>
        <v>400</v>
      </c>
      <c r="AC255" s="104">
        <f>AC253-AC251</f>
        <v>400</v>
      </c>
      <c r="AD255" s="104">
        <f>AD253-AD251</f>
        <v>400</v>
      </c>
      <c r="AE255" s="104">
        <f>AE253-AE251</f>
        <v>400</v>
      </c>
      <c r="AF255" s="104"/>
      <c r="AG255" s="104"/>
      <c r="AH255" s="153">
        <f>SUM(D255:AG255)</f>
        <v>8000</v>
      </c>
    </row>
    <row r="256" spans="1:39" customHeight="1" ht="16.5">
      <c r="A256" s="300"/>
      <c r="B256" s="288" t="s">
        <v>142</v>
      </c>
      <c r="C256" s="289"/>
      <c r="D256" s="104"/>
      <c r="E256" s="104"/>
      <c r="F256" s="104">
        <f>F237+F239+F241+F243+F245+F247</f>
        <v>0</v>
      </c>
      <c r="G256" s="104">
        <f>G237+G239+G241+G243+G245+G247</f>
        <v>0</v>
      </c>
      <c r="H256" s="104">
        <f>H237+H239+H241+H243+H245+H247</f>
        <v>0</v>
      </c>
      <c r="I256" s="104">
        <f>I237+I239+I241+I243+I245+I247</f>
        <v>0</v>
      </c>
      <c r="J256" s="104">
        <f>J237+J239+J241+J243+J245+J247</f>
        <v>0</v>
      </c>
      <c r="K256" s="104"/>
      <c r="L256" s="104"/>
      <c r="M256" s="104">
        <f>M237+M239+M241+M243+M245+M247</f>
        <v>0</v>
      </c>
      <c r="N256" s="104">
        <f>N237+N239+N241+N243+N245+N247</f>
        <v>0</v>
      </c>
      <c r="O256" s="104">
        <f>O237+O239+O241+O243+O245+O247</f>
        <v>0</v>
      </c>
      <c r="P256" s="104">
        <f>P237+P239+P241+P243+P245+P247</f>
        <v>0</v>
      </c>
      <c r="Q256" s="104">
        <f>Q237+Q239+Q241+Q243+Q245+Q247</f>
        <v>0</v>
      </c>
      <c r="R256" s="104"/>
      <c r="S256" s="104"/>
      <c r="T256" s="104">
        <f>T237+T239+T241+T243+T245+T247</f>
        <v>0</v>
      </c>
      <c r="U256" s="104">
        <f>U237+U239+U241+U243+U245+U247</f>
        <v>0</v>
      </c>
      <c r="V256" s="104">
        <f>V237+V239+V241+V243+V245+V247</f>
        <v>0</v>
      </c>
      <c r="W256" s="104">
        <f>W237+W239+W241+W243+W245+W247</f>
        <v>0</v>
      </c>
      <c r="X256" s="104">
        <f>X237+X239+X241+X243+X245+X247</f>
        <v>0</v>
      </c>
      <c r="Y256" s="104"/>
      <c r="Z256" s="104"/>
      <c r="AA256" s="104">
        <f>AA237+AA239+AA241+AA243+AA245+AA247</f>
        <v>0</v>
      </c>
      <c r="AB256" s="104">
        <f>AB237+AB239+AB241+AB243+AB245+AB247</f>
        <v>0</v>
      </c>
      <c r="AC256" s="104">
        <f>AC237+AC239+AC241+AC243+AC245+AC247</f>
        <v>0</v>
      </c>
      <c r="AD256" s="104">
        <f>AD237+AD239+AD241+AD243+AD245+AD247</f>
        <v>0</v>
      </c>
      <c r="AE256" s="104">
        <f>AE237+AE239+AE241+AE243+AE245+AE247</f>
        <v>0</v>
      </c>
      <c r="AF256" s="104"/>
      <c r="AG256" s="104"/>
      <c r="AH256" s="149">
        <f>SUM(D256:AG256)</f>
        <v>0</v>
      </c>
    </row>
    <row r="257" spans="1:39" customHeight="1" ht="15.75">
      <c r="A257" s="301"/>
      <c r="B257" s="101"/>
      <c r="C257" s="102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3"/>
      <c r="AI257" s="185" t="s">
        <v>120</v>
      </c>
    </row>
    <row r="258" spans="1:39" customHeight="1" ht="16.5">
      <c r="A258" s="299" t="s">
        <v>157</v>
      </c>
      <c r="B258" s="295" t="s">
        <v>122</v>
      </c>
      <c r="C258" s="296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10">
        <f>SUM(D258:AG258)</f>
        <v>0</v>
      </c>
    </row>
    <row r="259" spans="1:39" customHeight="1" ht="15.75">
      <c r="A259" s="300"/>
      <c r="B259" s="281" t="s">
        <v>213</v>
      </c>
      <c r="C259" s="99" t="s">
        <v>123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124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125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126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127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128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129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130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131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132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133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134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6">
        <f>SUM(D270:AG270)</f>
        <v>0</v>
      </c>
    </row>
    <row r="271" spans="1:39" customHeight="1" ht="15.75">
      <c r="A271" s="300"/>
      <c r="B271" s="281"/>
      <c r="C271" s="99" t="s">
        <v>135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5.75">
      <c r="A272" s="300"/>
      <c r="B272" s="281"/>
      <c r="C272" s="99" t="s">
        <v>136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47">
        <f>SUM(D272:AG272)</f>
        <v>0</v>
      </c>
    </row>
    <row r="273" spans="1:39" customHeight="1" ht="16.5">
      <c r="A273" s="300"/>
      <c r="B273" s="281"/>
      <c r="C273" s="100" t="s">
        <v>137</v>
      </c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51">
        <f>SUM(D273:AG273)</f>
        <v>0</v>
      </c>
    </row>
    <row r="274" spans="1:39" customHeight="1" ht="18.75">
      <c r="A274" s="300"/>
      <c r="B274" s="282" t="s">
        <v>138</v>
      </c>
      <c r="C274" s="283"/>
      <c r="D274" s="182"/>
      <c r="E274" s="182"/>
      <c r="F274" s="182">
        <f>SUM(F259:F273)</f>
        <v>0</v>
      </c>
      <c r="G274" s="182">
        <f>SUM(G259:G273)</f>
        <v>0</v>
      </c>
      <c r="H274" s="182">
        <f>SUM(H259:H273)</f>
        <v>0</v>
      </c>
      <c r="I274" s="182">
        <f>SUM(I259:I273)</f>
        <v>0</v>
      </c>
      <c r="J274" s="182">
        <f>SUM(J259:J273)</f>
        <v>0</v>
      </c>
      <c r="K274" s="182"/>
      <c r="L274" s="182"/>
      <c r="M274" s="182">
        <f>SUM(M259:M273)</f>
        <v>0</v>
      </c>
      <c r="N274" s="182">
        <f>SUM(N259:N273)</f>
        <v>0</v>
      </c>
      <c r="O274" s="182">
        <f>SUM(O259:O273)</f>
        <v>0</v>
      </c>
      <c r="P274" s="182">
        <f>SUM(P259:P273)</f>
        <v>0</v>
      </c>
      <c r="Q274" s="182">
        <f>SUM(Q259:Q273)</f>
        <v>0</v>
      </c>
      <c r="R274" s="182"/>
      <c r="S274" s="182"/>
      <c r="T274" s="182">
        <f>SUM(T259:T273)</f>
        <v>0</v>
      </c>
      <c r="U274" s="182">
        <f>SUM(U259:U273)</f>
        <v>0</v>
      </c>
      <c r="V274" s="182">
        <f>SUM(V259:V273)</f>
        <v>0</v>
      </c>
      <c r="W274" s="182">
        <f>SUM(W259:W273)</f>
        <v>0</v>
      </c>
      <c r="X274" s="182">
        <f>SUM(X259:X273)</f>
        <v>0</v>
      </c>
      <c r="Y274" s="182"/>
      <c r="Z274" s="182"/>
      <c r="AA274" s="182">
        <f>SUM(AA259:AA273)</f>
        <v>0</v>
      </c>
      <c r="AB274" s="182">
        <f>SUM(AB259:AB273)</f>
        <v>0</v>
      </c>
      <c r="AC274" s="182">
        <f>SUM(AC259:AC273)</f>
        <v>0</v>
      </c>
      <c r="AD274" s="182">
        <f>SUM(AD259:AD273)</f>
        <v>0</v>
      </c>
      <c r="AE274" s="182">
        <f>SUM(AE259:AE273)</f>
        <v>0</v>
      </c>
      <c r="AF274" s="182"/>
      <c r="AG274" s="182"/>
      <c r="AH274" s="150">
        <f>SUM(D274:AG274)</f>
        <v>0</v>
      </c>
    </row>
    <row r="275" spans="1:39" customHeight="1" ht="18.75">
      <c r="A275" s="300"/>
      <c r="B275" s="284" t="s">
        <v>55</v>
      </c>
      <c r="C275" s="285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45">
        <f>SUM(D275:AG275)</f>
        <v>0</v>
      </c>
    </row>
    <row r="276" spans="1:39" customHeight="1" ht="18.75">
      <c r="A276" s="300"/>
      <c r="B276" s="286" t="s">
        <v>139</v>
      </c>
      <c r="C276" s="287"/>
      <c r="D276" s="104"/>
      <c r="E276" s="104"/>
      <c r="F276" s="104">
        <v>400</v>
      </c>
      <c r="G276" s="104">
        <v>400</v>
      </c>
      <c r="H276" s="104">
        <v>400</v>
      </c>
      <c r="I276" s="104">
        <v>400</v>
      </c>
      <c r="J276" s="104">
        <v>400</v>
      </c>
      <c r="K276" s="104"/>
      <c r="L276" s="104"/>
      <c r="M276" s="104">
        <v>400</v>
      </c>
      <c r="N276" s="104">
        <v>400</v>
      </c>
      <c r="O276" s="104">
        <v>400</v>
      </c>
      <c r="P276" s="104">
        <v>400</v>
      </c>
      <c r="Q276" s="104">
        <v>400</v>
      </c>
      <c r="R276" s="104"/>
      <c r="S276" s="104"/>
      <c r="T276" s="104">
        <v>400</v>
      </c>
      <c r="U276" s="104">
        <v>400</v>
      </c>
      <c r="V276" s="104">
        <v>400</v>
      </c>
      <c r="W276" s="104">
        <v>400</v>
      </c>
      <c r="X276" s="104">
        <v>400</v>
      </c>
      <c r="Y276" s="104"/>
      <c r="Z276" s="104"/>
      <c r="AA276" s="104">
        <v>400</v>
      </c>
      <c r="AB276" s="104">
        <v>400</v>
      </c>
      <c r="AC276" s="104">
        <v>400</v>
      </c>
      <c r="AD276" s="104">
        <v>400</v>
      </c>
      <c r="AE276" s="104">
        <v>400</v>
      </c>
      <c r="AF276" s="104"/>
      <c r="AG276" s="104"/>
      <c r="AH276" s="146">
        <f>SUM(D276:AG276)</f>
        <v>8000</v>
      </c>
    </row>
    <row r="277" spans="1:39" customHeight="1" ht="18.75">
      <c r="A277" s="300"/>
      <c r="B277" s="286" t="s">
        <v>140</v>
      </c>
      <c r="C277" s="287"/>
      <c r="D277" s="104"/>
      <c r="E277" s="104"/>
      <c r="F277" s="104">
        <f>F276-F275</f>
        <v>400</v>
      </c>
      <c r="G277" s="104">
        <f>G276-G275</f>
        <v>400</v>
      </c>
      <c r="H277" s="104">
        <f>H276-H275</f>
        <v>400</v>
      </c>
      <c r="I277" s="104">
        <f>I276-I275</f>
        <v>400</v>
      </c>
      <c r="J277" s="104">
        <f>J276-J275</f>
        <v>400</v>
      </c>
      <c r="K277" s="104"/>
      <c r="L277" s="104"/>
      <c r="M277" s="104">
        <f>M276-M275</f>
        <v>400</v>
      </c>
      <c r="N277" s="104">
        <f>N276-N275</f>
        <v>400</v>
      </c>
      <c r="O277" s="104">
        <f>O276-O275</f>
        <v>400</v>
      </c>
      <c r="P277" s="104">
        <f>P276-P275</f>
        <v>400</v>
      </c>
      <c r="Q277" s="104">
        <f>Q276-Q275</f>
        <v>400</v>
      </c>
      <c r="R277" s="104"/>
      <c r="S277" s="104"/>
      <c r="T277" s="104">
        <f>T276-T275</f>
        <v>400</v>
      </c>
      <c r="U277" s="104">
        <f>U276-U275</f>
        <v>400</v>
      </c>
      <c r="V277" s="104">
        <f>V276-V275</f>
        <v>400</v>
      </c>
      <c r="W277" s="104">
        <f>W276-W275</f>
        <v>400</v>
      </c>
      <c r="X277" s="104">
        <f>X276-X275</f>
        <v>400</v>
      </c>
      <c r="Y277" s="104"/>
      <c r="Z277" s="104"/>
      <c r="AA277" s="104">
        <f>AA276-AA275</f>
        <v>400</v>
      </c>
      <c r="AB277" s="104">
        <f>AB276-AB275</f>
        <v>400</v>
      </c>
      <c r="AC277" s="104">
        <f>AC276-AC275</f>
        <v>400</v>
      </c>
      <c r="AD277" s="104">
        <f>AD276-AD275</f>
        <v>400</v>
      </c>
      <c r="AE277" s="104">
        <f>AE276-AE275</f>
        <v>400</v>
      </c>
      <c r="AF277" s="104"/>
      <c r="AG277" s="104"/>
      <c r="AH277" s="153">
        <f>SUM(D277:AG277)</f>
        <v>8000</v>
      </c>
    </row>
    <row r="278" spans="1:39" customHeight="1" ht="18.75">
      <c r="A278" s="300"/>
      <c r="B278" s="286" t="s">
        <v>141</v>
      </c>
      <c r="C278" s="287"/>
      <c r="D278" s="104"/>
      <c r="E278" s="104"/>
      <c r="F278" s="104">
        <f>F276-F274</f>
        <v>400</v>
      </c>
      <c r="G278" s="104">
        <f>G276-G274</f>
        <v>400</v>
      </c>
      <c r="H278" s="104">
        <f>H276-H274</f>
        <v>400</v>
      </c>
      <c r="I278" s="104">
        <f>I276-I274</f>
        <v>400</v>
      </c>
      <c r="J278" s="104">
        <f>J276-J274</f>
        <v>400</v>
      </c>
      <c r="K278" s="104"/>
      <c r="L278" s="104"/>
      <c r="M278" s="104">
        <f>M276-M274</f>
        <v>400</v>
      </c>
      <c r="N278" s="104">
        <f>N276-N274</f>
        <v>400</v>
      </c>
      <c r="O278" s="104">
        <f>O276-O274</f>
        <v>400</v>
      </c>
      <c r="P278" s="104">
        <f>P276-P274</f>
        <v>400</v>
      </c>
      <c r="Q278" s="104">
        <f>Q276-Q274</f>
        <v>400</v>
      </c>
      <c r="R278" s="104"/>
      <c r="S278" s="104"/>
      <c r="T278" s="104">
        <f>T276-T274</f>
        <v>400</v>
      </c>
      <c r="U278" s="104">
        <f>U276-U274</f>
        <v>400</v>
      </c>
      <c r="V278" s="104">
        <f>V276-V274</f>
        <v>400</v>
      </c>
      <c r="W278" s="104">
        <f>W276-W274</f>
        <v>400</v>
      </c>
      <c r="X278" s="104">
        <f>X276-X274</f>
        <v>400</v>
      </c>
      <c r="Y278" s="104"/>
      <c r="Z278" s="104"/>
      <c r="AA278" s="104">
        <f>AA276-AA274</f>
        <v>400</v>
      </c>
      <c r="AB278" s="104">
        <f>AB276-AB274</f>
        <v>400</v>
      </c>
      <c r="AC278" s="104">
        <f>AC276-AC274</f>
        <v>400</v>
      </c>
      <c r="AD278" s="104">
        <f>AD276-AD274</f>
        <v>400</v>
      </c>
      <c r="AE278" s="104">
        <f>AE276-AE274</f>
        <v>400</v>
      </c>
      <c r="AF278" s="104"/>
      <c r="AG278" s="104"/>
      <c r="AH278" s="153">
        <f>SUM(D278:AG278)</f>
        <v>8000</v>
      </c>
    </row>
    <row r="279" spans="1:39" customHeight="1" ht="16.5">
      <c r="A279" s="300"/>
      <c r="B279" s="288" t="s">
        <v>142</v>
      </c>
      <c r="C279" s="289"/>
      <c r="D279" s="104"/>
      <c r="E279" s="104"/>
      <c r="F279" s="104">
        <f>F260+F262+F264+F266+F268+F270</f>
        <v>0</v>
      </c>
      <c r="G279" s="104">
        <f>G260+G262+G264+G266+G268+G270</f>
        <v>0</v>
      </c>
      <c r="H279" s="104">
        <f>H260+H262+H264+H266+H268+H270</f>
        <v>0</v>
      </c>
      <c r="I279" s="104">
        <f>I260+I262+I264+I266+I268+I270</f>
        <v>0</v>
      </c>
      <c r="J279" s="104">
        <f>J260+J262+J264+J266+J268+J270</f>
        <v>0</v>
      </c>
      <c r="K279" s="104"/>
      <c r="L279" s="104"/>
      <c r="M279" s="104">
        <f>M260+M262+M264+M266+M268+M270</f>
        <v>0</v>
      </c>
      <c r="N279" s="104">
        <f>N260+N262+N264+N266+N268+N270</f>
        <v>0</v>
      </c>
      <c r="O279" s="104">
        <f>O260+O262+O264+O266+O268+O270</f>
        <v>0</v>
      </c>
      <c r="P279" s="104">
        <f>P260+P262+P264+P266+P268+P270</f>
        <v>0</v>
      </c>
      <c r="Q279" s="104">
        <f>Q260+Q262+Q264+Q266+Q268+Q270</f>
        <v>0</v>
      </c>
      <c r="R279" s="104"/>
      <c r="S279" s="104"/>
      <c r="T279" s="104">
        <f>T260+T262+T264+T266+T268+T270</f>
        <v>0</v>
      </c>
      <c r="U279" s="104">
        <f>U260+U262+U264+U266+U268+U270</f>
        <v>0</v>
      </c>
      <c r="V279" s="104">
        <f>V260+V262+V264+V266+V268+V270</f>
        <v>0</v>
      </c>
      <c r="W279" s="104">
        <f>W260+W262+W264+W266+W268+W270</f>
        <v>0</v>
      </c>
      <c r="X279" s="104">
        <f>X260+X262+X264+X266+X268+X270</f>
        <v>0</v>
      </c>
      <c r="Y279" s="104"/>
      <c r="Z279" s="104"/>
      <c r="AA279" s="104">
        <f>AA260+AA262+AA264+AA266+AA268+AA270</f>
        <v>0</v>
      </c>
      <c r="AB279" s="104">
        <f>AB260+AB262+AB264+AB266+AB268+AB270</f>
        <v>0</v>
      </c>
      <c r="AC279" s="104">
        <f>AC260+AC262+AC264+AC266+AC268+AC270</f>
        <v>0</v>
      </c>
      <c r="AD279" s="104">
        <f>AD260+AD262+AD264+AD266+AD268+AD270</f>
        <v>0</v>
      </c>
      <c r="AE279" s="104">
        <f>AE260+AE262+AE264+AE266+AE268+AE270</f>
        <v>0</v>
      </c>
      <c r="AF279" s="104"/>
      <c r="AG279" s="104"/>
      <c r="AH279" s="149">
        <f>SUM(D279:AG279)</f>
        <v>0</v>
      </c>
    </row>
    <row r="280" spans="1:39" customHeight="1" ht="15.75">
      <c r="A280" s="301"/>
      <c r="B280" s="101"/>
      <c r="C280" s="102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3"/>
      <c r="AI280" s="185" t="s">
        <v>120</v>
      </c>
    </row>
    <row r="281" spans="1:39" customHeight="1" ht="16.5">
      <c r="A281" s="299" t="s">
        <v>158</v>
      </c>
      <c r="B281" s="295" t="s">
        <v>122</v>
      </c>
      <c r="C281" s="296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10">
        <f>SUM(D281:AG281)</f>
        <v>0</v>
      </c>
    </row>
    <row r="282" spans="1:39" customHeight="1" ht="15.75">
      <c r="A282" s="300"/>
      <c r="B282" s="281" t="s">
        <v>213</v>
      </c>
      <c r="C282" s="99" t="s">
        <v>123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124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125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126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127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128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129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130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131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132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133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134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6">
        <f>SUM(D293:AG293)</f>
        <v>0</v>
      </c>
    </row>
    <row r="294" spans="1:39" customHeight="1" ht="15.75">
      <c r="A294" s="300"/>
      <c r="B294" s="281"/>
      <c r="C294" s="99" t="s">
        <v>135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5.75">
      <c r="A295" s="300"/>
      <c r="B295" s="281"/>
      <c r="C295" s="99" t="s">
        <v>136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47">
        <f>SUM(D295:AG295)</f>
        <v>0</v>
      </c>
    </row>
    <row r="296" spans="1:39" customHeight="1" ht="16.5">
      <c r="A296" s="300"/>
      <c r="B296" s="281"/>
      <c r="C296" s="100" t="s">
        <v>137</v>
      </c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51">
        <f>SUM(D296:AG296)</f>
        <v>0</v>
      </c>
    </row>
    <row r="297" spans="1:39" customHeight="1" ht="18.75">
      <c r="A297" s="300"/>
      <c r="B297" s="282" t="s">
        <v>138</v>
      </c>
      <c r="C297" s="283"/>
      <c r="D297" s="182"/>
      <c r="E297" s="182"/>
      <c r="F297" s="182">
        <f>SUM(F282:F296)</f>
        <v>0</v>
      </c>
      <c r="G297" s="182">
        <f>SUM(G282:G296)</f>
        <v>0</v>
      </c>
      <c r="H297" s="182">
        <f>SUM(H282:H296)</f>
        <v>0</v>
      </c>
      <c r="I297" s="182">
        <f>SUM(I282:I296)</f>
        <v>0</v>
      </c>
      <c r="J297" s="182">
        <f>SUM(J282:J296)</f>
        <v>0</v>
      </c>
      <c r="K297" s="182"/>
      <c r="L297" s="182"/>
      <c r="M297" s="182">
        <f>SUM(M282:M296)</f>
        <v>0</v>
      </c>
      <c r="N297" s="182">
        <f>SUM(N282:N296)</f>
        <v>0</v>
      </c>
      <c r="O297" s="182">
        <f>SUM(O282:O296)</f>
        <v>0</v>
      </c>
      <c r="P297" s="182">
        <f>SUM(P282:P296)</f>
        <v>0</v>
      </c>
      <c r="Q297" s="182">
        <f>SUM(Q282:Q296)</f>
        <v>0</v>
      </c>
      <c r="R297" s="182"/>
      <c r="S297" s="182"/>
      <c r="T297" s="182">
        <f>SUM(T282:T296)</f>
        <v>0</v>
      </c>
      <c r="U297" s="182">
        <f>SUM(U282:U296)</f>
        <v>0</v>
      </c>
      <c r="V297" s="182">
        <f>SUM(V282:V296)</f>
        <v>0</v>
      </c>
      <c r="W297" s="182">
        <f>SUM(W282:W296)</f>
        <v>0</v>
      </c>
      <c r="X297" s="182">
        <f>SUM(X282:X296)</f>
        <v>0</v>
      </c>
      <c r="Y297" s="182"/>
      <c r="Z297" s="182"/>
      <c r="AA297" s="182">
        <f>SUM(AA282:AA296)</f>
        <v>0</v>
      </c>
      <c r="AB297" s="182">
        <f>SUM(AB282:AB296)</f>
        <v>0</v>
      </c>
      <c r="AC297" s="182">
        <f>SUM(AC282:AC296)</f>
        <v>0</v>
      </c>
      <c r="AD297" s="182">
        <f>SUM(AD282:AD296)</f>
        <v>0</v>
      </c>
      <c r="AE297" s="182">
        <f>SUM(AE282:AE296)</f>
        <v>0</v>
      </c>
      <c r="AF297" s="182"/>
      <c r="AG297" s="182"/>
      <c r="AH297" s="150">
        <f>SUM(D297:AG297)</f>
        <v>0</v>
      </c>
    </row>
    <row r="298" spans="1:39" customHeight="1" ht="18.75">
      <c r="A298" s="300"/>
      <c r="B298" s="284" t="s">
        <v>55</v>
      </c>
      <c r="C298" s="285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45">
        <f>SUM(D298:AG298)</f>
        <v>0</v>
      </c>
    </row>
    <row r="299" spans="1:39" customHeight="1" ht="18.75">
      <c r="A299" s="300"/>
      <c r="B299" s="286" t="s">
        <v>139</v>
      </c>
      <c r="C299" s="287"/>
      <c r="D299" s="104"/>
      <c r="E299" s="104"/>
      <c r="F299" s="104">
        <v>400</v>
      </c>
      <c r="G299" s="104">
        <v>400</v>
      </c>
      <c r="H299" s="104">
        <v>400</v>
      </c>
      <c r="I299" s="104">
        <v>400</v>
      </c>
      <c r="J299" s="104">
        <v>400</v>
      </c>
      <c r="K299" s="104"/>
      <c r="L299" s="104"/>
      <c r="M299" s="104">
        <v>400</v>
      </c>
      <c r="N299" s="104">
        <v>400</v>
      </c>
      <c r="O299" s="104">
        <v>400</v>
      </c>
      <c r="P299" s="104">
        <v>400</v>
      </c>
      <c r="Q299" s="104">
        <v>400</v>
      </c>
      <c r="R299" s="104"/>
      <c r="S299" s="104"/>
      <c r="T299" s="104">
        <v>400</v>
      </c>
      <c r="U299" s="104">
        <v>400</v>
      </c>
      <c r="V299" s="104">
        <v>400</v>
      </c>
      <c r="W299" s="104">
        <v>400</v>
      </c>
      <c r="X299" s="104">
        <v>400</v>
      </c>
      <c r="Y299" s="104"/>
      <c r="Z299" s="104"/>
      <c r="AA299" s="104">
        <v>400</v>
      </c>
      <c r="AB299" s="104">
        <v>400</v>
      </c>
      <c r="AC299" s="104">
        <v>400</v>
      </c>
      <c r="AD299" s="104">
        <v>400</v>
      </c>
      <c r="AE299" s="104">
        <v>400</v>
      </c>
      <c r="AF299" s="104"/>
      <c r="AG299" s="104"/>
      <c r="AH299" s="146">
        <f>SUM(D299:AG299)</f>
        <v>8000</v>
      </c>
    </row>
    <row r="300" spans="1:39" customHeight="1" ht="18.75">
      <c r="A300" s="300"/>
      <c r="B300" s="286" t="s">
        <v>140</v>
      </c>
      <c r="C300" s="287"/>
      <c r="D300" s="104"/>
      <c r="E300" s="104"/>
      <c r="F300" s="104">
        <f>F299-F298</f>
        <v>400</v>
      </c>
      <c r="G300" s="104">
        <f>G299-G298</f>
        <v>400</v>
      </c>
      <c r="H300" s="104">
        <f>H299-H298</f>
        <v>400</v>
      </c>
      <c r="I300" s="104">
        <f>I299-I298</f>
        <v>400</v>
      </c>
      <c r="J300" s="104">
        <f>J299-J298</f>
        <v>400</v>
      </c>
      <c r="K300" s="104"/>
      <c r="L300" s="104"/>
      <c r="M300" s="104">
        <f>M299-M298</f>
        <v>400</v>
      </c>
      <c r="N300" s="104">
        <f>N299-N298</f>
        <v>400</v>
      </c>
      <c r="O300" s="104">
        <f>O299-O298</f>
        <v>400</v>
      </c>
      <c r="P300" s="104">
        <f>P299-P298</f>
        <v>400</v>
      </c>
      <c r="Q300" s="104">
        <f>Q299-Q298</f>
        <v>400</v>
      </c>
      <c r="R300" s="104"/>
      <c r="S300" s="104"/>
      <c r="T300" s="104">
        <f>T299-T298</f>
        <v>400</v>
      </c>
      <c r="U300" s="104">
        <f>U299-U298</f>
        <v>400</v>
      </c>
      <c r="V300" s="104">
        <f>V299-V298</f>
        <v>400</v>
      </c>
      <c r="W300" s="104">
        <f>W299-W298</f>
        <v>400</v>
      </c>
      <c r="X300" s="104">
        <f>X299-X298</f>
        <v>400</v>
      </c>
      <c r="Y300" s="104"/>
      <c r="Z300" s="104"/>
      <c r="AA300" s="104">
        <f>AA299-AA298</f>
        <v>400</v>
      </c>
      <c r="AB300" s="104">
        <f>AB299-AB298</f>
        <v>400</v>
      </c>
      <c r="AC300" s="104">
        <f>AC299-AC298</f>
        <v>400</v>
      </c>
      <c r="AD300" s="104">
        <f>AD299-AD298</f>
        <v>400</v>
      </c>
      <c r="AE300" s="104">
        <f>AE299-AE298</f>
        <v>400</v>
      </c>
      <c r="AF300" s="104"/>
      <c r="AG300" s="104"/>
      <c r="AH300" s="153">
        <f>SUM(D300:AG300)</f>
        <v>8000</v>
      </c>
    </row>
    <row r="301" spans="1:39" customHeight="1" ht="18.75">
      <c r="A301" s="300"/>
      <c r="B301" s="286" t="s">
        <v>141</v>
      </c>
      <c r="C301" s="287"/>
      <c r="D301" s="104"/>
      <c r="E301" s="104"/>
      <c r="F301" s="104">
        <f>F299-F297</f>
        <v>400</v>
      </c>
      <c r="G301" s="104">
        <f>G299-G297</f>
        <v>400</v>
      </c>
      <c r="H301" s="104">
        <f>H299-H297</f>
        <v>400</v>
      </c>
      <c r="I301" s="104">
        <f>I299-I297</f>
        <v>400</v>
      </c>
      <c r="J301" s="104">
        <f>J299-J297</f>
        <v>400</v>
      </c>
      <c r="K301" s="104"/>
      <c r="L301" s="104"/>
      <c r="M301" s="104">
        <f>M299-M297</f>
        <v>400</v>
      </c>
      <c r="N301" s="104">
        <f>N299-N297</f>
        <v>400</v>
      </c>
      <c r="O301" s="104">
        <f>O299-O297</f>
        <v>400</v>
      </c>
      <c r="P301" s="104">
        <f>P299-P297</f>
        <v>400</v>
      </c>
      <c r="Q301" s="104">
        <f>Q299-Q297</f>
        <v>400</v>
      </c>
      <c r="R301" s="104"/>
      <c r="S301" s="104"/>
      <c r="T301" s="104">
        <f>T299-T297</f>
        <v>400</v>
      </c>
      <c r="U301" s="104">
        <f>U299-U297</f>
        <v>400</v>
      </c>
      <c r="V301" s="104">
        <f>V299-V297</f>
        <v>400</v>
      </c>
      <c r="W301" s="104">
        <f>W299-W297</f>
        <v>400</v>
      </c>
      <c r="X301" s="104">
        <f>X299-X297</f>
        <v>400</v>
      </c>
      <c r="Y301" s="104"/>
      <c r="Z301" s="104"/>
      <c r="AA301" s="104">
        <f>AA299-AA297</f>
        <v>400</v>
      </c>
      <c r="AB301" s="104">
        <f>AB299-AB297</f>
        <v>400</v>
      </c>
      <c r="AC301" s="104">
        <f>AC299-AC297</f>
        <v>400</v>
      </c>
      <c r="AD301" s="104">
        <f>AD299-AD297</f>
        <v>400</v>
      </c>
      <c r="AE301" s="104">
        <f>AE299-AE297</f>
        <v>400</v>
      </c>
      <c r="AF301" s="104"/>
      <c r="AG301" s="104"/>
      <c r="AH301" s="153">
        <f>SUM(D301:AG301)</f>
        <v>8000</v>
      </c>
    </row>
    <row r="302" spans="1:39" customHeight="1" ht="16.5">
      <c r="A302" s="300"/>
      <c r="B302" s="288" t="s">
        <v>142</v>
      </c>
      <c r="C302" s="289"/>
      <c r="D302" s="104"/>
      <c r="E302" s="104"/>
      <c r="F302" s="104">
        <f>F283+F285+F287+F289+F291+F293</f>
        <v>0</v>
      </c>
      <c r="G302" s="104">
        <f>G283+G285+G287+G289+G291+G293</f>
        <v>0</v>
      </c>
      <c r="H302" s="104">
        <f>H283+H285+H287+H289+H291+H293</f>
        <v>0</v>
      </c>
      <c r="I302" s="104">
        <f>I283+I285+I287+I289+I291+I293</f>
        <v>0</v>
      </c>
      <c r="J302" s="104">
        <f>J283+J285+J287+J289+J291+J293</f>
        <v>0</v>
      </c>
      <c r="K302" s="104"/>
      <c r="L302" s="104"/>
      <c r="M302" s="104">
        <f>M283+M285+M287+M289+M291+M293</f>
        <v>0</v>
      </c>
      <c r="N302" s="104">
        <f>N283+N285+N287+N289+N291+N293</f>
        <v>0</v>
      </c>
      <c r="O302" s="104">
        <f>O283+O285+O287+O289+O291+O293</f>
        <v>0</v>
      </c>
      <c r="P302" s="104">
        <f>P283+P285+P287+P289+P291+P293</f>
        <v>0</v>
      </c>
      <c r="Q302" s="104">
        <f>Q283+Q285+Q287+Q289+Q291+Q293</f>
        <v>0</v>
      </c>
      <c r="R302" s="104"/>
      <c r="S302" s="104"/>
      <c r="T302" s="104">
        <f>T283+T285+T287+T289+T291+T293</f>
        <v>0</v>
      </c>
      <c r="U302" s="104">
        <f>U283+U285+U287+U289+U291+U293</f>
        <v>0</v>
      </c>
      <c r="V302" s="104">
        <f>V283+V285+V287+V289+V291+V293</f>
        <v>0</v>
      </c>
      <c r="W302" s="104">
        <f>W283+W285+W287+W289+W291+W293</f>
        <v>0</v>
      </c>
      <c r="X302" s="104">
        <f>X283+X285+X287+X289+X291+X293</f>
        <v>0</v>
      </c>
      <c r="Y302" s="104"/>
      <c r="Z302" s="104"/>
      <c r="AA302" s="104">
        <f>AA283+AA285+AA287+AA289+AA291+AA293</f>
        <v>0</v>
      </c>
      <c r="AB302" s="104">
        <f>AB283+AB285+AB287+AB289+AB291+AB293</f>
        <v>0</v>
      </c>
      <c r="AC302" s="104">
        <f>AC283+AC285+AC287+AC289+AC291+AC293</f>
        <v>0</v>
      </c>
      <c r="AD302" s="104">
        <f>AD283+AD285+AD287+AD289+AD291+AD293</f>
        <v>0</v>
      </c>
      <c r="AE302" s="104">
        <f>AE283+AE285+AE287+AE289+AE291+AE293</f>
        <v>0</v>
      </c>
      <c r="AF302" s="104"/>
      <c r="AG302" s="104"/>
      <c r="AH302" s="149">
        <f>SUM(D302:AG302)</f>
        <v>0</v>
      </c>
    </row>
    <row r="303" spans="1:39" customHeight="1" ht="15.75">
      <c r="A303" s="301"/>
      <c r="B303" s="101"/>
      <c r="C303" s="102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3"/>
      <c r="AI303" s="185" t="s">
        <v>120</v>
      </c>
    </row>
    <row r="304" spans="1:39" customHeight="1" ht="16.5">
      <c r="A304" s="276" t="s">
        <v>159</v>
      </c>
      <c r="B304" s="295" t="s">
        <v>122</v>
      </c>
      <c r="C304" s="296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10">
        <f>SUM(D304:AG304)</f>
        <v>0</v>
      </c>
    </row>
    <row r="305" spans="1:39" customHeight="1" ht="15.75">
      <c r="A305" s="277"/>
      <c r="B305" s="281" t="s">
        <v>213</v>
      </c>
      <c r="C305" s="99" t="s">
        <v>123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  <c r="AI305" t="s">
        <v>214</v>
      </c>
    </row>
    <row r="306" spans="1:39" customHeight="1" ht="15.75">
      <c r="A306" s="277"/>
      <c r="B306" s="281"/>
      <c r="C306" s="99" t="s">
        <v>124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125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126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127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128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129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130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131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132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133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134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6">
        <f>SUM(D316:AG316)</f>
        <v>0</v>
      </c>
    </row>
    <row r="317" spans="1:39" customHeight="1" ht="15.75">
      <c r="A317" s="277"/>
      <c r="B317" s="281"/>
      <c r="C317" s="99" t="s">
        <v>135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5.75">
      <c r="A318" s="277"/>
      <c r="B318" s="281"/>
      <c r="C318" s="99" t="s">
        <v>136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47">
        <f>SUM(D318:AG318)</f>
        <v>0</v>
      </c>
    </row>
    <row r="319" spans="1:39" customHeight="1" ht="16.5">
      <c r="A319" s="277"/>
      <c r="B319" s="281"/>
      <c r="C319" s="100" t="s">
        <v>137</v>
      </c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51">
        <f>SUM(D319:AG319)</f>
        <v>0</v>
      </c>
    </row>
    <row r="320" spans="1:39" customHeight="1" ht="18.75">
      <c r="A320" s="277"/>
      <c r="B320" s="282" t="s">
        <v>138</v>
      </c>
      <c r="C320" s="283"/>
      <c r="D320" s="182">
        <f>SUM(D305:D319)</f>
        <v>0</v>
      </c>
      <c r="E320" s="182"/>
      <c r="F320" s="182">
        <f>SUM(F305:F319)</f>
        <v>0</v>
      </c>
      <c r="G320" s="182">
        <f>SUM(G305:G319)</f>
        <v>0</v>
      </c>
      <c r="H320" s="182">
        <f>SUM(H305:H319)</f>
        <v>0</v>
      </c>
      <c r="I320" s="182">
        <f>SUM(I305:I319)</f>
        <v>0</v>
      </c>
      <c r="J320" s="182">
        <f>SUM(J305:J319)</f>
        <v>0</v>
      </c>
      <c r="K320" s="182">
        <f>SUM(K305:K319)</f>
        <v>0</v>
      </c>
      <c r="L320" s="182"/>
      <c r="M320" s="182">
        <f>SUM(M305:M319)</f>
        <v>0</v>
      </c>
      <c r="N320" s="182">
        <f>SUM(N305:N319)</f>
        <v>0</v>
      </c>
      <c r="O320" s="182">
        <f>SUM(O305:O319)</f>
        <v>0</v>
      </c>
      <c r="P320" s="182">
        <f>SUM(P305:P319)</f>
        <v>0</v>
      </c>
      <c r="Q320" s="182">
        <f>SUM(Q305:Q319)</f>
        <v>0</v>
      </c>
      <c r="R320" s="182">
        <f>SUM(R305:R319)</f>
        <v>0</v>
      </c>
      <c r="S320" s="182"/>
      <c r="T320" s="182">
        <f>SUM(T305:T319)</f>
        <v>0</v>
      </c>
      <c r="U320" s="182">
        <f>SUM(U305:U319)</f>
        <v>0</v>
      </c>
      <c r="V320" s="182">
        <f>SUM(V305:V319)</f>
        <v>0</v>
      </c>
      <c r="W320" s="182">
        <f>SUM(W305:W319)</f>
        <v>0</v>
      </c>
      <c r="X320" s="182">
        <f>SUM(X305:X319)</f>
        <v>0</v>
      </c>
      <c r="Y320" s="182">
        <f>SUM(Y305:Y319)</f>
        <v>0</v>
      </c>
      <c r="Z320" s="182"/>
      <c r="AA320" s="182">
        <f>SUM(AA305:AA319)</f>
        <v>0</v>
      </c>
      <c r="AB320" s="182">
        <f>SUM(AB305:AB319)</f>
        <v>0</v>
      </c>
      <c r="AC320" s="182">
        <f>SUM(AC305:AC319)</f>
        <v>0</v>
      </c>
      <c r="AD320" s="182">
        <f>SUM(AD305:AD319)</f>
        <v>0</v>
      </c>
      <c r="AE320" s="182">
        <f>SUM(AE305:AE319)</f>
        <v>0</v>
      </c>
      <c r="AF320" s="182">
        <f>SUM(AF305:AF319)</f>
        <v>0</v>
      </c>
      <c r="AG320" s="182"/>
      <c r="AH320" s="150">
        <f>SUM(D320:AG320)</f>
        <v>0</v>
      </c>
    </row>
    <row r="321" spans="1:39" customHeight="1" ht="18.75">
      <c r="A321" s="277"/>
      <c r="B321" s="284" t="s">
        <v>55</v>
      </c>
      <c r="C321" s="285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45">
        <f>SUM(D321:AG321)</f>
        <v>0</v>
      </c>
    </row>
    <row r="322" spans="1:39" customHeight="1" ht="18.75">
      <c r="A322" s="277"/>
      <c r="B322" s="286" t="s">
        <v>139</v>
      </c>
      <c r="C322" s="287"/>
      <c r="D322" s="104">
        <v>900</v>
      </c>
      <c r="E322" s="104"/>
      <c r="F322" s="104">
        <v>900</v>
      </c>
      <c r="G322" s="104">
        <v>900</v>
      </c>
      <c r="H322" s="104">
        <v>900</v>
      </c>
      <c r="I322" s="104">
        <v>900</v>
      </c>
      <c r="J322" s="104">
        <v>900</v>
      </c>
      <c r="K322" s="104">
        <v>900</v>
      </c>
      <c r="L322" s="104"/>
      <c r="M322" s="104">
        <v>900</v>
      </c>
      <c r="N322" s="104">
        <v>900</v>
      </c>
      <c r="O322" s="104">
        <v>900</v>
      </c>
      <c r="P322" s="104">
        <v>900</v>
      </c>
      <c r="Q322" s="104">
        <v>900</v>
      </c>
      <c r="R322" s="104">
        <v>900</v>
      </c>
      <c r="S322" s="104"/>
      <c r="T322" s="104">
        <v>900</v>
      </c>
      <c r="U322" s="104">
        <v>900</v>
      </c>
      <c r="V322" s="104">
        <v>900</v>
      </c>
      <c r="W322" s="104">
        <v>900</v>
      </c>
      <c r="X322" s="104">
        <v>900</v>
      </c>
      <c r="Y322" s="104">
        <v>900</v>
      </c>
      <c r="Z322" s="104"/>
      <c r="AA322" s="104">
        <v>900</v>
      </c>
      <c r="AB322" s="104">
        <v>900</v>
      </c>
      <c r="AC322" s="104">
        <v>900</v>
      </c>
      <c r="AD322" s="104">
        <v>900</v>
      </c>
      <c r="AE322" s="104">
        <v>900</v>
      </c>
      <c r="AF322" s="104">
        <v>900</v>
      </c>
      <c r="AG322" s="104"/>
      <c r="AH322" s="146">
        <f>SUM(D322:AG322)</f>
        <v>22500</v>
      </c>
    </row>
    <row r="323" spans="1:39" customHeight="1" ht="18.75">
      <c r="A323" s="277"/>
      <c r="B323" s="286" t="s">
        <v>140</v>
      </c>
      <c r="C323" s="287"/>
      <c r="D323" s="104">
        <f>D322-D321</f>
        <v>900</v>
      </c>
      <c r="E323" s="104"/>
      <c r="F323" s="104">
        <f>F322-F321</f>
        <v>900</v>
      </c>
      <c r="G323" s="104">
        <f>G322-G321</f>
        <v>900</v>
      </c>
      <c r="H323" s="104">
        <f>H322-H321</f>
        <v>900</v>
      </c>
      <c r="I323" s="104">
        <f>I322-I321</f>
        <v>900</v>
      </c>
      <c r="J323" s="104">
        <f>J322-J321</f>
        <v>900</v>
      </c>
      <c r="K323" s="104">
        <f>K322-K321</f>
        <v>900</v>
      </c>
      <c r="L323" s="104"/>
      <c r="M323" s="104">
        <f>M322-M321</f>
        <v>900</v>
      </c>
      <c r="N323" s="104">
        <f>N322-N321</f>
        <v>900</v>
      </c>
      <c r="O323" s="104">
        <f>O322-O321</f>
        <v>900</v>
      </c>
      <c r="P323" s="104">
        <f>P322-P321</f>
        <v>900</v>
      </c>
      <c r="Q323" s="104">
        <f>Q322-Q321</f>
        <v>900</v>
      </c>
      <c r="R323" s="104">
        <f>R322-R321</f>
        <v>900</v>
      </c>
      <c r="S323" s="104"/>
      <c r="T323" s="104">
        <f>T322-T321</f>
        <v>900</v>
      </c>
      <c r="U323" s="104">
        <f>U322-U321</f>
        <v>900</v>
      </c>
      <c r="V323" s="104">
        <f>V322-V321</f>
        <v>900</v>
      </c>
      <c r="W323" s="104">
        <f>W322-W321</f>
        <v>900</v>
      </c>
      <c r="X323" s="104">
        <f>X322-X321</f>
        <v>900</v>
      </c>
      <c r="Y323" s="104">
        <f>Y322-Y321</f>
        <v>900</v>
      </c>
      <c r="Z323" s="104"/>
      <c r="AA323" s="104">
        <f>AA322-AA321</f>
        <v>900</v>
      </c>
      <c r="AB323" s="104">
        <f>AB322-AB321</f>
        <v>900</v>
      </c>
      <c r="AC323" s="104">
        <f>AC322-AC321</f>
        <v>900</v>
      </c>
      <c r="AD323" s="104">
        <f>AD322-AD321</f>
        <v>900</v>
      </c>
      <c r="AE323" s="104">
        <f>AE322-AE321</f>
        <v>900</v>
      </c>
      <c r="AF323" s="104">
        <f>AF322-AF321</f>
        <v>900</v>
      </c>
      <c r="AG323" s="104"/>
      <c r="AH323" s="153">
        <f>SUM(D323:AG323)</f>
        <v>22500</v>
      </c>
    </row>
    <row r="324" spans="1:39" customHeight="1" ht="18.75">
      <c r="A324" s="277"/>
      <c r="B324" s="286" t="s">
        <v>141</v>
      </c>
      <c r="C324" s="287"/>
      <c r="D324" s="104">
        <f>D322-D320</f>
        <v>900</v>
      </c>
      <c r="E324" s="104"/>
      <c r="F324" s="104">
        <f>F322-F320</f>
        <v>900</v>
      </c>
      <c r="G324" s="104">
        <f>G322-G320</f>
        <v>900</v>
      </c>
      <c r="H324" s="104">
        <f>H322-H320</f>
        <v>900</v>
      </c>
      <c r="I324" s="104">
        <f>I322-I320</f>
        <v>900</v>
      </c>
      <c r="J324" s="104">
        <f>J322-J320</f>
        <v>900</v>
      </c>
      <c r="K324" s="104">
        <f>K322-K320</f>
        <v>900</v>
      </c>
      <c r="L324" s="104"/>
      <c r="M324" s="104">
        <f>M322-M320</f>
        <v>900</v>
      </c>
      <c r="N324" s="104">
        <f>N322-N320</f>
        <v>900</v>
      </c>
      <c r="O324" s="104">
        <f>O322-O320</f>
        <v>900</v>
      </c>
      <c r="P324" s="104">
        <f>P322-P320</f>
        <v>900</v>
      </c>
      <c r="Q324" s="104">
        <f>Q322-Q320</f>
        <v>900</v>
      </c>
      <c r="R324" s="104">
        <f>R322-R320</f>
        <v>900</v>
      </c>
      <c r="S324" s="104"/>
      <c r="T324" s="104">
        <f>T322-T320</f>
        <v>900</v>
      </c>
      <c r="U324" s="104">
        <f>U322-U320</f>
        <v>900</v>
      </c>
      <c r="V324" s="104">
        <f>V322-V320</f>
        <v>900</v>
      </c>
      <c r="W324" s="104">
        <f>W322-W320</f>
        <v>900</v>
      </c>
      <c r="X324" s="104">
        <f>X322-X320</f>
        <v>900</v>
      </c>
      <c r="Y324" s="104">
        <f>Y322-Y320</f>
        <v>900</v>
      </c>
      <c r="Z324" s="104"/>
      <c r="AA324" s="104">
        <f>AA322-AA320</f>
        <v>900</v>
      </c>
      <c r="AB324" s="104">
        <f>AB322-AB320</f>
        <v>900</v>
      </c>
      <c r="AC324" s="104">
        <f>AC322-AC320</f>
        <v>900</v>
      </c>
      <c r="AD324" s="104">
        <f>AD322-AD320</f>
        <v>900</v>
      </c>
      <c r="AE324" s="104">
        <f>AE322-AE320</f>
        <v>900</v>
      </c>
      <c r="AF324" s="104">
        <f>AF322-AF320</f>
        <v>900</v>
      </c>
      <c r="AG324" s="104"/>
      <c r="AH324" s="153">
        <f>SUM(D324:AG324)</f>
        <v>22500</v>
      </c>
    </row>
    <row r="325" spans="1:39" customHeight="1" ht="16.5">
      <c r="A325" s="277"/>
      <c r="B325" s="288" t="s">
        <v>142</v>
      </c>
      <c r="C325" s="289"/>
      <c r="D325" s="104">
        <f>D306+D308+D310+D312+D314+D316</f>
        <v>0</v>
      </c>
      <c r="E325" s="104"/>
      <c r="F325" s="104">
        <f>F306+F308+F310+F312+F314+F316</f>
        <v>0</v>
      </c>
      <c r="G325" s="104">
        <f>G306+G308+G310+G312+G314+G316</f>
        <v>0</v>
      </c>
      <c r="H325" s="104">
        <f>H306+H308+H310+H312+H314+H316</f>
        <v>0</v>
      </c>
      <c r="I325" s="104">
        <f>I306+I308+I310+I312+I314+I316</f>
        <v>0</v>
      </c>
      <c r="J325" s="104">
        <f>J306+J308+J310+J312+J314+J316</f>
        <v>0</v>
      </c>
      <c r="K325" s="104">
        <f>K306+K308+K310+K312+K314+K316</f>
        <v>0</v>
      </c>
      <c r="L325" s="104"/>
      <c r="M325" s="104">
        <f>M306+M308+M310+M312+M314+M316</f>
        <v>0</v>
      </c>
      <c r="N325" s="104">
        <f>N306+N308+N310+N312+N314+N316</f>
        <v>0</v>
      </c>
      <c r="O325" s="104">
        <f>O306+O308+O310+O312+O314+O316</f>
        <v>0</v>
      </c>
      <c r="P325" s="104">
        <f>P306+P308+P310+P312+P314+P316</f>
        <v>0</v>
      </c>
      <c r="Q325" s="104">
        <f>Q306+Q308+Q310+Q312+Q314+Q316</f>
        <v>0</v>
      </c>
      <c r="R325" s="104">
        <f>R306+R308+R310+R312+R314+R316</f>
        <v>0</v>
      </c>
      <c r="S325" s="104"/>
      <c r="T325" s="104">
        <f>T306+T308+T310+T312+T314+T316</f>
        <v>0</v>
      </c>
      <c r="U325" s="104">
        <f>U306+U308+U310+U312+U314+U316</f>
        <v>0</v>
      </c>
      <c r="V325" s="104">
        <f>V306+V308+V310+V312+V314+V316</f>
        <v>0</v>
      </c>
      <c r="W325" s="104">
        <f>W306+W308+W310+W312+W314+W316</f>
        <v>0</v>
      </c>
      <c r="X325" s="104">
        <f>X306+X308+X310+X312+X314+X316</f>
        <v>0</v>
      </c>
      <c r="Y325" s="104">
        <f>Y306+Y308+Y310+Y312+Y314+Y316</f>
        <v>0</v>
      </c>
      <c r="Z325" s="104"/>
      <c r="AA325" s="104">
        <f>AA306+AA308+AA310+AA312+AA314+AA316</f>
        <v>0</v>
      </c>
      <c r="AB325" s="104">
        <f>AB306+AB308+AB310+AB312+AB314+AB316</f>
        <v>0</v>
      </c>
      <c r="AC325" s="104">
        <f>AC306+AC308+AC310+AC312+AC314+AC316</f>
        <v>0</v>
      </c>
      <c r="AD325" s="104">
        <f>AD306+AD308+AD310+AD312+AD314+AD316</f>
        <v>0</v>
      </c>
      <c r="AE325" s="104">
        <f>AE306+AE308+AE310+AE312+AE314+AE316</f>
        <v>0</v>
      </c>
      <c r="AF325" s="104">
        <f>AF306+AF308+AF310+AF312+AF314+AF316</f>
        <v>0</v>
      </c>
      <c r="AG325" s="104"/>
      <c r="AH325" s="149">
        <f>SUM(D325:AG325)</f>
        <v>0</v>
      </c>
    </row>
    <row r="326" spans="1:39" customHeight="1" ht="15.75">
      <c r="A326" s="278"/>
      <c r="B326" s="101"/>
      <c r="C326" s="103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3"/>
      <c r="AI326" s="185" t="s">
        <v>120</v>
      </c>
    </row>
    <row r="327" spans="1:39" customHeight="1" ht="16.5">
      <c r="A327" s="290" t="s">
        <v>161</v>
      </c>
      <c r="B327" s="295" t="s">
        <v>122</v>
      </c>
      <c r="C327" s="296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10">
        <f>SUM(D327:AG327)</f>
        <v>0</v>
      </c>
    </row>
    <row r="328" spans="1:39" customHeight="1" ht="15.75">
      <c r="A328" s="291"/>
      <c r="B328" s="281" t="s">
        <v>213</v>
      </c>
      <c r="C328" s="99" t="s">
        <v>123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124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125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126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127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128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129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130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131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132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133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134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6">
        <f>SUM(D339:AG339)</f>
        <v>0</v>
      </c>
    </row>
    <row r="340" spans="1:39" customHeight="1" ht="15.75">
      <c r="A340" s="291"/>
      <c r="B340" s="281"/>
      <c r="C340" s="99" t="s">
        <v>135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5.75">
      <c r="A341" s="291"/>
      <c r="B341" s="281"/>
      <c r="C341" s="99" t="s">
        <v>136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47">
        <f>SUM(D341:AG341)</f>
        <v>0</v>
      </c>
    </row>
    <row r="342" spans="1:39" customHeight="1" ht="16.5">
      <c r="A342" s="291"/>
      <c r="B342" s="281"/>
      <c r="C342" s="100" t="s">
        <v>137</v>
      </c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51">
        <f>SUM(D342:AG342)</f>
        <v>0</v>
      </c>
    </row>
    <row r="343" spans="1:39" customHeight="1" ht="18.75">
      <c r="A343" s="291"/>
      <c r="B343" s="282" t="s">
        <v>138</v>
      </c>
      <c r="C343" s="283"/>
      <c r="D343" s="182">
        <f>SUM(D328:D342)</f>
        <v>0</v>
      </c>
      <c r="E343" s="182"/>
      <c r="F343" s="182">
        <f>SUM(F328:F342)</f>
        <v>0</v>
      </c>
      <c r="G343" s="182">
        <f>SUM(G328:G342)</f>
        <v>0</v>
      </c>
      <c r="H343" s="182">
        <f>SUM(H328:H342)</f>
        <v>0</v>
      </c>
      <c r="I343" s="182">
        <f>SUM(I328:I342)</f>
        <v>0</v>
      </c>
      <c r="J343" s="182">
        <f>SUM(J328:J342)</f>
        <v>0</v>
      </c>
      <c r="K343" s="182">
        <f>SUM(K328:K342)</f>
        <v>0</v>
      </c>
      <c r="L343" s="182"/>
      <c r="M343" s="182">
        <f>SUM(M328:M342)</f>
        <v>0</v>
      </c>
      <c r="N343" s="182">
        <f>SUM(N328:N342)</f>
        <v>0</v>
      </c>
      <c r="O343" s="182">
        <f>SUM(O328:O342)</f>
        <v>0</v>
      </c>
      <c r="P343" s="182">
        <f>SUM(P328:P342)</f>
        <v>0</v>
      </c>
      <c r="Q343" s="182">
        <f>SUM(Q328:Q342)</f>
        <v>0</v>
      </c>
      <c r="R343" s="182">
        <f>SUM(R328:R342)</f>
        <v>0</v>
      </c>
      <c r="S343" s="182"/>
      <c r="T343" s="182">
        <f>SUM(T328:T342)</f>
        <v>0</v>
      </c>
      <c r="U343" s="182">
        <f>SUM(U328:U342)</f>
        <v>0</v>
      </c>
      <c r="V343" s="182">
        <f>SUM(V328:V342)</f>
        <v>0</v>
      </c>
      <c r="W343" s="182">
        <f>SUM(W328:W342)</f>
        <v>0</v>
      </c>
      <c r="X343" s="182">
        <f>SUM(X328:X342)</f>
        <v>0</v>
      </c>
      <c r="Y343" s="182">
        <f>SUM(Y328:Y342)</f>
        <v>0</v>
      </c>
      <c r="Z343" s="182"/>
      <c r="AA343" s="182">
        <f>SUM(AA328:AA342)</f>
        <v>0</v>
      </c>
      <c r="AB343" s="182">
        <f>SUM(AB328:AB342)</f>
        <v>0</v>
      </c>
      <c r="AC343" s="182">
        <f>SUM(AC328:AC342)</f>
        <v>0</v>
      </c>
      <c r="AD343" s="182">
        <f>SUM(AD328:AD342)</f>
        <v>0</v>
      </c>
      <c r="AE343" s="182">
        <f>SUM(AE328:AE342)</f>
        <v>0</v>
      </c>
      <c r="AF343" s="182">
        <f>SUM(AF328:AF342)</f>
        <v>0</v>
      </c>
      <c r="AG343" s="182"/>
      <c r="AH343" s="150">
        <f>SUM(D343:AG343)</f>
        <v>0</v>
      </c>
    </row>
    <row r="344" spans="1:39" customHeight="1" ht="18.75">
      <c r="A344" s="291"/>
      <c r="B344" s="284" t="s">
        <v>55</v>
      </c>
      <c r="C344" s="285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45">
        <f>SUM(D344:AG344)</f>
        <v>0</v>
      </c>
    </row>
    <row r="345" spans="1:39" customHeight="1" ht="18.75">
      <c r="A345" s="291"/>
      <c r="B345" s="286" t="s">
        <v>139</v>
      </c>
      <c r="C345" s="287"/>
      <c r="D345" s="104">
        <v>1000</v>
      </c>
      <c r="E345" s="104"/>
      <c r="F345" s="104">
        <v>1000</v>
      </c>
      <c r="G345" s="104">
        <v>1000</v>
      </c>
      <c r="H345" s="104">
        <v>1000</v>
      </c>
      <c r="I345" s="104">
        <v>1000</v>
      </c>
      <c r="J345" s="104">
        <v>1000</v>
      </c>
      <c r="K345" s="104">
        <v>1000</v>
      </c>
      <c r="L345" s="104"/>
      <c r="M345" s="104">
        <v>1000</v>
      </c>
      <c r="N345" s="104">
        <v>1000</v>
      </c>
      <c r="O345" s="104">
        <v>1000</v>
      </c>
      <c r="P345" s="104">
        <v>1000</v>
      </c>
      <c r="Q345" s="104">
        <v>1000</v>
      </c>
      <c r="R345" s="104">
        <v>1000</v>
      </c>
      <c r="S345" s="104"/>
      <c r="T345" s="104">
        <v>1000</v>
      </c>
      <c r="U345" s="104">
        <v>1000</v>
      </c>
      <c r="V345" s="104">
        <v>1000</v>
      </c>
      <c r="W345" s="104">
        <v>1000</v>
      </c>
      <c r="X345" s="104">
        <v>1000</v>
      </c>
      <c r="Y345" s="104">
        <v>1000</v>
      </c>
      <c r="Z345" s="104"/>
      <c r="AA345" s="104">
        <v>1000</v>
      </c>
      <c r="AB345" s="104">
        <v>1000</v>
      </c>
      <c r="AC345" s="104">
        <v>1000</v>
      </c>
      <c r="AD345" s="104">
        <v>1000</v>
      </c>
      <c r="AE345" s="104">
        <v>1000</v>
      </c>
      <c r="AF345" s="104">
        <v>1000</v>
      </c>
      <c r="AG345" s="104"/>
      <c r="AH345" s="146">
        <f>SUM(D345:AG345)</f>
        <v>25000</v>
      </c>
    </row>
    <row r="346" spans="1:39" customHeight="1" ht="18.75">
      <c r="A346" s="291"/>
      <c r="B346" s="286" t="s">
        <v>140</v>
      </c>
      <c r="C346" s="287"/>
      <c r="D346" s="104">
        <f>D345-D344</f>
        <v>1000</v>
      </c>
      <c r="E346" s="104"/>
      <c r="F346" s="104">
        <f>F345-F344</f>
        <v>1000</v>
      </c>
      <c r="G346" s="104">
        <f>G345-G344</f>
        <v>1000</v>
      </c>
      <c r="H346" s="104">
        <f>H345-H344</f>
        <v>1000</v>
      </c>
      <c r="I346" s="104">
        <f>I345-I344</f>
        <v>1000</v>
      </c>
      <c r="J346" s="104">
        <f>J345-J344</f>
        <v>1000</v>
      </c>
      <c r="K346" s="104">
        <f>K345-K344</f>
        <v>1000</v>
      </c>
      <c r="L346" s="104"/>
      <c r="M346" s="104">
        <f>M345-M344</f>
        <v>1000</v>
      </c>
      <c r="N346" s="104">
        <f>N345-N344</f>
        <v>1000</v>
      </c>
      <c r="O346" s="104">
        <f>O345-O344</f>
        <v>1000</v>
      </c>
      <c r="P346" s="104">
        <f>P345-P344</f>
        <v>1000</v>
      </c>
      <c r="Q346" s="104">
        <f>Q345-Q344</f>
        <v>1000</v>
      </c>
      <c r="R346" s="104">
        <f>R345-R344</f>
        <v>1000</v>
      </c>
      <c r="S346" s="104"/>
      <c r="T346" s="104">
        <f>T345-T344</f>
        <v>1000</v>
      </c>
      <c r="U346" s="104">
        <f>U345-U344</f>
        <v>1000</v>
      </c>
      <c r="V346" s="104">
        <f>V345-V344</f>
        <v>1000</v>
      </c>
      <c r="W346" s="104">
        <f>W345-W344</f>
        <v>1000</v>
      </c>
      <c r="X346" s="104">
        <f>X345-X344</f>
        <v>1000</v>
      </c>
      <c r="Y346" s="104">
        <f>Y345-Y344</f>
        <v>1000</v>
      </c>
      <c r="Z346" s="104"/>
      <c r="AA346" s="104">
        <f>AA345-AA344</f>
        <v>1000</v>
      </c>
      <c r="AB346" s="104">
        <f>AB345-AB344</f>
        <v>1000</v>
      </c>
      <c r="AC346" s="104">
        <f>AC345-AC344</f>
        <v>1000</v>
      </c>
      <c r="AD346" s="104">
        <f>AD345-AD344</f>
        <v>1000</v>
      </c>
      <c r="AE346" s="104">
        <f>AE345-AE344</f>
        <v>1000</v>
      </c>
      <c r="AF346" s="104">
        <f>AF345-AF344</f>
        <v>1000</v>
      </c>
      <c r="AG346" s="104"/>
      <c r="AH346" s="153">
        <f>SUM(D346:AG346)</f>
        <v>25000</v>
      </c>
    </row>
    <row r="347" spans="1:39" customHeight="1" ht="18.75">
      <c r="A347" s="291"/>
      <c r="B347" s="286" t="s">
        <v>141</v>
      </c>
      <c r="C347" s="287"/>
      <c r="D347" s="104">
        <f>D345-D343</f>
        <v>1000</v>
      </c>
      <c r="E347" s="104"/>
      <c r="F347" s="104">
        <f>F345-F343</f>
        <v>1000</v>
      </c>
      <c r="G347" s="104">
        <f>G345-G343</f>
        <v>1000</v>
      </c>
      <c r="H347" s="104">
        <f>H345-H343</f>
        <v>1000</v>
      </c>
      <c r="I347" s="104">
        <f>I345-I343</f>
        <v>1000</v>
      </c>
      <c r="J347" s="104">
        <f>J345-J343</f>
        <v>1000</v>
      </c>
      <c r="K347" s="104">
        <f>K345-K343</f>
        <v>1000</v>
      </c>
      <c r="L347" s="104"/>
      <c r="M347" s="104">
        <f>M345-M343</f>
        <v>1000</v>
      </c>
      <c r="N347" s="104">
        <f>N345-N343</f>
        <v>1000</v>
      </c>
      <c r="O347" s="104">
        <f>O345-O343</f>
        <v>1000</v>
      </c>
      <c r="P347" s="104">
        <f>P345-P343</f>
        <v>1000</v>
      </c>
      <c r="Q347" s="104">
        <f>Q345-Q343</f>
        <v>1000</v>
      </c>
      <c r="R347" s="104">
        <f>R345-R343</f>
        <v>1000</v>
      </c>
      <c r="S347" s="104"/>
      <c r="T347" s="104">
        <f>T345-T343</f>
        <v>1000</v>
      </c>
      <c r="U347" s="104">
        <f>U345-U343</f>
        <v>1000</v>
      </c>
      <c r="V347" s="104">
        <f>V345-V343</f>
        <v>1000</v>
      </c>
      <c r="W347" s="104">
        <f>W345-W343</f>
        <v>1000</v>
      </c>
      <c r="X347" s="104">
        <f>X345-X343</f>
        <v>1000</v>
      </c>
      <c r="Y347" s="104">
        <f>Y345-Y343</f>
        <v>1000</v>
      </c>
      <c r="Z347" s="104"/>
      <c r="AA347" s="104">
        <f>AA345-AA343</f>
        <v>1000</v>
      </c>
      <c r="AB347" s="104">
        <f>AB345-AB343</f>
        <v>1000</v>
      </c>
      <c r="AC347" s="104">
        <f>AC345-AC343</f>
        <v>1000</v>
      </c>
      <c r="AD347" s="104">
        <f>AD345-AD343</f>
        <v>1000</v>
      </c>
      <c r="AE347" s="104">
        <f>AE345-AE343</f>
        <v>1000</v>
      </c>
      <c r="AF347" s="104">
        <f>AF345-AF343</f>
        <v>1000</v>
      </c>
      <c r="AG347" s="104"/>
      <c r="AH347" s="153">
        <f>SUM(D347:AG347)</f>
        <v>25000</v>
      </c>
    </row>
    <row r="348" spans="1:39" customHeight="1" ht="16.5">
      <c r="A348" s="291"/>
      <c r="B348" s="288" t="s">
        <v>142</v>
      </c>
      <c r="C348" s="289"/>
      <c r="D348" s="104">
        <f>D329+D331+D333+D335+D337+D339</f>
        <v>0</v>
      </c>
      <c r="E348" s="104"/>
      <c r="F348" s="104">
        <f>F329+F331+F333+F335+F337+F339</f>
        <v>0</v>
      </c>
      <c r="G348" s="104">
        <f>G329+G331+G333+G335+G337+G339</f>
        <v>0</v>
      </c>
      <c r="H348" s="104">
        <f>H329+H331+H333+H335+H337+H339</f>
        <v>0</v>
      </c>
      <c r="I348" s="104">
        <f>I329+I331+I333+I335+I337+I339</f>
        <v>0</v>
      </c>
      <c r="J348" s="104">
        <f>J329+J331+J333+J335+J337+J339</f>
        <v>0</v>
      </c>
      <c r="K348" s="104">
        <f>K329+K331+K333+K335+K337+K339</f>
        <v>0</v>
      </c>
      <c r="L348" s="104"/>
      <c r="M348" s="104">
        <f>M329+M331+M333+M335+M337+M339</f>
        <v>0</v>
      </c>
      <c r="N348" s="104">
        <f>N329+N331+N333+N335+N337+N339</f>
        <v>0</v>
      </c>
      <c r="O348" s="104">
        <f>O329+O331+O333+O335+O337+O339</f>
        <v>0</v>
      </c>
      <c r="P348" s="104">
        <f>P329+P331+P333+P335+P337+P339</f>
        <v>0</v>
      </c>
      <c r="Q348" s="104">
        <f>Q329+Q331+Q333+Q335+Q337+Q339</f>
        <v>0</v>
      </c>
      <c r="R348" s="104">
        <f>R329+R331+R333+R335+R337+R339</f>
        <v>0</v>
      </c>
      <c r="S348" s="104"/>
      <c r="T348" s="104">
        <f>T329+T331+T333+T335+T337+T339</f>
        <v>0</v>
      </c>
      <c r="U348" s="104">
        <f>U329+U331+U333+U335+U337+U339</f>
        <v>0</v>
      </c>
      <c r="V348" s="104">
        <f>V329+V331+V333+V335+V337+V339</f>
        <v>0</v>
      </c>
      <c r="W348" s="104">
        <f>W329+W331+W333+W335+W337+W339</f>
        <v>0</v>
      </c>
      <c r="X348" s="104">
        <f>X329+X331+X333+X335+X337+X339</f>
        <v>0</v>
      </c>
      <c r="Y348" s="104">
        <f>Y329+Y331+Y333+Y335+Y337+Y339</f>
        <v>0</v>
      </c>
      <c r="Z348" s="104"/>
      <c r="AA348" s="104">
        <f>AA329+AA331+AA333+AA335+AA337+AA339</f>
        <v>0</v>
      </c>
      <c r="AB348" s="104">
        <f>AB329+AB331+AB333+AB335+AB337+AB339</f>
        <v>0</v>
      </c>
      <c r="AC348" s="104">
        <f>AC329+AC331+AC333+AC335+AC337+AC339</f>
        <v>0</v>
      </c>
      <c r="AD348" s="104">
        <f>AD329+AD331+AD333+AD335+AD337+AD339</f>
        <v>0</v>
      </c>
      <c r="AE348" s="104">
        <f>AE329+AE331+AE333+AE335+AE337+AE339</f>
        <v>0</v>
      </c>
      <c r="AF348" s="104">
        <f>AF329+AF331+AF333+AF335+AF337+AF339</f>
        <v>0</v>
      </c>
      <c r="AG348" s="104"/>
      <c r="AH348" s="149">
        <f>SUM(D348:AG348)</f>
        <v>0</v>
      </c>
    </row>
    <row r="349" spans="1:39" customHeight="1" ht="15.75">
      <c r="A349" s="292"/>
      <c r="B349" s="101"/>
      <c r="C349" s="102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3"/>
      <c r="AI349" s="185" t="s">
        <v>120</v>
      </c>
    </row>
    <row r="350" spans="1:39" customHeight="1" ht="16.5">
      <c r="A350" s="276" t="s">
        <v>162</v>
      </c>
      <c r="B350" s="295" t="s">
        <v>122</v>
      </c>
      <c r="C350" s="296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10">
        <f>SUM(D350:AG350)</f>
        <v>0</v>
      </c>
    </row>
    <row r="351" spans="1:39" customHeight="1" ht="15.75">
      <c r="A351" s="277"/>
      <c r="B351" s="281" t="s">
        <v>213</v>
      </c>
      <c r="C351" s="99" t="s">
        <v>123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124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125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126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127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128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129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130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131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132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133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134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6">
        <f>SUM(D362:AG362)</f>
        <v>0</v>
      </c>
    </row>
    <row r="363" spans="1:39" customHeight="1" ht="15.75">
      <c r="A363" s="277"/>
      <c r="B363" s="281"/>
      <c r="C363" s="99" t="s">
        <v>135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5.75">
      <c r="A364" s="277"/>
      <c r="B364" s="281"/>
      <c r="C364" s="99" t="s">
        <v>136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47">
        <f>SUM(D364:AG364)</f>
        <v>0</v>
      </c>
    </row>
    <row r="365" spans="1:39" customHeight="1" ht="16.5">
      <c r="A365" s="277"/>
      <c r="B365" s="281"/>
      <c r="C365" s="100" t="s">
        <v>137</v>
      </c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51">
        <f>SUM(D365:AG365)</f>
        <v>0</v>
      </c>
    </row>
    <row r="366" spans="1:39" customHeight="1" ht="18.75">
      <c r="A366" s="277"/>
      <c r="B366" s="282" t="s">
        <v>138</v>
      </c>
      <c r="C366" s="283"/>
      <c r="D366" s="182">
        <f>SUM(D351:D365)</f>
        <v>0</v>
      </c>
      <c r="E366" s="182"/>
      <c r="F366" s="182">
        <f>SUM(F351:F365)</f>
        <v>0</v>
      </c>
      <c r="G366" s="182">
        <f>SUM(G351:G365)</f>
        <v>0</v>
      </c>
      <c r="H366" s="182">
        <f>SUM(H351:H365)</f>
        <v>0</v>
      </c>
      <c r="I366" s="182">
        <f>SUM(I351:I365)</f>
        <v>0</v>
      </c>
      <c r="J366" s="182">
        <f>SUM(J351:J365)</f>
        <v>0</v>
      </c>
      <c r="K366" s="182">
        <f>SUM(K351:K365)</f>
        <v>0</v>
      </c>
      <c r="L366" s="182"/>
      <c r="M366" s="182">
        <f>SUM(M351:M365)</f>
        <v>0</v>
      </c>
      <c r="N366" s="182">
        <f>SUM(N351:N365)</f>
        <v>0</v>
      </c>
      <c r="O366" s="182">
        <f>SUM(O351:O365)</f>
        <v>0</v>
      </c>
      <c r="P366" s="182">
        <f>SUM(P351:P365)</f>
        <v>0</v>
      </c>
      <c r="Q366" s="182">
        <f>SUM(Q351:Q365)</f>
        <v>0</v>
      </c>
      <c r="R366" s="182">
        <f>SUM(R351:R365)</f>
        <v>0</v>
      </c>
      <c r="S366" s="182"/>
      <c r="T366" s="182">
        <f>SUM(T351:T365)</f>
        <v>0</v>
      </c>
      <c r="U366" s="182">
        <f>SUM(U351:U365)</f>
        <v>0</v>
      </c>
      <c r="V366" s="182">
        <f>SUM(V351:V365)</f>
        <v>0</v>
      </c>
      <c r="W366" s="182">
        <f>SUM(W351:W365)</f>
        <v>0</v>
      </c>
      <c r="X366" s="182">
        <f>SUM(X351:X365)</f>
        <v>0</v>
      </c>
      <c r="Y366" s="182">
        <f>SUM(Y351:Y365)</f>
        <v>0</v>
      </c>
      <c r="Z366" s="182"/>
      <c r="AA366" s="182">
        <f>SUM(AA351:AA365)</f>
        <v>0</v>
      </c>
      <c r="AB366" s="182">
        <f>SUM(AB351:AB365)</f>
        <v>0</v>
      </c>
      <c r="AC366" s="182">
        <f>SUM(AC351:AC365)</f>
        <v>0</v>
      </c>
      <c r="AD366" s="182">
        <f>SUM(AD351:AD365)</f>
        <v>0</v>
      </c>
      <c r="AE366" s="182">
        <f>SUM(AE351:AE365)</f>
        <v>0</v>
      </c>
      <c r="AF366" s="182">
        <f>SUM(AF351:AF365)</f>
        <v>0</v>
      </c>
      <c r="AG366" s="182"/>
      <c r="AH366" s="150">
        <f>SUM(D366:AG366)</f>
        <v>0</v>
      </c>
    </row>
    <row r="367" spans="1:39" customHeight="1" ht="18.75">
      <c r="A367" s="277"/>
      <c r="B367" s="284" t="s">
        <v>55</v>
      </c>
      <c r="C367" s="285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45">
        <f>SUM(D367:AG367)</f>
        <v>0</v>
      </c>
    </row>
    <row r="368" spans="1:39" customHeight="1" ht="18.75">
      <c r="A368" s="277"/>
      <c r="B368" s="286" t="s">
        <v>139</v>
      </c>
      <c r="C368" s="287"/>
      <c r="D368" s="104">
        <v>600</v>
      </c>
      <c r="E368" s="104"/>
      <c r="F368" s="104">
        <v>600</v>
      </c>
      <c r="G368" s="104">
        <v>600</v>
      </c>
      <c r="H368" s="104">
        <v>600</v>
      </c>
      <c r="I368" s="104">
        <v>600</v>
      </c>
      <c r="J368" s="104">
        <v>600</v>
      </c>
      <c r="K368" s="104">
        <v>600</v>
      </c>
      <c r="L368" s="104"/>
      <c r="M368" s="104">
        <v>600</v>
      </c>
      <c r="N368" s="104">
        <v>600</v>
      </c>
      <c r="O368" s="104">
        <v>600</v>
      </c>
      <c r="P368" s="104">
        <v>600</v>
      </c>
      <c r="Q368" s="104">
        <v>600</v>
      </c>
      <c r="R368" s="104">
        <v>600</v>
      </c>
      <c r="S368" s="104"/>
      <c r="T368" s="104">
        <v>600</v>
      </c>
      <c r="U368" s="104">
        <v>600</v>
      </c>
      <c r="V368" s="104">
        <v>600</v>
      </c>
      <c r="W368" s="104">
        <v>600</v>
      </c>
      <c r="X368" s="104">
        <v>600</v>
      </c>
      <c r="Y368" s="104">
        <v>600</v>
      </c>
      <c r="Z368" s="104"/>
      <c r="AA368" s="104">
        <v>600</v>
      </c>
      <c r="AB368" s="104">
        <v>600</v>
      </c>
      <c r="AC368" s="104">
        <v>600</v>
      </c>
      <c r="AD368" s="104">
        <v>600</v>
      </c>
      <c r="AE368" s="104">
        <v>600</v>
      </c>
      <c r="AF368" s="104">
        <v>600</v>
      </c>
      <c r="AG368" s="104"/>
      <c r="AH368" s="146">
        <f>SUM(D368:AG368)</f>
        <v>15000</v>
      </c>
    </row>
    <row r="369" spans="1:39" customHeight="1" ht="18.75">
      <c r="A369" s="277"/>
      <c r="B369" s="286" t="s">
        <v>140</v>
      </c>
      <c r="C369" s="287"/>
      <c r="D369" s="104">
        <f>D368-D367</f>
        <v>600</v>
      </c>
      <c r="E369" s="104"/>
      <c r="F369" s="104">
        <f>F368-F367</f>
        <v>600</v>
      </c>
      <c r="G369" s="104">
        <f>G368-G367</f>
        <v>600</v>
      </c>
      <c r="H369" s="104">
        <f>H368-H367</f>
        <v>600</v>
      </c>
      <c r="I369" s="104">
        <f>I368-I367</f>
        <v>600</v>
      </c>
      <c r="J369" s="104">
        <f>J368-J367</f>
        <v>600</v>
      </c>
      <c r="K369" s="104">
        <f>K368-K367</f>
        <v>600</v>
      </c>
      <c r="L369" s="104"/>
      <c r="M369" s="104">
        <f>M368-M367</f>
        <v>600</v>
      </c>
      <c r="N369" s="104">
        <f>N368-N367</f>
        <v>600</v>
      </c>
      <c r="O369" s="104">
        <f>O368-O367</f>
        <v>600</v>
      </c>
      <c r="P369" s="104">
        <f>P368-P367</f>
        <v>600</v>
      </c>
      <c r="Q369" s="104">
        <f>Q368-Q367</f>
        <v>600</v>
      </c>
      <c r="R369" s="104">
        <f>R368-R367</f>
        <v>600</v>
      </c>
      <c r="S369" s="104"/>
      <c r="T369" s="104">
        <f>T368-T367</f>
        <v>600</v>
      </c>
      <c r="U369" s="104">
        <f>U368-U367</f>
        <v>600</v>
      </c>
      <c r="V369" s="104">
        <f>V368-V367</f>
        <v>600</v>
      </c>
      <c r="W369" s="104">
        <f>W368-W367</f>
        <v>600</v>
      </c>
      <c r="X369" s="104">
        <f>X368-X367</f>
        <v>600</v>
      </c>
      <c r="Y369" s="104">
        <f>Y368-Y367</f>
        <v>600</v>
      </c>
      <c r="Z369" s="104"/>
      <c r="AA369" s="104">
        <f>AA368-AA367</f>
        <v>600</v>
      </c>
      <c r="AB369" s="104">
        <f>AB368-AB367</f>
        <v>600</v>
      </c>
      <c r="AC369" s="104">
        <f>AC368-AC367</f>
        <v>600</v>
      </c>
      <c r="AD369" s="104">
        <f>AD368-AD367</f>
        <v>600</v>
      </c>
      <c r="AE369" s="104">
        <f>AE368-AE367</f>
        <v>600</v>
      </c>
      <c r="AF369" s="104">
        <f>AF368-AF367</f>
        <v>600</v>
      </c>
      <c r="AG369" s="104"/>
      <c r="AH369" s="153">
        <f>SUM(D369:AG369)</f>
        <v>15000</v>
      </c>
    </row>
    <row r="370" spans="1:39" customHeight="1" ht="18.75">
      <c r="A370" s="277"/>
      <c r="B370" s="286" t="s">
        <v>141</v>
      </c>
      <c r="C370" s="287"/>
      <c r="D370" s="104">
        <f>D368-D366</f>
        <v>600</v>
      </c>
      <c r="E370" s="104"/>
      <c r="F370" s="104">
        <f>F368-F366</f>
        <v>600</v>
      </c>
      <c r="G370" s="104">
        <f>G368-G366</f>
        <v>600</v>
      </c>
      <c r="H370" s="104">
        <f>H368-H366</f>
        <v>600</v>
      </c>
      <c r="I370" s="104">
        <f>I368-I366</f>
        <v>600</v>
      </c>
      <c r="J370" s="104">
        <f>J368-J366</f>
        <v>600</v>
      </c>
      <c r="K370" s="104">
        <f>K368-K366</f>
        <v>600</v>
      </c>
      <c r="L370" s="104"/>
      <c r="M370" s="104">
        <f>M368-M366</f>
        <v>600</v>
      </c>
      <c r="N370" s="104">
        <f>N368-N366</f>
        <v>600</v>
      </c>
      <c r="O370" s="104">
        <f>O368-O366</f>
        <v>600</v>
      </c>
      <c r="P370" s="104">
        <f>P368-P366</f>
        <v>600</v>
      </c>
      <c r="Q370" s="104">
        <f>Q368-Q366</f>
        <v>600</v>
      </c>
      <c r="R370" s="104">
        <f>R368-R366</f>
        <v>600</v>
      </c>
      <c r="S370" s="104"/>
      <c r="T370" s="104">
        <f>T368-T366</f>
        <v>600</v>
      </c>
      <c r="U370" s="104">
        <f>U368-U366</f>
        <v>600</v>
      </c>
      <c r="V370" s="104">
        <f>V368-V366</f>
        <v>600</v>
      </c>
      <c r="W370" s="104">
        <f>W368-W366</f>
        <v>600</v>
      </c>
      <c r="X370" s="104">
        <f>X368-X366</f>
        <v>600</v>
      </c>
      <c r="Y370" s="104">
        <f>Y368-Y366</f>
        <v>600</v>
      </c>
      <c r="Z370" s="104"/>
      <c r="AA370" s="104">
        <f>AA368-AA366</f>
        <v>600</v>
      </c>
      <c r="AB370" s="104">
        <f>AB368-AB366</f>
        <v>600</v>
      </c>
      <c r="AC370" s="104">
        <f>AC368-AC366</f>
        <v>600</v>
      </c>
      <c r="AD370" s="104">
        <f>AD368-AD366</f>
        <v>600</v>
      </c>
      <c r="AE370" s="104">
        <f>AE368-AE366</f>
        <v>600</v>
      </c>
      <c r="AF370" s="104">
        <f>AF368-AF366</f>
        <v>600</v>
      </c>
      <c r="AG370" s="104"/>
      <c r="AH370" s="153">
        <f>SUM(D370:AG370)</f>
        <v>15000</v>
      </c>
    </row>
    <row r="371" spans="1:39" customHeight="1" ht="16.5">
      <c r="A371" s="277"/>
      <c r="B371" s="288" t="s">
        <v>142</v>
      </c>
      <c r="C371" s="289"/>
      <c r="D371" s="104">
        <f>D352+D354+D356+D358+D360+D362</f>
        <v>0</v>
      </c>
      <c r="E371" s="104"/>
      <c r="F371" s="104">
        <f>F352+F354+F356+F358+F360+F362</f>
        <v>0</v>
      </c>
      <c r="G371" s="104">
        <f>G352+G354+G356+G358+G360+G362</f>
        <v>0</v>
      </c>
      <c r="H371" s="104">
        <f>H352+H354+H356+H358+H360+H362</f>
        <v>0</v>
      </c>
      <c r="I371" s="104">
        <f>I352+I354+I356+I358+I360+I362</f>
        <v>0</v>
      </c>
      <c r="J371" s="104">
        <f>J352+J354+J356+J358+J360+J362</f>
        <v>0</v>
      </c>
      <c r="K371" s="104">
        <f>K352+K354+K356+K358+K360+K362</f>
        <v>0</v>
      </c>
      <c r="L371" s="104"/>
      <c r="M371" s="104">
        <f>M352+M354+M356+M358+M360+M362</f>
        <v>0</v>
      </c>
      <c r="N371" s="104">
        <f>N352+N354+N356+N358+N360+N362</f>
        <v>0</v>
      </c>
      <c r="O371" s="104">
        <f>O352+O354+O356+O358+O360+O362</f>
        <v>0</v>
      </c>
      <c r="P371" s="104">
        <f>P352+P354+P356+P358+P360+P362</f>
        <v>0</v>
      </c>
      <c r="Q371" s="104">
        <f>Q352+Q354+Q356+Q358+Q360+Q362</f>
        <v>0</v>
      </c>
      <c r="R371" s="104">
        <f>R352+R354+R356+R358+R360+R362</f>
        <v>0</v>
      </c>
      <c r="S371" s="104"/>
      <c r="T371" s="104">
        <f>T352+T354+T356+T358+T360+T362</f>
        <v>0</v>
      </c>
      <c r="U371" s="104">
        <f>U352+U354+U356+U358+U360+U362</f>
        <v>0</v>
      </c>
      <c r="V371" s="104">
        <f>V352+V354+V356+V358+V360+V362</f>
        <v>0</v>
      </c>
      <c r="W371" s="104">
        <f>W352+W354+W356+W358+W360+W362</f>
        <v>0</v>
      </c>
      <c r="X371" s="104">
        <f>X352+X354+X356+X358+X360+X362</f>
        <v>0</v>
      </c>
      <c r="Y371" s="104">
        <f>Y352+Y354+Y356+Y358+Y360+Y362</f>
        <v>0</v>
      </c>
      <c r="Z371" s="104"/>
      <c r="AA371" s="104">
        <f>AA352+AA354+AA356+AA358+AA360+AA362</f>
        <v>0</v>
      </c>
      <c r="AB371" s="104">
        <f>AB352+AB354+AB356+AB358+AB360+AB362</f>
        <v>0</v>
      </c>
      <c r="AC371" s="104">
        <f>AC352+AC354+AC356+AC358+AC360+AC362</f>
        <v>0</v>
      </c>
      <c r="AD371" s="104">
        <f>AD352+AD354+AD356+AD358+AD360+AD362</f>
        <v>0</v>
      </c>
      <c r="AE371" s="104">
        <f>AE352+AE354+AE356+AE358+AE360+AE362</f>
        <v>0</v>
      </c>
      <c r="AF371" s="104">
        <f>AF352+AF354+AF356+AF358+AF360+AF362</f>
        <v>0</v>
      </c>
      <c r="AG371" s="104"/>
      <c r="AH371" s="149">
        <f>SUM(D371:AG371)</f>
        <v>0</v>
      </c>
    </row>
    <row r="372" spans="1:39" customHeight="1" ht="15.75">
      <c r="A372" s="278"/>
      <c r="B372" s="101"/>
      <c r="C372" s="103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3"/>
      <c r="AI372" s="185" t="s">
        <v>120</v>
      </c>
    </row>
    <row r="373" spans="1:39" customHeight="1" ht="16.5">
      <c r="A373" s="290" t="s">
        <v>163</v>
      </c>
      <c r="B373" s="295" t="s">
        <v>122</v>
      </c>
      <c r="C373" s="296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10">
        <f>SUM(D373:AG373)</f>
        <v>0</v>
      </c>
    </row>
    <row r="374" spans="1:39" customHeight="1" ht="15.75">
      <c r="A374" s="291"/>
      <c r="B374" s="281" t="s">
        <v>213</v>
      </c>
      <c r="C374" s="99" t="s">
        <v>123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124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125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126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127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128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129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130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131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132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133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134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6">
        <f>SUM(D385:AG385)</f>
        <v>0</v>
      </c>
    </row>
    <row r="386" spans="1:39" customHeight="1" ht="15.75">
      <c r="A386" s="291"/>
      <c r="B386" s="281"/>
      <c r="C386" s="99" t="s">
        <v>135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5.75">
      <c r="A387" s="291"/>
      <c r="B387" s="281"/>
      <c r="C387" s="99" t="s">
        <v>136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47">
        <f>SUM(D387:AG387)</f>
        <v>0</v>
      </c>
    </row>
    <row r="388" spans="1:39" customHeight="1" ht="16.5">
      <c r="A388" s="291"/>
      <c r="B388" s="281"/>
      <c r="C388" s="100" t="s">
        <v>137</v>
      </c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51">
        <f>SUM(D388:AG388)</f>
        <v>0</v>
      </c>
    </row>
    <row r="389" spans="1:39" customHeight="1" ht="18.75">
      <c r="A389" s="291"/>
      <c r="B389" s="282" t="s">
        <v>138</v>
      </c>
      <c r="C389" s="283"/>
      <c r="D389" s="182">
        <f>SUM(D374:D388)</f>
        <v>0</v>
      </c>
      <c r="E389" s="182"/>
      <c r="F389" s="182">
        <f>SUM(F374:F388)</f>
        <v>0</v>
      </c>
      <c r="G389" s="182">
        <f>SUM(G374:G388)</f>
        <v>0</v>
      </c>
      <c r="H389" s="182">
        <f>SUM(H374:H388)</f>
        <v>0</v>
      </c>
      <c r="I389" s="182">
        <f>SUM(I374:I388)</f>
        <v>0</v>
      </c>
      <c r="J389" s="182">
        <f>SUM(J374:J388)</f>
        <v>0</v>
      </c>
      <c r="K389" s="182">
        <f>SUM(K374:K388)</f>
        <v>0</v>
      </c>
      <c r="L389" s="182"/>
      <c r="M389" s="182">
        <f>SUM(M374:M388)</f>
        <v>0</v>
      </c>
      <c r="N389" s="182">
        <f>SUM(N374:N388)</f>
        <v>0</v>
      </c>
      <c r="O389" s="182">
        <f>SUM(O374:O388)</f>
        <v>0</v>
      </c>
      <c r="P389" s="182">
        <f>SUM(P374:P388)</f>
        <v>0</v>
      </c>
      <c r="Q389" s="182">
        <f>SUM(Q374:Q388)</f>
        <v>0</v>
      </c>
      <c r="R389" s="182">
        <f>SUM(R374:R388)</f>
        <v>0</v>
      </c>
      <c r="S389" s="182"/>
      <c r="T389" s="182">
        <f>SUM(T374:T388)</f>
        <v>0</v>
      </c>
      <c r="U389" s="182">
        <f>SUM(U374:U388)</f>
        <v>0</v>
      </c>
      <c r="V389" s="182">
        <f>SUM(V374:V388)</f>
        <v>0</v>
      </c>
      <c r="W389" s="182">
        <f>SUM(W374:W388)</f>
        <v>0</v>
      </c>
      <c r="X389" s="182">
        <f>SUM(X374:X388)</f>
        <v>0</v>
      </c>
      <c r="Y389" s="182">
        <f>SUM(Y374:Y388)</f>
        <v>0</v>
      </c>
      <c r="Z389" s="182"/>
      <c r="AA389" s="182">
        <f>SUM(AA374:AA388)</f>
        <v>0</v>
      </c>
      <c r="AB389" s="182">
        <f>SUM(AB374:AB388)</f>
        <v>0</v>
      </c>
      <c r="AC389" s="182">
        <f>SUM(AC374:AC388)</f>
        <v>0</v>
      </c>
      <c r="AD389" s="182">
        <f>SUM(AD374:AD388)</f>
        <v>0</v>
      </c>
      <c r="AE389" s="182">
        <f>SUM(AE374:AE388)</f>
        <v>0</v>
      </c>
      <c r="AF389" s="182">
        <f>SUM(AF374:AF388)</f>
        <v>0</v>
      </c>
      <c r="AG389" s="182"/>
      <c r="AH389" s="150">
        <f>SUM(D389:AG389)</f>
        <v>0</v>
      </c>
    </row>
    <row r="390" spans="1:39" customHeight="1" ht="18.75">
      <c r="A390" s="291"/>
      <c r="B390" s="284" t="s">
        <v>55</v>
      </c>
      <c r="C390" s="285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45">
        <f>SUM(D390:AG390)</f>
        <v>0</v>
      </c>
    </row>
    <row r="391" spans="1:39" customHeight="1" ht="18.75">
      <c r="A391" s="291"/>
      <c r="B391" s="286" t="s">
        <v>139</v>
      </c>
      <c r="C391" s="287"/>
      <c r="D391" s="104">
        <v>400</v>
      </c>
      <c r="E391" s="104"/>
      <c r="F391" s="104">
        <v>400</v>
      </c>
      <c r="G391" s="104">
        <v>400</v>
      </c>
      <c r="H391" s="104">
        <v>400</v>
      </c>
      <c r="I391" s="104">
        <v>400</v>
      </c>
      <c r="J391" s="104">
        <v>400</v>
      </c>
      <c r="K391" s="104">
        <v>400</v>
      </c>
      <c r="L391" s="104"/>
      <c r="M391" s="104">
        <v>400</v>
      </c>
      <c r="N391" s="104">
        <v>400</v>
      </c>
      <c r="O391" s="104">
        <v>400</v>
      </c>
      <c r="P391" s="104">
        <v>400</v>
      </c>
      <c r="Q391" s="104">
        <v>400</v>
      </c>
      <c r="R391" s="104">
        <v>400</v>
      </c>
      <c r="S391" s="104"/>
      <c r="T391" s="104">
        <v>400</v>
      </c>
      <c r="U391" s="104">
        <v>400</v>
      </c>
      <c r="V391" s="104">
        <v>400</v>
      </c>
      <c r="W391" s="104">
        <v>400</v>
      </c>
      <c r="X391" s="104">
        <v>400</v>
      </c>
      <c r="Y391" s="104">
        <v>400</v>
      </c>
      <c r="Z391" s="104"/>
      <c r="AA391" s="104">
        <v>400</v>
      </c>
      <c r="AB391" s="104">
        <v>400</v>
      </c>
      <c r="AC391" s="104">
        <v>400</v>
      </c>
      <c r="AD391" s="104">
        <v>400</v>
      </c>
      <c r="AE391" s="104">
        <v>400</v>
      </c>
      <c r="AF391" s="104">
        <v>400</v>
      </c>
      <c r="AG391" s="104"/>
      <c r="AH391" s="146">
        <f>SUM(D391:AG391)</f>
        <v>10000</v>
      </c>
    </row>
    <row r="392" spans="1:39" customHeight="1" ht="18.75">
      <c r="A392" s="291"/>
      <c r="B392" s="286" t="s">
        <v>140</v>
      </c>
      <c r="C392" s="287"/>
      <c r="D392" s="104">
        <f>D391-D390</f>
        <v>400</v>
      </c>
      <c r="E392" s="104"/>
      <c r="F392" s="104">
        <f>F391-F390</f>
        <v>400</v>
      </c>
      <c r="G392" s="104">
        <f>G391-G390</f>
        <v>400</v>
      </c>
      <c r="H392" s="104">
        <f>H391-H390</f>
        <v>400</v>
      </c>
      <c r="I392" s="104">
        <f>I391-I390</f>
        <v>400</v>
      </c>
      <c r="J392" s="104">
        <f>J391-J390</f>
        <v>400</v>
      </c>
      <c r="K392" s="104">
        <f>K391-K390</f>
        <v>400</v>
      </c>
      <c r="L392" s="104"/>
      <c r="M392" s="104">
        <f>M391-M390</f>
        <v>400</v>
      </c>
      <c r="N392" s="104">
        <f>N391-N390</f>
        <v>400</v>
      </c>
      <c r="O392" s="104">
        <f>O391-O390</f>
        <v>400</v>
      </c>
      <c r="P392" s="104">
        <f>P391-P390</f>
        <v>400</v>
      </c>
      <c r="Q392" s="104">
        <f>Q391-Q390</f>
        <v>400</v>
      </c>
      <c r="R392" s="104">
        <f>R391-R390</f>
        <v>400</v>
      </c>
      <c r="S392" s="104"/>
      <c r="T392" s="104">
        <f>T391-T390</f>
        <v>400</v>
      </c>
      <c r="U392" s="104">
        <f>U391-U390</f>
        <v>400</v>
      </c>
      <c r="V392" s="104">
        <f>V391-V390</f>
        <v>400</v>
      </c>
      <c r="W392" s="104">
        <f>W391-W390</f>
        <v>400</v>
      </c>
      <c r="X392" s="104">
        <f>X391-X390</f>
        <v>400</v>
      </c>
      <c r="Y392" s="104">
        <f>Y391-Y390</f>
        <v>400</v>
      </c>
      <c r="Z392" s="104"/>
      <c r="AA392" s="104">
        <f>AA391-AA390</f>
        <v>400</v>
      </c>
      <c r="AB392" s="104">
        <f>AB391-AB390</f>
        <v>400</v>
      </c>
      <c r="AC392" s="104">
        <f>AC391-AC390</f>
        <v>400</v>
      </c>
      <c r="AD392" s="104">
        <f>AD391-AD390</f>
        <v>400</v>
      </c>
      <c r="AE392" s="104">
        <f>AE391-AE390</f>
        <v>400</v>
      </c>
      <c r="AF392" s="104">
        <f>AF391-AF390</f>
        <v>400</v>
      </c>
      <c r="AG392" s="104"/>
      <c r="AH392" s="153">
        <f>SUM(D392:AG392)</f>
        <v>10000</v>
      </c>
    </row>
    <row r="393" spans="1:39" customHeight="1" ht="18.75">
      <c r="A393" s="291"/>
      <c r="B393" s="286" t="s">
        <v>141</v>
      </c>
      <c r="C393" s="287"/>
      <c r="D393" s="104">
        <f>D391-D389</f>
        <v>400</v>
      </c>
      <c r="E393" s="104"/>
      <c r="F393" s="104">
        <f>F391-F389</f>
        <v>400</v>
      </c>
      <c r="G393" s="104">
        <f>G391-G389</f>
        <v>400</v>
      </c>
      <c r="H393" s="104">
        <f>H391-H389</f>
        <v>400</v>
      </c>
      <c r="I393" s="104">
        <f>I391-I389</f>
        <v>400</v>
      </c>
      <c r="J393" s="104">
        <f>J391-J389</f>
        <v>400</v>
      </c>
      <c r="K393" s="104">
        <f>K391-K389</f>
        <v>400</v>
      </c>
      <c r="L393" s="104"/>
      <c r="M393" s="104">
        <f>M391-M389</f>
        <v>400</v>
      </c>
      <c r="N393" s="104">
        <f>N391-N389</f>
        <v>400</v>
      </c>
      <c r="O393" s="104">
        <f>O391-O389</f>
        <v>400</v>
      </c>
      <c r="P393" s="104">
        <f>P391-P389</f>
        <v>400</v>
      </c>
      <c r="Q393" s="104">
        <f>Q391-Q389</f>
        <v>400</v>
      </c>
      <c r="R393" s="104">
        <f>R391-R389</f>
        <v>400</v>
      </c>
      <c r="S393" s="104"/>
      <c r="T393" s="104">
        <f>T391-T389</f>
        <v>400</v>
      </c>
      <c r="U393" s="104">
        <f>U391-U389</f>
        <v>400</v>
      </c>
      <c r="V393" s="104">
        <f>V391-V389</f>
        <v>400</v>
      </c>
      <c r="W393" s="104">
        <f>W391-W389</f>
        <v>400</v>
      </c>
      <c r="X393" s="104">
        <f>X391-X389</f>
        <v>400</v>
      </c>
      <c r="Y393" s="104">
        <f>Y391-Y389</f>
        <v>400</v>
      </c>
      <c r="Z393" s="104"/>
      <c r="AA393" s="104">
        <f>AA391-AA389</f>
        <v>400</v>
      </c>
      <c r="AB393" s="104">
        <f>AB391-AB389</f>
        <v>400</v>
      </c>
      <c r="AC393" s="104">
        <f>AC391-AC389</f>
        <v>400</v>
      </c>
      <c r="AD393" s="104">
        <f>AD391-AD389</f>
        <v>400</v>
      </c>
      <c r="AE393" s="104">
        <f>AE391-AE389</f>
        <v>400</v>
      </c>
      <c r="AF393" s="104">
        <f>AF391-AF389</f>
        <v>400</v>
      </c>
      <c r="AG393" s="104"/>
      <c r="AH393" s="153">
        <f>SUM(D393:AG393)</f>
        <v>10000</v>
      </c>
    </row>
    <row r="394" spans="1:39" customHeight="1" ht="16.5">
      <c r="A394" s="291"/>
      <c r="B394" s="288" t="s">
        <v>142</v>
      </c>
      <c r="C394" s="289"/>
      <c r="D394" s="104">
        <f>D375+D377+D379+D381+D383+D385</f>
        <v>0</v>
      </c>
      <c r="E394" s="104"/>
      <c r="F394" s="104">
        <f>F375+F377+F379+F381+F383+F385</f>
        <v>0</v>
      </c>
      <c r="G394" s="104">
        <f>G375+G377+G379+G381+G383+G385</f>
        <v>0</v>
      </c>
      <c r="H394" s="104">
        <f>H375+H377+H379+H381+H383+H385</f>
        <v>0</v>
      </c>
      <c r="I394" s="104">
        <f>I375+I377+I379+I381+I383+I385</f>
        <v>0</v>
      </c>
      <c r="J394" s="104">
        <f>J375+J377+J379+J381+J383+J385</f>
        <v>0</v>
      </c>
      <c r="K394" s="104">
        <f>K375+K377+K379+K381+K383+K385</f>
        <v>0</v>
      </c>
      <c r="L394" s="104"/>
      <c r="M394" s="104">
        <f>M375+M377+M379+M381+M383+M385</f>
        <v>0</v>
      </c>
      <c r="N394" s="104">
        <f>N375+N377+N379+N381+N383+N385</f>
        <v>0</v>
      </c>
      <c r="O394" s="104">
        <f>O375+O377+O379+O381+O383+O385</f>
        <v>0</v>
      </c>
      <c r="P394" s="104">
        <f>P375+P377+P379+P381+P383+P385</f>
        <v>0</v>
      </c>
      <c r="Q394" s="104">
        <f>Q375+Q377+Q379+Q381+Q383+Q385</f>
        <v>0</v>
      </c>
      <c r="R394" s="104">
        <f>R375+R377+R379+R381+R383+R385</f>
        <v>0</v>
      </c>
      <c r="S394" s="104"/>
      <c r="T394" s="104">
        <f>T375+T377+T379+T381+T383+T385</f>
        <v>0</v>
      </c>
      <c r="U394" s="104">
        <f>U375+U377+U379+U381+U383+U385</f>
        <v>0</v>
      </c>
      <c r="V394" s="104">
        <f>V375+V377+V379+V381+V383+V385</f>
        <v>0</v>
      </c>
      <c r="W394" s="104">
        <f>W375+W377+W379+W381+W383+W385</f>
        <v>0</v>
      </c>
      <c r="X394" s="104">
        <f>X375+X377+X379+X381+X383+X385</f>
        <v>0</v>
      </c>
      <c r="Y394" s="104">
        <f>Y375+Y377+Y379+Y381+Y383+Y385</f>
        <v>0</v>
      </c>
      <c r="Z394" s="104"/>
      <c r="AA394" s="104">
        <f>AA375+AA377+AA379+AA381+AA383+AA385</f>
        <v>0</v>
      </c>
      <c r="AB394" s="104">
        <f>AB375+AB377+AB379+AB381+AB383+AB385</f>
        <v>0</v>
      </c>
      <c r="AC394" s="104">
        <f>AC375+AC377+AC379+AC381+AC383+AC385</f>
        <v>0</v>
      </c>
      <c r="AD394" s="104">
        <f>AD375+AD377+AD379+AD381+AD383+AD385</f>
        <v>0</v>
      </c>
      <c r="AE394" s="104">
        <f>AE375+AE377+AE379+AE381+AE383+AE385</f>
        <v>0</v>
      </c>
      <c r="AF394" s="104">
        <f>AF375+AF377+AF379+AF381+AF383+AF385</f>
        <v>0</v>
      </c>
      <c r="AG394" s="104"/>
      <c r="AH394" s="149">
        <f>SUM(D394:AG394)</f>
        <v>0</v>
      </c>
    </row>
    <row r="395" spans="1:39" customHeight="1" ht="15.75">
      <c r="A395" s="292"/>
      <c r="B395" s="101"/>
      <c r="C395" s="102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3"/>
      <c r="AI395" s="185" t="s">
        <v>120</v>
      </c>
    </row>
    <row r="396" spans="1:39" customHeight="1" ht="16.5">
      <c r="A396" s="276" t="s">
        <v>164</v>
      </c>
      <c r="B396" s="295" t="s">
        <v>122</v>
      </c>
      <c r="C396" s="296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10">
        <f>SUM(D396:AG396)</f>
        <v>0</v>
      </c>
      <c r="AI396" t="s">
        <v>215</v>
      </c>
    </row>
    <row r="397" spans="1:39" customHeight="1" ht="15.75">
      <c r="A397" s="277"/>
      <c r="B397" s="281" t="s">
        <v>213</v>
      </c>
      <c r="C397" s="99" t="s">
        <v>123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124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125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126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127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128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129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130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131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132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133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134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6">
        <f>SUM(D408:AG408)</f>
        <v>0</v>
      </c>
    </row>
    <row r="409" spans="1:39" customHeight="1" ht="15.75">
      <c r="A409" s="277"/>
      <c r="B409" s="281"/>
      <c r="C409" s="99" t="s">
        <v>135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5.75">
      <c r="A410" s="277"/>
      <c r="B410" s="281"/>
      <c r="C410" s="99" t="s">
        <v>136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47">
        <f>SUM(D410:AG410)</f>
        <v>0</v>
      </c>
    </row>
    <row r="411" spans="1:39" customHeight="1" ht="16.5">
      <c r="A411" s="277"/>
      <c r="B411" s="281"/>
      <c r="C411" s="100" t="s">
        <v>137</v>
      </c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51">
        <f>SUM(D411:AG411)</f>
        <v>0</v>
      </c>
    </row>
    <row r="412" spans="1:39" customHeight="1" ht="18.75">
      <c r="A412" s="277"/>
      <c r="B412" s="282" t="s">
        <v>138</v>
      </c>
      <c r="C412" s="283"/>
      <c r="D412" s="182">
        <f>SUM(D397:D411)</f>
        <v>0</v>
      </c>
      <c r="E412" s="182"/>
      <c r="F412" s="182">
        <f>SUM(F397:F411)</f>
        <v>0</v>
      </c>
      <c r="G412" s="182">
        <f>SUM(G397:G411)</f>
        <v>0</v>
      </c>
      <c r="H412" s="182">
        <f>SUM(H397:H411)</f>
        <v>0</v>
      </c>
      <c r="I412" s="182">
        <f>SUM(I397:I411)</f>
        <v>0</v>
      </c>
      <c r="J412" s="182">
        <f>SUM(J397:J411)</f>
        <v>0</v>
      </c>
      <c r="K412" s="182">
        <f>SUM(K397:K411)</f>
        <v>0</v>
      </c>
      <c r="L412" s="182"/>
      <c r="M412" s="182">
        <f>SUM(M397:M411)</f>
        <v>0</v>
      </c>
      <c r="N412" s="182">
        <f>SUM(N397:N411)</f>
        <v>0</v>
      </c>
      <c r="O412" s="182">
        <f>SUM(O397:O411)</f>
        <v>0</v>
      </c>
      <c r="P412" s="182">
        <f>SUM(P397:P411)</f>
        <v>0</v>
      </c>
      <c r="Q412" s="182">
        <f>SUM(Q397:Q411)</f>
        <v>0</v>
      </c>
      <c r="R412" s="182">
        <f>SUM(R397:R411)</f>
        <v>0</v>
      </c>
      <c r="S412" s="182"/>
      <c r="T412" s="182">
        <f>SUM(T397:T411)</f>
        <v>0</v>
      </c>
      <c r="U412" s="182">
        <f>SUM(U397:U411)</f>
        <v>0</v>
      </c>
      <c r="V412" s="182">
        <f>SUM(V397:V411)</f>
        <v>0</v>
      </c>
      <c r="W412" s="182">
        <f>SUM(W397:W411)</f>
        <v>0</v>
      </c>
      <c r="X412" s="182">
        <f>SUM(X397:X411)</f>
        <v>0</v>
      </c>
      <c r="Y412" s="182">
        <f>SUM(Y397:Y411)</f>
        <v>0</v>
      </c>
      <c r="Z412" s="182"/>
      <c r="AA412" s="182">
        <f>SUM(AA397:AA411)</f>
        <v>0</v>
      </c>
      <c r="AB412" s="182">
        <f>SUM(AB397:AB411)</f>
        <v>0</v>
      </c>
      <c r="AC412" s="182">
        <f>SUM(AC397:AC411)</f>
        <v>0</v>
      </c>
      <c r="AD412" s="182">
        <f>SUM(AD397:AD411)</f>
        <v>0</v>
      </c>
      <c r="AE412" s="182">
        <f>SUM(AE397:AE411)</f>
        <v>0</v>
      </c>
      <c r="AF412" s="182">
        <f>SUM(AF397:AF411)</f>
        <v>0</v>
      </c>
      <c r="AG412" s="182"/>
      <c r="AH412" s="150">
        <f>SUM(D412:AG412)</f>
        <v>0</v>
      </c>
    </row>
    <row r="413" spans="1:39" customHeight="1" ht="18.75">
      <c r="A413" s="277"/>
      <c r="B413" s="284" t="s">
        <v>55</v>
      </c>
      <c r="C413" s="285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45">
        <f>SUM(D413:AG413)</f>
        <v>0</v>
      </c>
    </row>
    <row r="414" spans="1:39" customHeight="1" ht="18.75">
      <c r="A414" s="277"/>
      <c r="B414" s="286" t="s">
        <v>139</v>
      </c>
      <c r="C414" s="287"/>
      <c r="D414" s="104">
        <v>400</v>
      </c>
      <c r="E414" s="104"/>
      <c r="F414" s="104">
        <v>400</v>
      </c>
      <c r="G414" s="104">
        <v>400</v>
      </c>
      <c r="H414" s="104">
        <v>400</v>
      </c>
      <c r="I414" s="104">
        <v>400</v>
      </c>
      <c r="J414" s="104">
        <v>400</v>
      </c>
      <c r="K414" s="104">
        <v>400</v>
      </c>
      <c r="L414" s="104"/>
      <c r="M414" s="104">
        <v>400</v>
      </c>
      <c r="N414" s="104">
        <v>400</v>
      </c>
      <c r="O414" s="104">
        <v>400</v>
      </c>
      <c r="P414" s="104">
        <v>400</v>
      </c>
      <c r="Q414" s="104">
        <v>400</v>
      </c>
      <c r="R414" s="104">
        <v>400</v>
      </c>
      <c r="S414" s="104"/>
      <c r="T414" s="104">
        <v>400</v>
      </c>
      <c r="U414" s="104">
        <v>400</v>
      </c>
      <c r="V414" s="104">
        <v>400</v>
      </c>
      <c r="W414" s="104">
        <v>400</v>
      </c>
      <c r="X414" s="104">
        <v>400</v>
      </c>
      <c r="Y414" s="104">
        <v>400</v>
      </c>
      <c r="Z414" s="104"/>
      <c r="AA414" s="104">
        <v>400</v>
      </c>
      <c r="AB414" s="104">
        <v>400</v>
      </c>
      <c r="AC414" s="104">
        <v>400</v>
      </c>
      <c r="AD414" s="104">
        <v>400</v>
      </c>
      <c r="AE414" s="104">
        <v>400</v>
      </c>
      <c r="AF414" s="104">
        <v>400</v>
      </c>
      <c r="AG414" s="104"/>
      <c r="AH414" s="146">
        <f>SUM(D414:AG414)</f>
        <v>10000</v>
      </c>
    </row>
    <row r="415" spans="1:39" customHeight="1" ht="18.75">
      <c r="A415" s="277"/>
      <c r="B415" s="286" t="s">
        <v>140</v>
      </c>
      <c r="C415" s="287"/>
      <c r="D415" s="104">
        <f>D414-D413</f>
        <v>400</v>
      </c>
      <c r="E415" s="104"/>
      <c r="F415" s="104">
        <f>F414-F413</f>
        <v>400</v>
      </c>
      <c r="G415" s="104">
        <f>G414-G413</f>
        <v>400</v>
      </c>
      <c r="H415" s="104">
        <f>H414-H413</f>
        <v>400</v>
      </c>
      <c r="I415" s="104">
        <f>I414-I413</f>
        <v>400</v>
      </c>
      <c r="J415" s="104">
        <f>J414-J413</f>
        <v>400</v>
      </c>
      <c r="K415" s="104">
        <f>K414-K413</f>
        <v>400</v>
      </c>
      <c r="L415" s="104"/>
      <c r="M415" s="104">
        <f>M414-M413</f>
        <v>400</v>
      </c>
      <c r="N415" s="104">
        <f>N414-N413</f>
        <v>400</v>
      </c>
      <c r="O415" s="104">
        <f>O414-O413</f>
        <v>400</v>
      </c>
      <c r="P415" s="104">
        <f>P414-P413</f>
        <v>400</v>
      </c>
      <c r="Q415" s="104">
        <f>Q414-Q413</f>
        <v>400</v>
      </c>
      <c r="R415" s="104">
        <f>R414-R413</f>
        <v>400</v>
      </c>
      <c r="S415" s="104"/>
      <c r="T415" s="104">
        <f>T414-T413</f>
        <v>400</v>
      </c>
      <c r="U415" s="104">
        <f>U414-U413</f>
        <v>400</v>
      </c>
      <c r="V415" s="104">
        <f>V414-V413</f>
        <v>400</v>
      </c>
      <c r="W415" s="104">
        <f>W414-W413</f>
        <v>400</v>
      </c>
      <c r="X415" s="104">
        <f>X414-X413</f>
        <v>400</v>
      </c>
      <c r="Y415" s="104">
        <f>Y414-Y413</f>
        <v>400</v>
      </c>
      <c r="Z415" s="104"/>
      <c r="AA415" s="104">
        <f>AA414-AA413</f>
        <v>400</v>
      </c>
      <c r="AB415" s="104">
        <f>AB414-AB413</f>
        <v>400</v>
      </c>
      <c r="AC415" s="104">
        <f>AC414-AC413</f>
        <v>400</v>
      </c>
      <c r="AD415" s="104">
        <f>AD414-AD413</f>
        <v>400</v>
      </c>
      <c r="AE415" s="104">
        <f>AE414-AE413</f>
        <v>400</v>
      </c>
      <c r="AF415" s="104">
        <f>AF414-AF413</f>
        <v>400</v>
      </c>
      <c r="AG415" s="104"/>
      <c r="AH415" s="153">
        <f>SUM(D415:AG415)</f>
        <v>10000</v>
      </c>
    </row>
    <row r="416" spans="1:39" customHeight="1" ht="18.75">
      <c r="A416" s="277"/>
      <c r="B416" s="286" t="s">
        <v>141</v>
      </c>
      <c r="C416" s="287"/>
      <c r="D416" s="104">
        <f>D414-D412</f>
        <v>400</v>
      </c>
      <c r="E416" s="104"/>
      <c r="F416" s="104">
        <f>F414-F412</f>
        <v>400</v>
      </c>
      <c r="G416" s="104">
        <f>G414-G412</f>
        <v>400</v>
      </c>
      <c r="H416" s="104">
        <f>H414-H412</f>
        <v>400</v>
      </c>
      <c r="I416" s="104">
        <f>I414-I412</f>
        <v>400</v>
      </c>
      <c r="J416" s="104">
        <f>J414-J412</f>
        <v>400</v>
      </c>
      <c r="K416" s="104">
        <f>K414-K412</f>
        <v>400</v>
      </c>
      <c r="L416" s="104"/>
      <c r="M416" s="104">
        <f>M414-M412</f>
        <v>400</v>
      </c>
      <c r="N416" s="104">
        <f>N414-N412</f>
        <v>400</v>
      </c>
      <c r="O416" s="104">
        <f>O414-O412</f>
        <v>400</v>
      </c>
      <c r="P416" s="104">
        <f>P414-P412</f>
        <v>400</v>
      </c>
      <c r="Q416" s="104">
        <f>Q414-Q412</f>
        <v>400</v>
      </c>
      <c r="R416" s="104">
        <f>R414-R412</f>
        <v>400</v>
      </c>
      <c r="S416" s="104"/>
      <c r="T416" s="104">
        <f>T414-T412</f>
        <v>400</v>
      </c>
      <c r="U416" s="104">
        <f>U414-U412</f>
        <v>400</v>
      </c>
      <c r="V416" s="104">
        <f>V414-V412</f>
        <v>400</v>
      </c>
      <c r="W416" s="104">
        <f>W414-W412</f>
        <v>400</v>
      </c>
      <c r="X416" s="104">
        <f>X414-X412</f>
        <v>400</v>
      </c>
      <c r="Y416" s="104">
        <f>Y414-Y412</f>
        <v>400</v>
      </c>
      <c r="Z416" s="104"/>
      <c r="AA416" s="104">
        <f>AA414-AA412</f>
        <v>400</v>
      </c>
      <c r="AB416" s="104">
        <f>AB414-AB412</f>
        <v>400</v>
      </c>
      <c r="AC416" s="104">
        <f>AC414-AC412</f>
        <v>400</v>
      </c>
      <c r="AD416" s="104">
        <f>AD414-AD412</f>
        <v>400</v>
      </c>
      <c r="AE416" s="104">
        <f>AE414-AE412</f>
        <v>400</v>
      </c>
      <c r="AF416" s="104">
        <f>AF414-AF412</f>
        <v>400</v>
      </c>
      <c r="AG416" s="104"/>
      <c r="AH416" s="153">
        <f>SUM(D416:AG416)</f>
        <v>10000</v>
      </c>
    </row>
    <row r="417" spans="1:39" customHeight="1" ht="16.5">
      <c r="A417" s="277"/>
      <c r="B417" s="288" t="s">
        <v>142</v>
      </c>
      <c r="C417" s="289"/>
      <c r="D417" s="104">
        <f>D398+D400+D402+D404+D406+D408</f>
        <v>0</v>
      </c>
      <c r="E417" s="104"/>
      <c r="F417" s="104">
        <f>F398+F400+F402+F404+F406+F408</f>
        <v>0</v>
      </c>
      <c r="G417" s="104">
        <f>G398+G400+G402+G404+G406+G408</f>
        <v>0</v>
      </c>
      <c r="H417" s="104">
        <f>H398+H400+H402+H404+H406+H408</f>
        <v>0</v>
      </c>
      <c r="I417" s="104">
        <f>I398+I400+I402+I404+I406+I408</f>
        <v>0</v>
      </c>
      <c r="J417" s="104">
        <f>J398+J400+J402+J404+J406+J408</f>
        <v>0</v>
      </c>
      <c r="K417" s="104">
        <f>K398+K400+K402+K404+K406+K408</f>
        <v>0</v>
      </c>
      <c r="L417" s="104"/>
      <c r="M417" s="104">
        <f>M398+M400+M402+M404+M406+M408</f>
        <v>0</v>
      </c>
      <c r="N417" s="104">
        <f>N398+N400+N402+N404+N406+N408</f>
        <v>0</v>
      </c>
      <c r="O417" s="104">
        <f>O398+O400+O402+O404+O406+O408</f>
        <v>0</v>
      </c>
      <c r="P417" s="104">
        <f>P398+P400+P402+P404+P406+P408</f>
        <v>0</v>
      </c>
      <c r="Q417" s="104">
        <f>Q398+Q400+Q402+Q404+Q406+Q408</f>
        <v>0</v>
      </c>
      <c r="R417" s="104">
        <f>R398+R400+R402+R404+R406+R408</f>
        <v>0</v>
      </c>
      <c r="S417" s="104"/>
      <c r="T417" s="104">
        <f>T398+T400+T402+T404+T406+T408</f>
        <v>0</v>
      </c>
      <c r="U417" s="104">
        <f>U398+U400+U402+U404+U406+U408</f>
        <v>0</v>
      </c>
      <c r="V417" s="104">
        <f>V398+V400+V402+V404+V406+V408</f>
        <v>0</v>
      </c>
      <c r="W417" s="104">
        <f>W398+W400+W402+W404+W406+W408</f>
        <v>0</v>
      </c>
      <c r="X417" s="104">
        <f>X398+X400+X402+X404+X406+X408</f>
        <v>0</v>
      </c>
      <c r="Y417" s="104">
        <f>Y398+Y400+Y402+Y404+Y406+Y408</f>
        <v>0</v>
      </c>
      <c r="Z417" s="104"/>
      <c r="AA417" s="104">
        <f>AA398+AA400+AA402+AA404+AA406+AA408</f>
        <v>0</v>
      </c>
      <c r="AB417" s="104">
        <f>AB398+AB400+AB402+AB404+AB406+AB408</f>
        <v>0</v>
      </c>
      <c r="AC417" s="104">
        <f>AC398+AC400+AC402+AC404+AC406+AC408</f>
        <v>0</v>
      </c>
      <c r="AD417" s="104">
        <f>AD398+AD400+AD402+AD404+AD406+AD408</f>
        <v>0</v>
      </c>
      <c r="AE417" s="104">
        <f>AE398+AE400+AE402+AE404+AE406+AE408</f>
        <v>0</v>
      </c>
      <c r="AF417" s="104">
        <f>AF398+AF400+AF402+AF404+AF406+AF408</f>
        <v>0</v>
      </c>
      <c r="AG417" s="104"/>
      <c r="AH417" s="149">
        <f>SUM(D417:AG417)</f>
        <v>0</v>
      </c>
    </row>
    <row r="418" spans="1:39" customHeight="1" ht="16.5">
      <c r="A418" s="278"/>
      <c r="B418" s="101"/>
      <c r="C418" s="103"/>
      <c r="D418" s="101" t="s">
        <v>165</v>
      </c>
      <c r="E418" s="101"/>
      <c r="F418" s="101"/>
      <c r="G418" s="101"/>
      <c r="H418" s="101"/>
      <c r="I418" s="101"/>
      <c r="J418" s="101"/>
      <c r="K418" s="107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3"/>
    </row>
    <row r="419" spans="1:39">
      <c r="D419" t="s">
        <v>165</v>
      </c>
    </row>
    <row r="422" spans="1:39" customHeight="1" ht="32.25">
      <c r="B422" s="385" t="s">
        <v>166</v>
      </c>
      <c r="C422" s="386"/>
      <c r="D422" s="386"/>
      <c r="E422" s="386"/>
      <c r="F422" s="386"/>
      <c r="G422" s="386"/>
      <c r="H422" s="386"/>
      <c r="I422" s="386"/>
      <c r="J422" s="386"/>
      <c r="K422" s="386"/>
      <c r="L422" s="386"/>
      <c r="M422" s="386"/>
      <c r="N422" s="386"/>
      <c r="O422" s="386"/>
      <c r="P422" s="386"/>
      <c r="Q422" s="386"/>
      <c r="R422" s="386"/>
      <c r="S422" s="386"/>
      <c r="T422" s="386"/>
      <c r="U422" s="386"/>
      <c r="V422" s="386"/>
      <c r="W422" s="386"/>
      <c r="X422" s="386"/>
      <c r="Y422" s="386"/>
      <c r="Z422" s="386"/>
      <c r="AA422" s="386"/>
      <c r="AB422" s="386"/>
      <c r="AC422" s="386"/>
      <c r="AD422" s="386"/>
      <c r="AE422" s="386"/>
      <c r="AF422" s="386"/>
      <c r="AG422" s="386"/>
      <c r="AH422" s="386"/>
      <c r="AI422" s="386"/>
      <c r="AJ422" s="386"/>
      <c r="AK422" s="386"/>
      <c r="AL422" s="387"/>
    </row>
    <row r="423" spans="1:39" customHeight="1" ht="33">
      <c r="B423" s="189" t="s">
        <v>165</v>
      </c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7" t="str">
        <f>B2</f>
        <v>NOVEMBRO</v>
      </c>
      <c r="R423" s="190"/>
      <c r="S423" s="197">
        <f>A2</f>
        <v>2026</v>
      </c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2" t="s">
        <v>167</v>
      </c>
      <c r="AI423" s="191"/>
      <c r="AJ423" s="195" t="str">
        <f>B2</f>
        <v>NOVEMBRO</v>
      </c>
      <c r="AK423" s="194">
        <f>A2</f>
        <v>2026</v>
      </c>
      <c r="AL423" s="193"/>
    </row>
    <row r="424" spans="1:39" customHeight="1" ht="15.75">
      <c r="B424" s="303" t="s">
        <v>213</v>
      </c>
      <c r="C424" s="155" t="s">
        <v>168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H6+H29+H52+H75+H98+H121+H145+H167+H190+H213+H236+H259+H282+H305+H328+H351+H374+H397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4">
        <f>SUM(AH424:AH425)</f>
        <v>0</v>
      </c>
      <c r="AJ424" s="306" t="s">
        <v>169</v>
      </c>
      <c r="AK424" s="304">
        <f>SUM(AI424:AI427)</f>
        <v>0</v>
      </c>
      <c r="AL424" s="306" t="s">
        <v>170</v>
      </c>
    </row>
    <row r="425" spans="1:39" customHeight="1" ht="15.75">
      <c r="B425" s="303"/>
      <c r="C425" s="155" t="s">
        <v>171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H8+H30+H53+H76+H99+H122+H146+H168+H191+H214+H237+H260+H283+H306+H329+H352+H375+H398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5"/>
      <c r="AJ425" s="306"/>
      <c r="AK425" s="305"/>
      <c r="AL425" s="306"/>
    </row>
    <row r="426" spans="1:39" customHeight="1" ht="15.75">
      <c r="B426" s="303"/>
      <c r="C426" s="155" t="s">
        <v>125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H9+H31+H54+H77+H100+H123+H147+H169+H192+H215+H238+H261+H284+H307+H330+H353+H376+H399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4">
        <f>SUM(AH426:AH427)</f>
        <v>0</v>
      </c>
      <c r="AJ426" s="306" t="s">
        <v>172</v>
      </c>
      <c r="AK426" s="305"/>
      <c r="AL426" s="306"/>
    </row>
    <row r="427" spans="1:39" customHeight="1" ht="15.75">
      <c r="B427" s="303"/>
      <c r="C427" s="155" t="s">
        <v>126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H10+H32+H55+H78+H101+H124+H148+H170+H193+H216+H239+H262+H285+H308+H331+H354+H377+H400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5"/>
      <c r="AJ427" s="306"/>
      <c r="AK427" s="305"/>
      <c r="AL427" s="306"/>
    </row>
    <row r="428" spans="1:39" customHeight="1" ht="15.75">
      <c r="B428" s="303"/>
      <c r="C428" s="155" t="s">
        <v>173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H11+H33+H56+H79+H102+H125+H149+H171+H194+H217+H240+H263+H286+H309+H332+H355+H378+H401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4">
        <f>SUM(AH428:AH429)</f>
        <v>0</v>
      </c>
      <c r="AJ428" s="307" t="s">
        <v>174</v>
      </c>
      <c r="AK428" s="304">
        <f>SUM(AI428:AI431)</f>
        <v>0</v>
      </c>
      <c r="AL428" s="307" t="s">
        <v>175</v>
      </c>
    </row>
    <row r="429" spans="1:39" customHeight="1" ht="15.75">
      <c r="B429" s="303"/>
      <c r="C429" s="155" t="s">
        <v>176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H12+H34+H57+H80+H103+H126+H150+H172+H195+H218+H241+H264+H287+H310+H333+H356+H379+H402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5"/>
      <c r="AJ429" s="307"/>
      <c r="AK429" s="305"/>
      <c r="AL429" s="307"/>
    </row>
    <row r="430" spans="1:39" customHeight="1" ht="15.75">
      <c r="B430" s="303"/>
      <c r="C430" s="155" t="s">
        <v>177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H13+H35+H58+H81+H104+H127+H151+H173+H196+H219+H242+H265+H288+H311+H334+H357+H380+H403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4">
        <f>SUM(AH430:AH431)</f>
        <v>0</v>
      </c>
      <c r="AJ430" s="307" t="s">
        <v>178</v>
      </c>
      <c r="AK430" s="305"/>
      <c r="AL430" s="307"/>
    </row>
    <row r="431" spans="1:39" customHeight="1" ht="15.75">
      <c r="B431" s="303"/>
      <c r="C431" s="155" t="s">
        <v>179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H14+H36+H59+H82+H105+H128+H152+H174+H197+H220+H243+H266+H289+H312+H335+H358+H381+H404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5"/>
      <c r="AJ431" s="307"/>
      <c r="AK431" s="305"/>
      <c r="AL431" s="307"/>
    </row>
    <row r="432" spans="1:39" customHeight="1" ht="15.75">
      <c r="B432" s="303"/>
      <c r="C432" s="155" t="s">
        <v>131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H15+H37+H60+H83+H106+H129+H153+H175+H198+H221+H244+H267+H290+H313+H336+H359+H382+H405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4">
        <f>SUM(AH432:AH433)</f>
        <v>0</v>
      </c>
      <c r="AJ432" s="307" t="s">
        <v>180</v>
      </c>
      <c r="AK432" s="304">
        <f>SUM(AI432:AI435)</f>
        <v>0</v>
      </c>
      <c r="AL432" s="307" t="s">
        <v>181</v>
      </c>
    </row>
    <row r="433" spans="1:39" customHeight="1" ht="15.75">
      <c r="B433" s="303"/>
      <c r="C433" s="155" t="s">
        <v>132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H16+H38+H61+H84+H107+H130+H154+H176+H199+H222+H245+H268+H291+H314+H337+H360+H383+H406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5"/>
      <c r="AJ433" s="307"/>
      <c r="AK433" s="305"/>
      <c r="AL433" s="307"/>
    </row>
    <row r="434" spans="1:39" customHeight="1" ht="15.75">
      <c r="B434" s="303"/>
      <c r="C434" s="155" t="s">
        <v>133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H17+H39+H62+H85+H108+H131+H155+H177+H200+H223+H246+H269+H292+H315+H338+H361+H384+H407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4">
        <f>SUM(AH434:AH435)</f>
        <v>0</v>
      </c>
      <c r="AJ434" s="307" t="s">
        <v>182</v>
      </c>
      <c r="AK434" s="305"/>
      <c r="AL434" s="307"/>
    </row>
    <row r="435" spans="1:39" customHeight="1" ht="15.75">
      <c r="B435" s="303"/>
      <c r="C435" s="155" t="s">
        <v>134</v>
      </c>
      <c r="D435" s="181">
        <f>D17+D40+D63+D86+D109+D132+D155+D178+D201+D224+D247+D270+D293+D316+D339+D362+D385+D408</f>
        <v>0</v>
      </c>
      <c r="E435" s="181">
        <f>E17+E40+E63+E86+E109+E132+E155+E178+E201+E224+E247+E270+E293+E316+E339+E362+E385+E408</f>
        <v>0</v>
      </c>
      <c r="F435" s="181">
        <f>F17+F40+F63+F86+F109+F132+F155+F178+F201+F224+F247+F270+F293+F316+F339+F362+F385+F408</f>
        <v>0</v>
      </c>
      <c r="G435" s="181">
        <f>G17+G40+G63+G86+G109+G132+G155+G178+G201+G224+G247+G270+G293+G316+G339+G362+G385+G408</f>
        <v>0</v>
      </c>
      <c r="H435" s="181">
        <f>H18+H40+H63+H86+H109+H132+H156+H178+H201+H224+H247+H270+H293+H316+H339+H362+H385+H408</f>
        <v>0</v>
      </c>
      <c r="I435" s="181">
        <f>I17+I40+I63+I86+I109+I132+I155+I178+I201+I224+I247+I270+I293+I316+I339+I362+I385+I408</f>
        <v>0</v>
      </c>
      <c r="J435" s="181">
        <f>J17+J40+J63+J86+J109+J132+J155+J178+J201+J224+J247+J270+J293+J316+J339+J362+J385+J408</f>
        <v>0</v>
      </c>
      <c r="K435" s="181">
        <f>K17+K40+K63+K86+K109+K132+K155+K178+K201+K224+K247+K270+K293+K316+K339+K362+K385+K408</f>
        <v>0</v>
      </c>
      <c r="L435" s="181">
        <f>L17+L40+L63+L86+L109+L132+L155+L178+L201+L224+L247+L270+L293+L316+L339+L362+L385+L408</f>
        <v>0</v>
      </c>
      <c r="M435" s="181">
        <f>M17+M40+M63+M86+M109+M132+M155+M178+M201+M224+M247+M270+M293+M316+M339+M362+M385+M408</f>
        <v>0</v>
      </c>
      <c r="N435" s="181">
        <f>N17+N40+N63+N86+N109+N132+N155+N178+N201+N224+N247+N270+N293+N316+N339+N362+N385+N408</f>
        <v>0</v>
      </c>
      <c r="O435" s="181">
        <f>O17+O40+O63+O86+O109+O132+O155+O178+O201+O224+O247+O270+O293+O316+O339+O362+O385+O408</f>
        <v>0</v>
      </c>
      <c r="P435" s="181">
        <f>P17+P40+P63+P86+P109+P132+P155+P178+P201+P224+P247+P270+P293+P316+P339+P362+P385+P408</f>
        <v>0</v>
      </c>
      <c r="Q435" s="181">
        <f>Q17+Q40+Q63+Q86+Q109+Q132+Q155+Q178+Q201+Q224+Q247+Q270+Q293+Q316+Q339+Q362+Q385+Q408</f>
        <v>0</v>
      </c>
      <c r="R435" s="181">
        <f>R17+R40+R63+R86+R109+R132+R155+R178+R201+R224+R247+R270+R293+R316+R339+R362+R385+R408</f>
        <v>0</v>
      </c>
      <c r="S435" s="181">
        <f>S17+S40+S63+S86+S109+S132+S155+S178+S201+S224+S247+S270+S293+S316+S339+S362+S385+S408</f>
        <v>0</v>
      </c>
      <c r="T435" s="181">
        <f>T17+T40+T63+T86+T109+T132+T155+T178+T201+T224+T247+T270+T293+T316+T339+T362+T385+T408</f>
        <v>0</v>
      </c>
      <c r="U435" s="181">
        <f>U17+U40+U63+U86+U109+U132+U155+U178+U201+U224+U247+U270+U293+U316+U339+U362+U385+U408</f>
        <v>0</v>
      </c>
      <c r="V435" s="181">
        <f>V17+V40+V63+V86+V109+V132+V155+V178+V201+V224+V247+V270+V293+V316+V339+V362+V385+V408</f>
        <v>0</v>
      </c>
      <c r="W435" s="181">
        <f>W17+W40+W63+W86+W109+W132+W155+W178+W201+W224+W247+W270+W293+W316+W339+W362+W385+W408</f>
        <v>0</v>
      </c>
      <c r="X435" s="181">
        <f>X17+X40+X63+X86+X109+X132+X155+X178+X201+X224+X247+X270+X293+X316+X339+X362+X385+X408</f>
        <v>0</v>
      </c>
      <c r="Y435" s="181">
        <f>Y17+Y40+Y63+Y86+Y109+Y132+Y155+Y178+Y201+Y224+Y247+Y270+Y293+Y316+Y339+Y362+Y385+Y408</f>
        <v>0</v>
      </c>
      <c r="Z435" s="181">
        <f>Z17+Z40+Z63+Z86+Z109+Z132+Z155+Z178+Z201+Z224+Z247+Z270+Z293+Z316+Z339+Z362+Z385+Z408</f>
        <v>0</v>
      </c>
      <c r="AA435" s="181">
        <f>AA17+AA40+AA63+AA86+AA109+AA132+AA155+AA178+AA201+AA224+AA247+AA270+AA293+AA316+AA339+AA362+AA385+AA408</f>
        <v>0</v>
      </c>
      <c r="AB435" s="181">
        <f>AB17+AB40+AB63+AB86+AB109+AB132+AB155+AB178+AB201+AB224+AB247+AB270+AB293+AB316+AB339+AB362+AB385+AB408</f>
        <v>0</v>
      </c>
      <c r="AC435" s="181">
        <f>AC17+AC40+AC63+AC86+AC109+AC132+AC155+AC178+AC201+AC224+AC247+AC270+AC293+AC316+AC339+AC362+AC385+AC408</f>
        <v>0</v>
      </c>
      <c r="AD435" s="181">
        <f>AD17+AD40+AD63+AD86+AD109+AD132+AD155+AD178+AD201+AD224+AD247+AD270+AD293+AD316+AD339+AD362+AD385+AD408</f>
        <v>0</v>
      </c>
      <c r="AE435" s="181">
        <f>AE17+AE40+AE63+AE86+AE109+AE132+AE155+AE178+AE201+AE224+AE247+AE270+AE293+AE316+AE339+AE362+AE385+AE408</f>
        <v>0</v>
      </c>
      <c r="AF435" s="181">
        <f>AF17+AF40+AF63+AF86+AF109+AF132+AF155+AF178+AF201+AF224+AF247+AF270+AF293+AF316+AF339+AF362+AF385+AF408</f>
        <v>0</v>
      </c>
      <c r="AG435" s="181"/>
      <c r="AH435" s="156">
        <f>SUM(D435:AG435)</f>
        <v>0</v>
      </c>
      <c r="AI435" s="305"/>
      <c r="AJ435" s="307"/>
      <c r="AK435" s="305"/>
      <c r="AL435" s="307"/>
    </row>
  </sheetData>
  <mergeCells>
    <mergeCell ref="B422:AL422"/>
    <mergeCell ref="B424:B435"/>
    <mergeCell ref="AI424:AI425"/>
    <mergeCell ref="AJ424:AJ425"/>
    <mergeCell ref="AK424:AK427"/>
    <mergeCell ref="AL424:AL427"/>
    <mergeCell ref="AI426:AI427"/>
    <mergeCell ref="AJ426:AJ427"/>
    <mergeCell ref="AI428:AI429"/>
    <mergeCell ref="AJ428:AJ429"/>
    <mergeCell ref="AK428:AK431"/>
    <mergeCell ref="AL428:AL431"/>
    <mergeCell ref="AI430:AI431"/>
    <mergeCell ref="AJ430:AJ431"/>
    <mergeCell ref="AI432:AI433"/>
    <mergeCell ref="AJ432:AJ433"/>
    <mergeCell ref="AK432:AK435"/>
    <mergeCell ref="AL432:AL435"/>
    <mergeCell ref="AI434:AI435"/>
    <mergeCell ref="AJ434:AJ435"/>
    <mergeCell ref="A396:A418"/>
    <mergeCell ref="B396:C396"/>
    <mergeCell ref="B397:B411"/>
    <mergeCell ref="B412:C412"/>
    <mergeCell ref="B413:C413"/>
    <mergeCell ref="B414:C414"/>
    <mergeCell ref="B415:C415"/>
    <mergeCell ref="B417:C417"/>
    <mergeCell ref="A373:A395"/>
    <mergeCell ref="B373:C373"/>
    <mergeCell ref="B374:B388"/>
    <mergeCell ref="B389:C389"/>
    <mergeCell ref="B390:C390"/>
    <mergeCell ref="B391:C391"/>
    <mergeCell ref="B392:C392"/>
    <mergeCell ref="B394:C394"/>
    <mergeCell ref="B393:C393"/>
    <mergeCell ref="B416:C416"/>
    <mergeCell ref="A350:A372"/>
    <mergeCell ref="B350:C350"/>
    <mergeCell ref="B351:B365"/>
    <mergeCell ref="B366:C366"/>
    <mergeCell ref="B367:C367"/>
    <mergeCell ref="B368:C368"/>
    <mergeCell ref="B369:C369"/>
    <mergeCell ref="B371:C371"/>
    <mergeCell ref="A327:A349"/>
    <mergeCell ref="B327:C327"/>
    <mergeCell ref="B328:B342"/>
    <mergeCell ref="B343:C343"/>
    <mergeCell ref="B344:C344"/>
    <mergeCell ref="B345:C345"/>
    <mergeCell ref="B346:C346"/>
    <mergeCell ref="B348:C348"/>
    <mergeCell ref="B347:C347"/>
    <mergeCell ref="B370:C370"/>
    <mergeCell ref="A304:A326"/>
    <mergeCell ref="B304:C304"/>
    <mergeCell ref="B305:B319"/>
    <mergeCell ref="B320:C320"/>
    <mergeCell ref="B321:C321"/>
    <mergeCell ref="B322:C322"/>
    <mergeCell ref="B323:C323"/>
    <mergeCell ref="B325:C325"/>
    <mergeCell ref="A281:A303"/>
    <mergeCell ref="B281:C281"/>
    <mergeCell ref="B282:B296"/>
    <mergeCell ref="B297:C297"/>
    <mergeCell ref="B298:C298"/>
    <mergeCell ref="B299:C299"/>
    <mergeCell ref="B300:C300"/>
    <mergeCell ref="B302:C302"/>
    <mergeCell ref="B301:C301"/>
    <mergeCell ref="B324:C324"/>
    <mergeCell ref="A258:A280"/>
    <mergeCell ref="B258:C258"/>
    <mergeCell ref="B259:B273"/>
    <mergeCell ref="B274:C274"/>
    <mergeCell ref="B275:C275"/>
    <mergeCell ref="B276:C276"/>
    <mergeCell ref="B277:C277"/>
    <mergeCell ref="B279:C279"/>
    <mergeCell ref="A235:A257"/>
    <mergeCell ref="B235:C235"/>
    <mergeCell ref="B236:B250"/>
    <mergeCell ref="B251:C251"/>
    <mergeCell ref="B252:C252"/>
    <mergeCell ref="B253:C253"/>
    <mergeCell ref="B254:C254"/>
    <mergeCell ref="B256:C256"/>
    <mergeCell ref="B255:C255"/>
    <mergeCell ref="B278:C278"/>
    <mergeCell ref="A212:A234"/>
    <mergeCell ref="B212:C212"/>
    <mergeCell ref="B213:B227"/>
    <mergeCell ref="B228:C228"/>
    <mergeCell ref="B229:C229"/>
    <mergeCell ref="B230:C230"/>
    <mergeCell ref="B231:C231"/>
    <mergeCell ref="B233:C233"/>
    <mergeCell ref="A189:A211"/>
    <mergeCell ref="B189:C189"/>
    <mergeCell ref="B190:B204"/>
    <mergeCell ref="B205:C205"/>
    <mergeCell ref="B206:C206"/>
    <mergeCell ref="B207:C207"/>
    <mergeCell ref="B208:C208"/>
    <mergeCell ref="B210:C210"/>
    <mergeCell ref="B209:C209"/>
    <mergeCell ref="B232:C232"/>
    <mergeCell ref="A166:A187"/>
    <mergeCell ref="B166:C166"/>
    <mergeCell ref="B167:B181"/>
    <mergeCell ref="B182:C182"/>
    <mergeCell ref="B183:C183"/>
    <mergeCell ref="B184:C184"/>
    <mergeCell ref="B185:C185"/>
    <mergeCell ref="B187:C187"/>
    <mergeCell ref="A143:A165"/>
    <mergeCell ref="B143:C143"/>
    <mergeCell ref="B144:B158"/>
    <mergeCell ref="B159:C159"/>
    <mergeCell ref="B160:C160"/>
    <mergeCell ref="B161:C161"/>
    <mergeCell ref="B162:C162"/>
    <mergeCell ref="B164:C164"/>
    <mergeCell ref="B163:C163"/>
    <mergeCell ref="B186:C186"/>
    <mergeCell ref="A120:A142"/>
    <mergeCell ref="B120:C120"/>
    <mergeCell ref="B121:B135"/>
    <mergeCell ref="B136:C136"/>
    <mergeCell ref="B137:C137"/>
    <mergeCell ref="B138:C138"/>
    <mergeCell ref="B139:C139"/>
    <mergeCell ref="B141:C141"/>
    <mergeCell ref="A97:A119"/>
    <mergeCell ref="B97:C97"/>
    <mergeCell ref="B98:B112"/>
    <mergeCell ref="B113:C113"/>
    <mergeCell ref="B114:C114"/>
    <mergeCell ref="B115:C115"/>
    <mergeCell ref="B116:C116"/>
    <mergeCell ref="B118:C118"/>
    <mergeCell ref="B117:C117"/>
    <mergeCell ref="B140:C140"/>
    <mergeCell ref="A74:A96"/>
    <mergeCell ref="B74:C74"/>
    <mergeCell ref="B75:B89"/>
    <mergeCell ref="B90:C90"/>
    <mergeCell ref="B91:C91"/>
    <mergeCell ref="B92:C92"/>
    <mergeCell ref="B93:C93"/>
    <mergeCell ref="B95:C95"/>
    <mergeCell ref="A51:A73"/>
    <mergeCell ref="B51:C51"/>
    <mergeCell ref="B52:B66"/>
    <mergeCell ref="B67:C67"/>
    <mergeCell ref="B68:C68"/>
    <mergeCell ref="B69:C69"/>
    <mergeCell ref="B70:C70"/>
    <mergeCell ref="B72:C72"/>
    <mergeCell ref="B71:C71"/>
    <mergeCell ref="B94:C94"/>
    <mergeCell ref="A28:A50"/>
    <mergeCell ref="B28:C28"/>
    <mergeCell ref="B29:B43"/>
    <mergeCell ref="B44:C44"/>
    <mergeCell ref="B45:C45"/>
    <mergeCell ref="B46:C46"/>
    <mergeCell ref="B47:C47"/>
    <mergeCell ref="B48:C48"/>
    <mergeCell ref="AH1:AH4"/>
    <mergeCell ref="A5:A27"/>
    <mergeCell ref="B5:C5"/>
    <mergeCell ref="B6:B20"/>
    <mergeCell ref="B21:C21"/>
    <mergeCell ref="B22:C22"/>
    <mergeCell ref="B23:C23"/>
    <mergeCell ref="B24:C24"/>
    <mergeCell ref="B26:C26"/>
    <mergeCell ref="B25:C25"/>
    <mergeCell ref="B49:C49"/>
    <mergeCell ref="D1:AG2"/>
  </mergeCells>
  <conditionalFormatting sqref="D235:E254 G235:H254 J235:K254 M235:N254 P235:Q254 S235:T254 V235:W254 Y235:Z254 AB235:AC254 AE235:AF254 F251:F254 I251:I254 L251:L254 O251:O254 R251:R254 U251:U254 X251:X254 AA251:AA254 AD251:AD254 AG251:AG254">
    <cfRule type="containsBlanks" dxfId="295" priority="1">
      <formula>LEN(TRIM(D235))=0</formula>
    </cfRule>
  </conditionalFormatting>
  <conditionalFormatting sqref="D4:AG4">
    <cfRule type="expression" priority="2">
      <formula>OR(TEXT(B2,"dddd")="sábado", TEXT(B2,"dddd")="domingo")</formula>
    </cfRule>
    <cfRule type="containsText" dxfId="296" priority="3" operator="containsText" text="dom">
      <formula>NOT(ISERROR(SEARCH("dom",D4)))</formula>
    </cfRule>
    <cfRule type="containsText" dxfId="297" priority="4" operator="containsText" text="sáb">
      <formula>NOT(ISERROR(SEARCH("sáb",D4)))</formula>
    </cfRule>
    <cfRule type="expression" priority="5">
      <formula>MêsParaExibiçãoNúmero&lt;&gt;MONTH(B5)</formula>
    </cfRule>
  </conditionalFormatting>
  <conditionalFormatting sqref="D5:AG21">
    <cfRule type="containsBlanks" dxfId="299" priority="6">
      <formula>LEN(TRIM(D5))=0</formula>
    </cfRule>
  </conditionalFormatting>
  <conditionalFormatting sqref="D21:AG21">
    <cfRule type="cellIs" dxfId="13" priority="7" operator="greaterThan">
      <formula>600</formula>
    </cfRule>
  </conditionalFormatting>
  <conditionalFormatting sqref="D21:AG23">
    <cfRule type="cellIs" dxfId="13" priority="8" operator="greaterThan">
      <formula>600</formula>
    </cfRule>
  </conditionalFormatting>
  <conditionalFormatting sqref="D21:AG24">
    <cfRule type="containsBlanks" dxfId="300" priority="9">
      <formula>LEN(TRIM(D21))=0</formula>
    </cfRule>
  </conditionalFormatting>
  <conditionalFormatting sqref="D25:AG25">
    <cfRule type="containsBlanks" dxfId="195" priority="10">
      <formula>LEN(TRIM(D25))=0</formula>
    </cfRule>
  </conditionalFormatting>
  <conditionalFormatting sqref="D26:AG26">
    <cfRule type="cellIs" dxfId="13" priority="11" operator="greaterThan">
      <formula>600</formula>
    </cfRule>
    <cfRule type="containsBlanks" dxfId="301" priority="12">
      <formula>LEN(TRIM(D26))=0</formula>
    </cfRule>
  </conditionalFormatting>
  <conditionalFormatting sqref="D28:AG48">
    <cfRule type="containsBlanks" dxfId="302" priority="13">
      <formula>LEN(TRIM(D28))=0</formula>
    </cfRule>
  </conditionalFormatting>
  <conditionalFormatting sqref="D44:AG44">
    <cfRule type="cellIs" dxfId="13" priority="14" operator="greaterThan">
      <formula>600</formula>
    </cfRule>
  </conditionalFormatting>
  <conditionalFormatting sqref="D45:AG46">
    <cfRule type="cellIs" dxfId="30" priority="15" operator="greaterThan">
      <formula>270</formula>
    </cfRule>
  </conditionalFormatting>
  <conditionalFormatting sqref="D49:AG49">
    <cfRule type="cellIs" dxfId="13" priority="16" operator="greaterThan">
      <formula>600</formula>
    </cfRule>
    <cfRule type="containsBlanks" dxfId="303" priority="17">
      <formula>LEN(TRIM(D49))=0</formula>
    </cfRule>
  </conditionalFormatting>
  <conditionalFormatting sqref="D51:AG67 D166:AG182">
    <cfRule type="containsBlanks" dxfId="304" priority="18">
      <formula>LEN(TRIM(D51))=0</formula>
    </cfRule>
  </conditionalFormatting>
  <conditionalFormatting sqref="D67:AG67">
    <cfRule type="cellIs" dxfId="13" priority="19" operator="greaterThan">
      <formula>600</formula>
    </cfRule>
    <cfRule type="containsBlanks" dxfId="305" priority="20">
      <formula>LEN(TRIM(D67))=0</formula>
    </cfRule>
  </conditionalFormatting>
  <conditionalFormatting sqref="D67:AG69">
    <cfRule type="containsBlanks" dxfId="305" priority="21">
      <formula>LEN(TRIM(D67))=0</formula>
    </cfRule>
  </conditionalFormatting>
  <conditionalFormatting sqref="D68:AG70">
    <cfRule type="cellIs" dxfId="71" priority="22" operator="greaterThan">
      <formula>500</formula>
    </cfRule>
  </conditionalFormatting>
  <conditionalFormatting sqref="D69:AG69">
    <cfRule type="cellIs" dxfId="71" priority="23" operator="greaterThan">
      <formula>500</formula>
    </cfRule>
  </conditionalFormatting>
  <conditionalFormatting sqref="D69:AG71">
    <cfRule type="containsBlanks" dxfId="198" priority="24">
      <formula>LEN(TRIM(D69))=0</formula>
    </cfRule>
  </conditionalFormatting>
  <conditionalFormatting sqref="D70:AG70">
    <cfRule type="containsBlanks" dxfId="306" priority="25">
      <formula>LEN(TRIM(D70))=0</formula>
    </cfRule>
    <cfRule type="cellIs" dxfId="71" priority="26" operator="greaterThan">
      <formula>500</formula>
    </cfRule>
  </conditionalFormatting>
  <conditionalFormatting sqref="D72:AG72">
    <cfRule type="cellIs" dxfId="13" priority="27" operator="greaterThan">
      <formula>600</formula>
    </cfRule>
    <cfRule type="containsBlanks" dxfId="307" priority="28">
      <formula>LEN(TRIM(D72))=0</formula>
    </cfRule>
  </conditionalFormatting>
  <conditionalFormatting sqref="D74:AG94">
    <cfRule type="containsBlanks" dxfId="308" priority="29">
      <formula>LEN(TRIM(D74))=0</formula>
    </cfRule>
  </conditionalFormatting>
  <conditionalFormatting sqref="D90:AG90">
    <cfRule type="cellIs" dxfId="13" priority="30" operator="greaterThan">
      <formula>600</formula>
    </cfRule>
    <cfRule type="containsBlanks" dxfId="239" priority="31">
      <formula>LEN(TRIM(D90))=0</formula>
    </cfRule>
  </conditionalFormatting>
  <conditionalFormatting sqref="D91:AG92">
    <cfRule type="cellIs" dxfId="31" priority="32" operator="greaterThan">
      <formula>450</formula>
    </cfRule>
  </conditionalFormatting>
  <conditionalFormatting sqref="D95:AG95">
    <cfRule type="cellIs" dxfId="13" priority="33" operator="greaterThan">
      <formula>600</formula>
    </cfRule>
    <cfRule type="containsBlanks" dxfId="309" priority="34">
      <formula>LEN(TRIM(D95))=0</formula>
    </cfRule>
  </conditionalFormatting>
  <conditionalFormatting sqref="D97:AG117">
    <cfRule type="containsBlanks" dxfId="310" priority="35">
      <formula>LEN(TRIM(D97))=0</formula>
    </cfRule>
  </conditionalFormatting>
  <conditionalFormatting sqref="D113:AG113">
    <cfRule type="cellIs" dxfId="13" priority="36" operator="greaterThan">
      <formula>600</formula>
    </cfRule>
    <cfRule type="containsBlanks" dxfId="311" priority="37">
      <formula>LEN(TRIM(D113))=0</formula>
    </cfRule>
  </conditionalFormatting>
  <conditionalFormatting sqref="D114:AG115">
    <cfRule type="cellIs" dxfId="15" priority="38" operator="greaterThan">
      <formula>400</formula>
    </cfRule>
  </conditionalFormatting>
  <conditionalFormatting sqref="D118:AG118">
    <cfRule type="cellIs" dxfId="13" priority="39" operator="greaterThan">
      <formula>600</formula>
    </cfRule>
    <cfRule type="containsBlanks" dxfId="312" priority="40">
      <formula>LEN(TRIM(D118))=0</formula>
    </cfRule>
  </conditionalFormatting>
  <conditionalFormatting sqref="D120:AG136">
    <cfRule type="containsBlanks" dxfId="313" priority="41">
      <formula>LEN(TRIM(D120))=0</formula>
    </cfRule>
  </conditionalFormatting>
  <conditionalFormatting sqref="D136:AG136">
    <cfRule type="cellIs" dxfId="13" priority="42" operator="greaterThan">
      <formula>600</formula>
    </cfRule>
    <cfRule type="containsBlanks" dxfId="314" priority="43">
      <formula>LEN(TRIM(D136))=0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314" priority="46">
      <formula>LEN(TRIM(D136))=0</formula>
    </cfRule>
  </conditionalFormatting>
  <conditionalFormatting sqref="D136:AG139">
    <cfRule type="containsBlanks" dxfId="314" priority="47">
      <formula>LEN(TRIM(D136))=0</formula>
    </cfRule>
  </conditionalFormatting>
  <conditionalFormatting sqref="D137:AG138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40:AG140">
    <cfRule type="containsBlanks" dxfId="204" priority="50">
      <formula>LEN(TRIM(D140))=0</formula>
    </cfRule>
  </conditionalFormatting>
  <conditionalFormatting sqref="D141:AG141">
    <cfRule type="cellIs" dxfId="13" priority="51" operator="greaterThan">
      <formula>600</formula>
    </cfRule>
    <cfRule type="containsBlanks" dxfId="315" priority="52">
      <formula>LEN(TRIM(D141))=0</formula>
    </cfRule>
  </conditionalFormatting>
  <conditionalFormatting sqref="D159:AG159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61" priority="55">
      <formula>LEN(TRIM(D159))=0</formula>
    </cfRule>
  </conditionalFormatting>
  <conditionalFormatting sqref="D159:AG161">
    <cfRule type="containsBlanks" dxfId="261" priority="56">
      <formula>LEN(TRIM(D159))=0</formula>
    </cfRule>
  </conditionalFormatting>
  <conditionalFormatting sqref="D160:AG161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2:AG163">
    <cfRule type="containsBlanks" dxfId="206" priority="59">
      <formula>LEN(TRIM(D162))=0</formula>
    </cfRule>
  </conditionalFormatting>
  <conditionalFormatting sqref="D164:AG164">
    <cfRule type="cellIs" dxfId="13" priority="60" operator="greaterThan">
      <formula>600</formula>
    </cfRule>
    <cfRule type="containsBlanks" dxfId="316" priority="61">
      <formula>LEN(TRIM(D164))=0</formula>
    </cfRule>
  </conditionalFormatting>
  <conditionalFormatting sqref="D182:AG182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317" priority="64">
      <formula>LEN(TRIM(D182))=0</formula>
    </cfRule>
  </conditionalFormatting>
  <conditionalFormatting sqref="D182:AG185">
    <cfRule type="containsBlanks" dxfId="317" priority="65">
      <formula>LEN(TRIM(D182))=0</formula>
    </cfRule>
  </conditionalFormatting>
  <conditionalFormatting sqref="D183:AG184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6:AG186">
    <cfRule type="containsBlanks" dxfId="210" priority="68">
      <formula>LEN(TRIM(D186))=0</formula>
    </cfRule>
  </conditionalFormatting>
  <conditionalFormatting sqref="D187:AG187">
    <cfRule type="cellIs" dxfId="13" priority="69" operator="greaterThan">
      <formula>600</formula>
    </cfRule>
    <cfRule type="containsBlanks" dxfId="318" priority="70">
      <formula>LEN(TRIM(D187))=0</formula>
    </cfRule>
  </conditionalFormatting>
  <conditionalFormatting sqref="D189:AG205">
    <cfRule type="containsBlanks" dxfId="319" priority="71">
      <formula>LEN(TRIM(D189))=0</formula>
    </cfRule>
  </conditionalFormatting>
  <conditionalFormatting sqref="D205:AG205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20" priority="74">
      <formula>LEN(TRIM(D205))=0</formula>
    </cfRule>
  </conditionalFormatting>
  <conditionalFormatting sqref="D205:AG208">
    <cfRule type="containsBlanks" dxfId="320" priority="75">
      <formula>LEN(TRIM(D205))=0</formula>
    </cfRule>
  </conditionalFormatting>
  <conditionalFormatting sqref="D206:AG207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9:AG209">
    <cfRule type="containsBlanks" dxfId="212" priority="78">
      <formula>LEN(TRIM(D209))=0</formula>
    </cfRule>
  </conditionalFormatting>
  <conditionalFormatting sqref="D210:AG210">
    <cfRule type="cellIs" dxfId="13" priority="79" operator="greaterThan">
      <formula>600</formula>
    </cfRule>
    <cfRule type="containsBlanks" dxfId="321" priority="80">
      <formula>LEN(TRIM(D210))=0</formula>
    </cfRule>
  </conditionalFormatting>
  <conditionalFormatting sqref="D212:AG228">
    <cfRule type="containsBlanks" dxfId="322" priority="81">
      <formula>LEN(TRIM(D212))=0</formula>
    </cfRule>
  </conditionalFormatting>
  <conditionalFormatting sqref="D228:AG228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323" priority="84">
      <formula>LEN(TRIM(D228))=0</formula>
    </cfRule>
  </conditionalFormatting>
  <conditionalFormatting sqref="D228:AG231">
    <cfRule type="containsBlanks" dxfId="323" priority="85">
      <formula>LEN(TRIM(D228))=0</formula>
    </cfRule>
  </conditionalFormatting>
  <conditionalFormatting sqref="D229:AG230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2:AG232">
    <cfRule type="containsBlanks" dxfId="214" priority="88">
      <formula>LEN(TRIM(D232))=0</formula>
    </cfRule>
  </conditionalFormatting>
  <conditionalFormatting sqref="D233:AG233">
    <cfRule type="cellIs" dxfId="13" priority="89" operator="greaterThan">
      <formula>600</formula>
    </cfRule>
    <cfRule type="containsBlanks" dxfId="324" priority="90">
      <formula>LEN(TRIM(D233))=0</formula>
    </cfRule>
  </conditionalFormatting>
  <conditionalFormatting sqref="D251:AG251">
    <cfRule type="containsBlanks" dxfId="325" priority="91">
      <formula>LEN(TRIM(D251))=0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325" priority="94">
      <formula>LEN(TRIM(D251))=0</formula>
    </cfRule>
  </conditionalFormatting>
  <conditionalFormatting sqref="D252:AG253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5:AG255">
    <cfRule type="containsBlanks" dxfId="217" priority="97">
      <formula>LEN(TRIM(D255))=0</formula>
    </cfRule>
  </conditionalFormatting>
  <conditionalFormatting sqref="D256:AG256">
    <cfRule type="cellIs" dxfId="13" priority="98" operator="greaterThan">
      <formula>600</formula>
    </cfRule>
    <cfRule type="containsBlanks" dxfId="326" priority="99">
      <formula>LEN(TRIM(D256))=0</formula>
    </cfRule>
  </conditionalFormatting>
  <conditionalFormatting sqref="D258:AG274">
    <cfRule type="containsBlanks" dxfId="327" priority="100">
      <formula>LEN(TRIM(D258))=0</formula>
    </cfRule>
  </conditionalFormatting>
  <conditionalFormatting sqref="D274:AG274">
    <cfRule type="cellIs" dxfId="13" priority="101" operator="greaterThan">
      <formula>600</formula>
    </cfRule>
    <cfRule type="containsBlanks" dxfId="328" priority="102">
      <formula>LEN(TRIM(D274))=0</formula>
    </cfRule>
    <cfRule type="cellIs" dxfId="13" priority="103" operator="greaterThan">
      <formula>600</formula>
    </cfRule>
    <cfRule type="containsBlanks" dxfId="328" priority="104">
      <formula>LEN(TRIM(D274))=0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328" priority="107">
      <formula>LEN(TRIM(D274))=0</formula>
    </cfRule>
  </conditionalFormatting>
  <conditionalFormatting sqref="D274:AG277">
    <cfRule type="containsBlanks" dxfId="328" priority="108">
      <formula>LEN(TRIM(D274))=0</formula>
    </cfRule>
  </conditionalFormatting>
  <conditionalFormatting sqref="D275:AG276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8:AG278">
    <cfRule type="containsBlanks" dxfId="219" priority="111">
      <formula>LEN(TRIM(D278))=0</formula>
    </cfRule>
  </conditionalFormatting>
  <conditionalFormatting sqref="D279:AG279">
    <cfRule type="cellIs" dxfId="13" priority="112" operator="greaterThan">
      <formula>600</formula>
    </cfRule>
    <cfRule type="containsBlanks" dxfId="329" priority="113">
      <formula>LEN(TRIM(D279))=0</formula>
    </cfRule>
  </conditionalFormatting>
  <conditionalFormatting sqref="D297:AG297">
    <cfRule type="cellIs" dxfId="13" priority="114" operator="greaterThan">
      <formula>600</formula>
    </cfRule>
    <cfRule type="containsBlanks" dxfId="330" priority="115">
      <formula>LEN(TRIM(D297))=0</formula>
    </cfRule>
    <cfRule type="cellIs" dxfId="13" priority="116" operator="greaterThan">
      <formula>600</formula>
    </cfRule>
    <cfRule type="containsBlanks" dxfId="330" priority="117">
      <formula>LEN(TRIM(D297))=0</formula>
    </cfRule>
    <cfRule type="cellIs" dxfId="13" priority="118" operator="greaterThan">
      <formula>600</formula>
    </cfRule>
    <cfRule type="containsBlanks" dxfId="330" priority="119">
      <formula>LEN(TRIM(D297))=0</formula>
    </cfRule>
    <cfRule type="cellIs" dxfId="13" priority="120" operator="greaterThan">
      <formula>600</formula>
    </cfRule>
    <cfRule type="containsBlanks" dxfId="330" priority="121">
      <formula>LEN(TRIM(D297))=0</formula>
    </cfRule>
    <cfRule type="cellIs" dxfId="13" priority="122" operator="greaterThan">
      <formula>600</formula>
    </cfRule>
  </conditionalFormatting>
  <conditionalFormatting sqref="D297:AG300">
    <cfRule type="containsBlanks" dxfId="330" priority="123">
      <formula>LEN(TRIM(D297))=0</formula>
    </cfRule>
  </conditionalFormatting>
  <conditionalFormatting sqref="D298:AG299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1:AG301">
    <cfRule type="containsBlanks" dxfId="222" priority="126">
      <formula>LEN(TRIM(D301))=0</formula>
    </cfRule>
  </conditionalFormatting>
  <conditionalFormatting sqref="D302:AG302">
    <cfRule type="cellIs" dxfId="13" priority="127" operator="greaterThan">
      <formula>600</formula>
    </cfRule>
    <cfRule type="containsBlanks" dxfId="331" priority="128">
      <formula>LEN(TRIM(D302))=0</formula>
    </cfRule>
  </conditionalFormatting>
  <conditionalFormatting sqref="D304:AG325">
    <cfRule type="containsBlanks" dxfId="332" priority="129">
      <formula>LEN(TRIM(D304))=0</formula>
    </cfRule>
  </conditionalFormatting>
  <conditionalFormatting sqref="D321:AG322">
    <cfRule type="cellIs" dxfId="20" priority="130" operator="greaterThan">
      <formula>900</formula>
    </cfRule>
  </conditionalFormatting>
  <conditionalFormatting sqref="D325:AG325">
    <cfRule type="cellIs" dxfId="13" priority="131" operator="greaterThan">
      <formula>600</formula>
    </cfRule>
  </conditionalFormatting>
  <conditionalFormatting sqref="D327:AG347">
    <cfRule type="containsBlanks" dxfId="333" priority="132">
      <formula>LEN(TRIM(D327))=0</formula>
    </cfRule>
  </conditionalFormatting>
  <conditionalFormatting sqref="D344:AG345">
    <cfRule type="cellIs" dxfId="28" priority="133" operator="greaterThan">
      <formula>1000</formula>
    </cfRule>
  </conditionalFormatting>
  <conditionalFormatting sqref="D348:AG348">
    <cfRule type="cellIs" dxfId="13" priority="134" operator="greaterThan">
      <formula>600</formula>
    </cfRule>
    <cfRule type="containsBlanks" dxfId="334" priority="135">
      <formula>LEN(TRIM(D348))=0</formula>
    </cfRule>
  </conditionalFormatting>
  <conditionalFormatting sqref="D350:AG370">
    <cfRule type="containsBlanks" dxfId="335" priority="136">
      <formula>LEN(TRIM(D350))=0</formula>
    </cfRule>
  </conditionalFormatting>
  <conditionalFormatting sqref="D367:AG368">
    <cfRule type="cellIs" dxfId="13" priority="137" operator="greaterThan">
      <formula>600</formula>
    </cfRule>
  </conditionalFormatting>
  <conditionalFormatting sqref="D371:AG371">
    <cfRule type="cellIs" dxfId="13" priority="138" operator="greaterThan">
      <formula>600</formula>
    </cfRule>
    <cfRule type="containsBlanks" dxfId="336" priority="139">
      <formula>LEN(TRIM(D371))=0</formula>
    </cfRule>
  </conditionalFormatting>
  <conditionalFormatting sqref="D373:AG393">
    <cfRule type="containsBlanks" dxfId="337" priority="140">
      <formula>LEN(TRIM(D373))=0</formula>
    </cfRule>
  </conditionalFormatting>
  <conditionalFormatting sqref="D390:AG391">
    <cfRule type="cellIs" dxfId="15" priority="141" operator="greaterThan">
      <formula>400</formula>
    </cfRule>
  </conditionalFormatting>
  <conditionalFormatting sqref="D391:AG391">
    <cfRule type="cellIs" dxfId="15" priority="142" operator="greaterThan">
      <formula>400</formula>
    </cfRule>
  </conditionalFormatting>
  <conditionalFormatting sqref="D391:AG392">
    <cfRule type="containsBlanks" dxfId="338" priority="143">
      <formula>LEN(TRIM(D391))=0</formula>
    </cfRule>
  </conditionalFormatting>
  <conditionalFormatting sqref="D394:AG394">
    <cfRule type="cellIs" dxfId="13" priority="144" operator="greaterThan">
      <formula>600</formula>
    </cfRule>
    <cfRule type="containsBlanks" dxfId="339" priority="145">
      <formula>LEN(TRIM(D394))=0</formula>
    </cfRule>
    <cfRule type="cellIs" dxfId="13" priority="146" operator="greaterThan">
      <formula>600</formula>
    </cfRule>
    <cfRule type="containsBlanks" dxfId="339" priority="147">
      <formula>LEN(TRIM(D394))=0</formula>
    </cfRule>
  </conditionalFormatting>
  <conditionalFormatting sqref="D396:AG416">
    <cfRule type="containsBlanks" dxfId="340" priority="148">
      <formula>LEN(TRIM(D396))=0</formula>
    </cfRule>
  </conditionalFormatting>
  <conditionalFormatting sqref="D413:AG414">
    <cfRule type="cellIs" dxfId="15" priority="149" operator="greaterThan">
      <formula>400</formula>
    </cfRule>
  </conditionalFormatting>
  <conditionalFormatting sqref="D417:AG417">
    <cfRule type="cellIs" dxfId="13" priority="150" operator="greaterThan">
      <formula>600</formula>
    </cfRule>
    <cfRule type="containsBlanks" dxfId="341" priority="151">
      <formula>LEN(TRIM(D417))=0</formula>
    </cfRule>
  </conditionalFormatting>
  <conditionalFormatting sqref="E51:F66 H51:I66 K51:L66 N51:O66 Q51:R66 T51:U66 W51:X66 Z51:AA66 AC51:AD66 AF51:AG66 D143:AG159">
    <cfRule type="containsBlanks" dxfId="304" priority="152">
      <formula>LEN(TRIM(D51))=0</formula>
    </cfRule>
  </conditionalFormatting>
  <conditionalFormatting sqref="E74:F89 H74:I89 K74:L89 N74:O89 Q74:R89 T74:U89 W74:X89 Z74:AA89 AC74:AD89 AF74:AG89 D281:AG297">
    <cfRule type="containsBlanks" dxfId="308" priority="153">
      <formula>LEN(TRIM(D74))=0</formula>
    </cfRule>
  </conditionalFormatting>
  <conditionalFormatting sqref="F235:F250 I235:I250 L235:L250 O235:O250 R235:R250 U235:U250 X235:X250 AA235:AA250 AD235:AD250 AG235:AG250">
    <cfRule type="containsBlanks" dxfId="342" priority="154">
      <formula>LEN(TRIM(F235))=0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FF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U426" sqref="U42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216</v>
      </c>
      <c r="C2" s="178">
        <f>DATE(A2,MATCH(B2,{"JANEIRO";"FEVEREIRO";"MARÇO";"ABRIL";"MAIO";"JUNHO";"JULHO";"AGOSTO";"SETEMBRO";"OUTUBRO";"NOVEMBRO";"DEZEMBRO"},0),1)</f>
        <v>46357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12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108" t="str">
        <f>IF(AH2="","",TEXT(DATE($A$2,$B$3,AH2),"ddd"))</f>
        <v>Thu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/>
      <c r="I20" s="182"/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/>
      <c r="P20" s="182"/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/>
      <c r="W20" s="182"/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/>
      <c r="AD20" s="182"/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/>
      <c r="I22" s="104"/>
      <c r="J22" s="104">
        <v>600</v>
      </c>
      <c r="K22" s="104">
        <v>600</v>
      </c>
      <c r="L22" s="104">
        <v>600</v>
      </c>
      <c r="M22" s="104">
        <v>600</v>
      </c>
      <c r="N22" s="104">
        <v>600</v>
      </c>
      <c r="O22" s="104"/>
      <c r="P22" s="104"/>
      <c r="Q22" s="104">
        <v>600</v>
      </c>
      <c r="R22" s="104">
        <v>600</v>
      </c>
      <c r="S22" s="104">
        <v>600</v>
      </c>
      <c r="T22" s="104">
        <v>600</v>
      </c>
      <c r="U22" s="104">
        <v>600</v>
      </c>
      <c r="V22" s="104"/>
      <c r="W22" s="104"/>
      <c r="X22" s="104">
        <v>600</v>
      </c>
      <c r="Y22" s="104">
        <v>600</v>
      </c>
      <c r="Z22" s="104">
        <v>600</v>
      </c>
      <c r="AA22" s="104">
        <v>600</v>
      </c>
      <c r="AB22" s="104">
        <v>600</v>
      </c>
      <c r="AC22" s="104"/>
      <c r="AD22" s="104"/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/>
      <c r="I23" s="104"/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/>
      <c r="P23" s="104"/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/>
      <c r="W23" s="104"/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/>
      <c r="AD23" s="104"/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/>
      <c r="I24" s="104"/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/>
      <c r="P24" s="104"/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/>
      <c r="W24" s="104"/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/>
      <c r="AD24" s="104"/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/>
      <c r="I25" s="104"/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/>
      <c r="P25" s="104"/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/>
      <c r="W25" s="104"/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/>
      <c r="AD25" s="104"/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/>
      <c r="I43" s="182"/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/>
      <c r="P43" s="182"/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/>
      <c r="W43" s="182"/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/>
      <c r="AD43" s="182"/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/>
      <c r="I45" s="104"/>
      <c r="J45" s="104">
        <v>270</v>
      </c>
      <c r="K45" s="104">
        <v>270</v>
      </c>
      <c r="L45" s="104">
        <v>270</v>
      </c>
      <c r="M45" s="104">
        <v>270</v>
      </c>
      <c r="N45" s="104">
        <v>270</v>
      </c>
      <c r="O45" s="104"/>
      <c r="P45" s="104"/>
      <c r="Q45" s="104">
        <v>270</v>
      </c>
      <c r="R45" s="104">
        <v>270</v>
      </c>
      <c r="S45" s="104">
        <v>270</v>
      </c>
      <c r="T45" s="104">
        <v>270</v>
      </c>
      <c r="U45" s="104">
        <v>270</v>
      </c>
      <c r="V45" s="104"/>
      <c r="W45" s="104"/>
      <c r="X45" s="104">
        <v>270</v>
      </c>
      <c r="Y45" s="104">
        <v>270</v>
      </c>
      <c r="Z45" s="104">
        <v>270</v>
      </c>
      <c r="AA45" s="104">
        <v>270</v>
      </c>
      <c r="AB45" s="104">
        <v>270</v>
      </c>
      <c r="AC45" s="104"/>
      <c r="AD45" s="104"/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/>
      <c r="I46" s="104"/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/>
      <c r="P46" s="104"/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/>
      <c r="W46" s="104"/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/>
      <c r="AD46" s="104"/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/>
      <c r="I47" s="104"/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/>
      <c r="P47" s="104"/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/>
      <c r="W47" s="104"/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/>
      <c r="AD47" s="104"/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/>
      <c r="I48" s="104"/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/>
      <c r="P48" s="104"/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/>
      <c r="W48" s="104"/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/>
      <c r="AD48" s="104"/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/>
      <c r="I66" s="182"/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/>
      <c r="P66" s="182"/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/>
      <c r="W66" s="182"/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/>
      <c r="AD66" s="182"/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/>
      <c r="I68" s="104"/>
      <c r="J68" s="104">
        <v>500</v>
      </c>
      <c r="K68" s="104">
        <v>500</v>
      </c>
      <c r="L68" s="104">
        <v>500</v>
      </c>
      <c r="M68" s="104">
        <v>500</v>
      </c>
      <c r="N68" s="104">
        <v>500</v>
      </c>
      <c r="O68" s="104"/>
      <c r="P68" s="104"/>
      <c r="Q68" s="104">
        <v>500</v>
      </c>
      <c r="R68" s="104">
        <v>500</v>
      </c>
      <c r="S68" s="104">
        <v>500</v>
      </c>
      <c r="T68" s="104">
        <v>500</v>
      </c>
      <c r="U68" s="104">
        <v>500</v>
      </c>
      <c r="V68" s="104"/>
      <c r="W68" s="104"/>
      <c r="X68" s="104">
        <v>500</v>
      </c>
      <c r="Y68" s="104">
        <v>500</v>
      </c>
      <c r="Z68" s="104">
        <v>500</v>
      </c>
      <c r="AA68" s="104">
        <v>500</v>
      </c>
      <c r="AB68" s="104">
        <v>500</v>
      </c>
      <c r="AC68" s="104"/>
      <c r="AD68" s="104"/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/>
      <c r="I69" s="104"/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/>
      <c r="P69" s="104"/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/>
      <c r="W69" s="104"/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/>
      <c r="AD69" s="104"/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/>
      <c r="I70" s="104"/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/>
      <c r="P70" s="104"/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/>
      <c r="W70" s="104"/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/>
      <c r="AD70" s="104"/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/>
      <c r="I71" s="104"/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/>
      <c r="P71" s="104"/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/>
      <c r="W71" s="104"/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/>
      <c r="AD71" s="104"/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/>
      <c r="I89" s="182"/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/>
      <c r="P89" s="182"/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/>
      <c r="W89" s="182"/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/>
      <c r="AD89" s="182"/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/>
      <c r="I91" s="104"/>
      <c r="J91" s="104">
        <v>450</v>
      </c>
      <c r="K91" s="104">
        <v>450</v>
      </c>
      <c r="L91" s="104">
        <v>450</v>
      </c>
      <c r="M91" s="104">
        <v>450</v>
      </c>
      <c r="N91" s="104">
        <v>450</v>
      </c>
      <c r="O91" s="104"/>
      <c r="P91" s="104"/>
      <c r="Q91" s="104">
        <v>450</v>
      </c>
      <c r="R91" s="104">
        <v>450</v>
      </c>
      <c r="S91" s="104">
        <v>450</v>
      </c>
      <c r="T91" s="104">
        <v>450</v>
      </c>
      <c r="U91" s="104">
        <v>450</v>
      </c>
      <c r="V91" s="104"/>
      <c r="W91" s="104"/>
      <c r="X91" s="104">
        <v>450</v>
      </c>
      <c r="Y91" s="104">
        <v>450</v>
      </c>
      <c r="Z91" s="104">
        <v>450</v>
      </c>
      <c r="AA91" s="104">
        <v>450</v>
      </c>
      <c r="AB91" s="104">
        <v>450</v>
      </c>
      <c r="AC91" s="104"/>
      <c r="AD91" s="104"/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/>
      <c r="I92" s="104"/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/>
      <c r="P92" s="104"/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/>
      <c r="W92" s="104"/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/>
      <c r="AD92" s="104"/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/>
      <c r="I93" s="104"/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/>
      <c r="P93" s="104"/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/>
      <c r="W93" s="104"/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/>
      <c r="AD93" s="104"/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/>
      <c r="I94" s="104"/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/>
      <c r="P94" s="104"/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/>
      <c r="W94" s="104"/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/>
      <c r="AD94" s="104"/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/>
      <c r="I112" s="182"/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/>
      <c r="P112" s="182"/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/>
      <c r="W112" s="182"/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/>
      <c r="AD112" s="182"/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/>
      <c r="I114" s="104"/>
      <c r="J114" s="104">
        <v>400</v>
      </c>
      <c r="K114" s="104">
        <v>400</v>
      </c>
      <c r="L114" s="104">
        <v>400</v>
      </c>
      <c r="M114" s="104">
        <v>400</v>
      </c>
      <c r="N114" s="104">
        <v>400</v>
      </c>
      <c r="O114" s="104"/>
      <c r="P114" s="104"/>
      <c r="Q114" s="104">
        <v>400</v>
      </c>
      <c r="R114" s="104">
        <v>400</v>
      </c>
      <c r="S114" s="104">
        <v>400</v>
      </c>
      <c r="T114" s="104">
        <v>400</v>
      </c>
      <c r="U114" s="104">
        <v>400</v>
      </c>
      <c r="V114" s="104"/>
      <c r="W114" s="104"/>
      <c r="X114" s="104">
        <v>400</v>
      </c>
      <c r="Y114" s="104">
        <v>400</v>
      </c>
      <c r="Z114" s="104">
        <v>400</v>
      </c>
      <c r="AA114" s="104">
        <v>400</v>
      </c>
      <c r="AB114" s="104">
        <v>400</v>
      </c>
      <c r="AC114" s="104"/>
      <c r="AD114" s="104"/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/>
      <c r="I115" s="104"/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/>
      <c r="P115" s="104"/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/>
      <c r="W115" s="104"/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/>
      <c r="AD115" s="104"/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/>
      <c r="I116" s="104"/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/>
      <c r="P116" s="104"/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/>
      <c r="W116" s="104"/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/>
      <c r="AD116" s="104"/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/>
      <c r="I117" s="104"/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/>
      <c r="P117" s="104"/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/>
      <c r="W117" s="104"/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/>
      <c r="AD117" s="104"/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  <c r="AJ119" t="s">
        <v>217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/>
      <c r="I135" s="182"/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/>
      <c r="P135" s="182"/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/>
      <c r="W135" s="182"/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/>
      <c r="AD135" s="182"/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/>
      <c r="I137" s="104"/>
      <c r="J137" s="104">
        <v>400</v>
      </c>
      <c r="K137" s="104">
        <v>400</v>
      </c>
      <c r="L137" s="104">
        <v>400</v>
      </c>
      <c r="M137" s="104">
        <v>400</v>
      </c>
      <c r="N137" s="104">
        <v>400</v>
      </c>
      <c r="O137" s="104"/>
      <c r="P137" s="104"/>
      <c r="Q137" s="104">
        <v>400</v>
      </c>
      <c r="R137" s="104">
        <v>400</v>
      </c>
      <c r="S137" s="104">
        <v>400</v>
      </c>
      <c r="T137" s="104">
        <v>400</v>
      </c>
      <c r="U137" s="104">
        <v>400</v>
      </c>
      <c r="V137" s="104"/>
      <c r="W137" s="104"/>
      <c r="X137" s="104">
        <v>400</v>
      </c>
      <c r="Y137" s="104">
        <v>400</v>
      </c>
      <c r="Z137" s="104">
        <v>400</v>
      </c>
      <c r="AA137" s="104">
        <v>400</v>
      </c>
      <c r="AB137" s="104">
        <v>400</v>
      </c>
      <c r="AC137" s="104"/>
      <c r="AD137" s="104"/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/>
      <c r="I138" s="104"/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/>
      <c r="P138" s="104"/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/>
      <c r="W138" s="104"/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/>
      <c r="AD138" s="104"/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/>
      <c r="I139" s="104"/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/>
      <c r="P139" s="104"/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/>
      <c r="W139" s="104"/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/>
      <c r="AD139" s="104"/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/>
      <c r="I140" s="104"/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/>
      <c r="P140" s="104"/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/>
      <c r="W140" s="104"/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/>
      <c r="AD140" s="104"/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/>
      <c r="I158" s="182"/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/>
      <c r="P158" s="182"/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/>
      <c r="W158" s="182"/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/>
      <c r="AD158" s="182"/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/>
      <c r="I160" s="104"/>
      <c r="J160" s="104">
        <v>400</v>
      </c>
      <c r="K160" s="104">
        <v>400</v>
      </c>
      <c r="L160" s="104">
        <v>400</v>
      </c>
      <c r="M160" s="104">
        <v>400</v>
      </c>
      <c r="N160" s="104">
        <v>400</v>
      </c>
      <c r="O160" s="104"/>
      <c r="P160" s="104"/>
      <c r="Q160" s="104">
        <v>400</v>
      </c>
      <c r="R160" s="104">
        <v>400</v>
      </c>
      <c r="S160" s="104">
        <v>400</v>
      </c>
      <c r="T160" s="104">
        <v>400</v>
      </c>
      <c r="U160" s="104">
        <v>400</v>
      </c>
      <c r="V160" s="104"/>
      <c r="W160" s="104"/>
      <c r="X160" s="104">
        <v>400</v>
      </c>
      <c r="Y160" s="104">
        <v>400</v>
      </c>
      <c r="Z160" s="104">
        <v>400</v>
      </c>
      <c r="AA160" s="104">
        <v>400</v>
      </c>
      <c r="AB160" s="104">
        <v>400</v>
      </c>
      <c r="AC160" s="104"/>
      <c r="AD160" s="104"/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/>
      <c r="I161" s="104"/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/>
      <c r="P161" s="104"/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/>
      <c r="W161" s="104"/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/>
      <c r="AD161" s="104"/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/>
      <c r="I162" s="104"/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/>
      <c r="P162" s="104"/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/>
      <c r="W162" s="104"/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/>
      <c r="AD162" s="104"/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/>
      <c r="I163" s="104"/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/>
      <c r="P163" s="104"/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/>
      <c r="W163" s="104"/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/>
      <c r="AD163" s="104"/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/>
      <c r="I181" s="182"/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/>
      <c r="P181" s="182"/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/>
      <c r="W181" s="182"/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/>
      <c r="AD181" s="182"/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/>
      <c r="I183" s="104"/>
      <c r="J183" s="104">
        <v>400</v>
      </c>
      <c r="K183" s="104">
        <v>400</v>
      </c>
      <c r="L183" s="104">
        <v>400</v>
      </c>
      <c r="M183" s="104">
        <v>400</v>
      </c>
      <c r="N183" s="104">
        <v>400</v>
      </c>
      <c r="O183" s="104"/>
      <c r="P183" s="104"/>
      <c r="Q183" s="104">
        <v>400</v>
      </c>
      <c r="R183" s="104">
        <v>400</v>
      </c>
      <c r="S183" s="104">
        <v>400</v>
      </c>
      <c r="T183" s="104">
        <v>400</v>
      </c>
      <c r="U183" s="104">
        <v>400</v>
      </c>
      <c r="V183" s="104"/>
      <c r="W183" s="104"/>
      <c r="X183" s="104">
        <v>400</v>
      </c>
      <c r="Y183" s="104">
        <v>400</v>
      </c>
      <c r="Z183" s="104">
        <v>400</v>
      </c>
      <c r="AA183" s="104">
        <v>400</v>
      </c>
      <c r="AB183" s="104">
        <v>400</v>
      </c>
      <c r="AC183" s="104"/>
      <c r="AD183" s="104"/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/>
      <c r="I184" s="104"/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/>
      <c r="P184" s="104"/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/>
      <c r="W184" s="104"/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/>
      <c r="AD184" s="104"/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/>
      <c r="I185" s="104"/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/>
      <c r="P185" s="104"/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/>
      <c r="W185" s="104"/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/>
      <c r="AD185" s="104"/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/>
      <c r="I186" s="104"/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/>
      <c r="P186" s="104"/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/>
      <c r="W186" s="104"/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/>
      <c r="AD186" s="104"/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/>
      <c r="I204" s="182"/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/>
      <c r="P204" s="182"/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/>
      <c r="W204" s="182"/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/>
      <c r="AD204" s="182"/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/>
      <c r="I206" s="104"/>
      <c r="J206" s="104">
        <v>400</v>
      </c>
      <c r="K206" s="104">
        <v>400</v>
      </c>
      <c r="L206" s="104">
        <v>400</v>
      </c>
      <c r="M206" s="104">
        <v>400</v>
      </c>
      <c r="N206" s="104">
        <v>400</v>
      </c>
      <c r="O206" s="104"/>
      <c r="P206" s="104"/>
      <c r="Q206" s="104">
        <v>400</v>
      </c>
      <c r="R206" s="104">
        <v>400</v>
      </c>
      <c r="S206" s="104">
        <v>400</v>
      </c>
      <c r="T206" s="104">
        <v>400</v>
      </c>
      <c r="U206" s="104">
        <v>400</v>
      </c>
      <c r="V206" s="104"/>
      <c r="W206" s="104"/>
      <c r="X206" s="104">
        <v>400</v>
      </c>
      <c r="Y206" s="104">
        <v>400</v>
      </c>
      <c r="Z206" s="104">
        <v>400</v>
      </c>
      <c r="AA206" s="104">
        <v>400</v>
      </c>
      <c r="AB206" s="104">
        <v>400</v>
      </c>
      <c r="AC206" s="104"/>
      <c r="AD206" s="104"/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/>
      <c r="I207" s="104"/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/>
      <c r="P207" s="104"/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/>
      <c r="W207" s="104"/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/>
      <c r="AD207" s="104"/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/>
      <c r="I208" s="104"/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/>
      <c r="P208" s="104"/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/>
      <c r="W208" s="104"/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/>
      <c r="AD208" s="104"/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/>
      <c r="I209" s="104"/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/>
      <c r="P209" s="104"/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/>
      <c r="W209" s="104"/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/>
      <c r="AD209" s="104"/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/>
      <c r="I227" s="182"/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/>
      <c r="P227" s="182"/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/>
      <c r="W227" s="182"/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/>
      <c r="AD227" s="182"/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/>
      <c r="I229" s="104"/>
      <c r="J229" s="104">
        <v>400</v>
      </c>
      <c r="K229" s="104">
        <v>400</v>
      </c>
      <c r="L229" s="104">
        <v>400</v>
      </c>
      <c r="M229" s="104">
        <v>400</v>
      </c>
      <c r="N229" s="104">
        <v>400</v>
      </c>
      <c r="O229" s="104"/>
      <c r="P229" s="104"/>
      <c r="Q229" s="104">
        <v>400</v>
      </c>
      <c r="R229" s="104">
        <v>400</v>
      </c>
      <c r="S229" s="104">
        <v>400</v>
      </c>
      <c r="T229" s="104">
        <v>400</v>
      </c>
      <c r="U229" s="104">
        <v>400</v>
      </c>
      <c r="V229" s="104"/>
      <c r="W229" s="104"/>
      <c r="X229" s="104">
        <v>400</v>
      </c>
      <c r="Y229" s="104">
        <v>400</v>
      </c>
      <c r="Z229" s="104">
        <v>400</v>
      </c>
      <c r="AA229" s="104">
        <v>400</v>
      </c>
      <c r="AB229" s="104">
        <v>400</v>
      </c>
      <c r="AC229" s="104"/>
      <c r="AD229" s="104"/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/>
      <c r="I230" s="104"/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/>
      <c r="P230" s="104"/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/>
      <c r="W230" s="104"/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/>
      <c r="AD230" s="104"/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/>
      <c r="I231" s="104"/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/>
      <c r="P231" s="104"/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/>
      <c r="W231" s="104"/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/>
      <c r="AD231" s="104"/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/>
      <c r="I232" s="104"/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/>
      <c r="P232" s="104"/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/>
      <c r="W232" s="104"/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/>
      <c r="AD232" s="104"/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/>
      <c r="I250" s="182"/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/>
      <c r="P250" s="182"/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/>
      <c r="W250" s="182"/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/>
      <c r="AD250" s="182"/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/>
      <c r="I252" s="104"/>
      <c r="J252" s="104">
        <v>400</v>
      </c>
      <c r="K252" s="104">
        <v>400</v>
      </c>
      <c r="L252" s="104">
        <v>400</v>
      </c>
      <c r="M252" s="104">
        <v>400</v>
      </c>
      <c r="N252" s="104">
        <v>400</v>
      </c>
      <c r="O252" s="104"/>
      <c r="P252" s="104"/>
      <c r="Q252" s="104">
        <v>400</v>
      </c>
      <c r="R252" s="104">
        <v>400</v>
      </c>
      <c r="S252" s="104">
        <v>400</v>
      </c>
      <c r="T252" s="104">
        <v>400</v>
      </c>
      <c r="U252" s="104">
        <v>400</v>
      </c>
      <c r="V252" s="104"/>
      <c r="W252" s="104"/>
      <c r="X252" s="104">
        <v>400</v>
      </c>
      <c r="Y252" s="104">
        <v>400</v>
      </c>
      <c r="Z252" s="104">
        <v>400</v>
      </c>
      <c r="AA252" s="104">
        <v>400</v>
      </c>
      <c r="AB252" s="104">
        <v>400</v>
      </c>
      <c r="AC252" s="104"/>
      <c r="AD252" s="104"/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/>
      <c r="I253" s="104"/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/>
      <c r="P253" s="104"/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/>
      <c r="W253" s="104"/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/>
      <c r="AD253" s="104"/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/>
      <c r="I254" s="104"/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/>
      <c r="P254" s="104"/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/>
      <c r="W254" s="104"/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/>
      <c r="AD254" s="104"/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/>
      <c r="I255" s="104"/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/>
      <c r="P255" s="104"/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/>
      <c r="W255" s="104"/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/>
      <c r="AD255" s="104"/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/>
      <c r="I273" s="182"/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/>
      <c r="P273" s="182"/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/>
      <c r="W273" s="182"/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/>
      <c r="AD273" s="182"/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/>
      <c r="I275" s="104"/>
      <c r="J275" s="104">
        <v>400</v>
      </c>
      <c r="K275" s="104">
        <v>400</v>
      </c>
      <c r="L275" s="104">
        <v>400</v>
      </c>
      <c r="M275" s="104">
        <v>400</v>
      </c>
      <c r="N275" s="104">
        <v>400</v>
      </c>
      <c r="O275" s="104"/>
      <c r="P275" s="104"/>
      <c r="Q275" s="104">
        <v>400</v>
      </c>
      <c r="R275" s="104">
        <v>400</v>
      </c>
      <c r="S275" s="104">
        <v>400</v>
      </c>
      <c r="T275" s="104">
        <v>400</v>
      </c>
      <c r="U275" s="104">
        <v>400</v>
      </c>
      <c r="V275" s="104"/>
      <c r="W275" s="104"/>
      <c r="X275" s="104">
        <v>400</v>
      </c>
      <c r="Y275" s="104">
        <v>400</v>
      </c>
      <c r="Z275" s="104">
        <v>400</v>
      </c>
      <c r="AA275" s="104">
        <v>400</v>
      </c>
      <c r="AB275" s="104">
        <v>400</v>
      </c>
      <c r="AC275" s="104"/>
      <c r="AD275" s="104"/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/>
      <c r="I276" s="104"/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/>
      <c r="P276" s="104"/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/>
      <c r="W276" s="104"/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/>
      <c r="AD276" s="104"/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/>
      <c r="I277" s="104"/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/>
      <c r="P277" s="104"/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/>
      <c r="W277" s="104"/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/>
      <c r="AD277" s="104"/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/>
      <c r="I278" s="104"/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/>
      <c r="P278" s="104"/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/>
      <c r="W278" s="104"/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/>
      <c r="AD278" s="104"/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/>
      <c r="I296" s="182"/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/>
      <c r="P296" s="182"/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/>
      <c r="W296" s="182"/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/>
      <c r="AD296" s="182"/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/>
      <c r="I298" s="104"/>
      <c r="J298" s="104">
        <v>400</v>
      </c>
      <c r="K298" s="104">
        <v>400</v>
      </c>
      <c r="L298" s="104">
        <v>400</v>
      </c>
      <c r="M298" s="104">
        <v>400</v>
      </c>
      <c r="N298" s="104">
        <v>400</v>
      </c>
      <c r="O298" s="104"/>
      <c r="P298" s="104"/>
      <c r="Q298" s="104">
        <v>400</v>
      </c>
      <c r="R298" s="104">
        <v>400</v>
      </c>
      <c r="S298" s="104">
        <v>400</v>
      </c>
      <c r="T298" s="104">
        <v>400</v>
      </c>
      <c r="U298" s="104">
        <v>400</v>
      </c>
      <c r="V298" s="104"/>
      <c r="W298" s="104"/>
      <c r="X298" s="104">
        <v>400</v>
      </c>
      <c r="Y298" s="104">
        <v>400</v>
      </c>
      <c r="Z298" s="104">
        <v>400</v>
      </c>
      <c r="AA298" s="104">
        <v>400</v>
      </c>
      <c r="AB298" s="104">
        <v>400</v>
      </c>
      <c r="AC298" s="104"/>
      <c r="AD298" s="104"/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/>
      <c r="I299" s="104"/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/>
      <c r="P299" s="104"/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/>
      <c r="W299" s="104"/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/>
      <c r="AD299" s="104"/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/>
      <c r="I300" s="104"/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/>
      <c r="P300" s="104"/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/>
      <c r="W300" s="104"/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/>
      <c r="AD300" s="104"/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/>
      <c r="I301" s="104"/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/>
      <c r="P301" s="104"/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/>
      <c r="W301" s="104"/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/>
      <c r="AD301" s="104"/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/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/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/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/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/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/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/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/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/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/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/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/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/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/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/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/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/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/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/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/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/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/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/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/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/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/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/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/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/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/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/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/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/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/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/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/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/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/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/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/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/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/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/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/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/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/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/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/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/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/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/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/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/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/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/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/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/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/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/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/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/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/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/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/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/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/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/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/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/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/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/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/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/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/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/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/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/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/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/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/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/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/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/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/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/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/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/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/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/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/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/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/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/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/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/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/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/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/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/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/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DEZEMBRO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DEZEMBRO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T7+T30+T53+U76+T99+T122+T145+T168+T191+T214+T237+T260+T283+T306+T329+T352+T375+T398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E253 AG234:AG253 F250:F253 I250:I253 L250:L253 O250:O253 R250:R253 U250:U253 X250:X253 AA250:AA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H65 D142:AH158">
    <cfRule type="containsBlanks" dxfId="1" priority="152">
      <formula>LEN(TRIM(D50))=0</formula>
    </cfRule>
  </conditionalFormatting>
  <conditionalFormatting sqref="E73:F88 H73:I88 K73:L88 N73:O88 Q73:R88 T73:U88 W73:X88 Z73:AA88 AC73:AH88 D280:AH296">
    <cfRule type="containsBlanks" dxfId="167" priority="153">
      <formula>LEN(TRIM(D73))=0</formula>
    </cfRule>
  </conditionalFormatting>
  <conditionalFormatting sqref="F234:F249 I234:I249 L234:L249 O234:O249 R234:R249 U234:U249 X234:X249 AA234:AA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N35"/>
  <sheetViews>
    <sheetView tabSelected="0" workbookViewId="0" zoomScale="110" zoomScaleNormal="110" zoomScaleSheetLayoutView="50" showGridLines="true" showRowColHeaders="1">
      <pane xSplit="2" ySplit="2" activePane="bottomRight" state="frozen" topLeftCell="C3"/>
      <selection pane="bottomRight" activeCell="J7" sqref="J7"/>
    </sheetView>
  </sheetViews>
  <sheetFormatPr defaultRowHeight="14.4" defaultColWidth="9" outlineLevelRow="0" outlineLevelCol="0"/>
  <cols>
    <col min="1" max="1" width="21.75" customWidth="true" style="0"/>
    <col min="2" max="2" width="14.125" customWidth="true" style="0"/>
    <col min="3" max="3" width="10.875" customWidth="true" style="0"/>
    <col min="4" max="4" width="10.875" customWidth="true" style="0"/>
    <col min="5" max="5" width="10.875" customWidth="true" style="0"/>
    <col min="6" max="6" width="16.375" customWidth="true" style="0"/>
    <col min="8" max="8" width="10.375" customWidth="true" style="0"/>
    <col min="9" max="9" width="4.125" customWidth="true" style="0"/>
    <col min="10" max="10" width="12.875" customWidth="true" style="0"/>
    <col min="11" max="11" width="4.125" customWidth="true" style="0"/>
    <col min="12" max="12" width="10.375" customWidth="true" style="0"/>
    <col min="13" max="13" width="4.125" customWidth="true" style="0"/>
  </cols>
  <sheetData>
    <row r="1" spans="1:14" customHeight="1" ht="29.25">
      <c r="A1" s="395" t="s">
        <v>218</v>
      </c>
      <c r="B1" s="396"/>
      <c r="C1" s="397" t="s">
        <v>219</v>
      </c>
      <c r="D1" s="398"/>
      <c r="E1" s="398"/>
      <c r="F1" s="398"/>
      <c r="G1" s="399"/>
    </row>
    <row r="2" spans="1:14" customHeight="1" ht="30.75">
      <c r="A2" s="400" t="str">
        <f>UPPER(TEXT($H$2,"mmmm aaaa"))</f>
        <v>MARCH AMAMAMAM</v>
      </c>
      <c r="B2" s="401"/>
      <c r="C2" s="114" t="s">
        <v>220</v>
      </c>
      <c r="D2" s="114" t="s">
        <v>221</v>
      </c>
      <c r="E2" s="114" t="s">
        <v>222</v>
      </c>
      <c r="F2" s="114" t="s">
        <v>223</v>
      </c>
      <c r="G2" s="115" t="s">
        <v>224</v>
      </c>
      <c r="H2" s="269">
        <v>46082</v>
      </c>
    </row>
    <row r="3" spans="1:14" customHeight="1" ht="15">
      <c r="A3" s="261">
        <f>$H$2</f>
        <v>46082</v>
      </c>
      <c r="B3" s="262" t="str">
        <f>IF(A3="","",UPPER(TEXT(A3,"[$-pt-BR]dddd")))</f>
        <v>SUNDAY</v>
      </c>
      <c r="C3" s="268" t="str">
        <f>IF($B3="DOMINGO","",IF($B3="SÁBADO",400,IF($B3="SEGUNDA-FEIRA",900,IF($B3="TERÇA-FEIRA",900,IF($B3="QUARTA-FEIRA",900,IF($B3="QUINTA-FEIRA",900,IF($B3="SEXTA-FEIRA",900,"")))))))</f>
        <v/>
      </c>
      <c r="D3" s="268" t="str">
        <f>IF($B3="DOMINGO","",IF($B3="SÁBADO",400,IF($B3="SEGUNDA-FEIRA",900,IF($B3="TERÇA-FEIRA",900,IF($B3="QUARTA-FEIRA",900,IF($B3="QUINTA-FEIRA",900,IF($B3="SEXTA-FEIRA",900,"")))))))</f>
        <v/>
      </c>
      <c r="E3" s="268" t="str">
        <f>IF($B3="DOMINGO","",IF($B3="SÁBADO",400,IF($B3="SEGUNDA-FEIRA",600,IF($B3="TERÇA-FEIRA",600,IF($B3="QUARTA-FEIRA",600,IF($B3="QUINTA-FEIRA",600,IF($B3="SEXTA-FEIRA",600,"")))))))</f>
        <v/>
      </c>
      <c r="F3" s="268" t="str">
        <f>IF($B3="DOMINGO","",IF($B3="SÁBADO",400,IF($B3="SEGUNDA-FEIRA",400,IF($B3="TERÇA-FEIRA",400,IF($B3="QUARTA-FEIRA",400,IF($B3="QUINTA-FEIRA",400,IF($B3="SEXTA-FEIRA",400,"")))))))</f>
        <v/>
      </c>
      <c r="G3" s="268" t="str">
        <f>IF($B3="DOMINGO","",IF($B3="SÁBADO",400,IF($B3="SEGUNDA-FEIRA",400,IF($B3="TERÇA-FEIRA",400,IF($B3="QUARTA-FEIRA",400,IF($B3="QUINTA-FEIRA",400,IF($B3="SEXTA-FEIRA",400,"")))))))</f>
        <v/>
      </c>
      <c r="J3" s="271" t="s">
        <v>225</v>
      </c>
      <c r="K3" s="91"/>
      <c r="L3" s="91"/>
      <c r="M3" s="91"/>
    </row>
    <row r="4" spans="1:14" customHeight="1" ht="15">
      <c r="A4" s="261">
        <f>A3+1</f>
        <v>46083</v>
      </c>
      <c r="B4" s="262" t="str">
        <f>IF(A4="","",UPPER(TEXT(A4,"[$-pt-BR]dddd")))</f>
        <v>MONDAY</v>
      </c>
      <c r="C4" s="268" t="str">
        <f>IF($B4="DOMINGO","",IF($B4="SÁBADO",400,IF($B4="SEGUNDA-FEIRA",900,IF($B4="TERÇA-FEIRA",900,IF($B4="QUARTA-FEIRA",900,IF($B4="QUINTA-FEIRA",900,IF($B4="SEXTA-FEIRA",900,"")))))))</f>
        <v/>
      </c>
      <c r="D4" s="268" t="str">
        <f>IF($B4="DOMINGO","",IF($B4="SÁBADO",400,IF($B4="SEGUNDA-FEIRA",900,IF($B4="TERÇA-FEIRA",900,IF($B4="QUARTA-FEIRA",900,IF($B4="QUINTA-FEIRA",900,IF($B4="SEXTA-FEIRA",900,"")))))))</f>
        <v/>
      </c>
      <c r="E4" s="268" t="str">
        <f>IF($B4="DOMINGO","",IF($B4="SÁBADO",400,IF($B4="SEGUNDA-FEIRA",600,IF($B4="TERÇA-FEIRA",600,IF($B4="QUARTA-FEIRA",600,IF($B4="QUINTA-FEIRA",600,IF($B4="SEXTA-FEIRA",600,"")))))))</f>
        <v/>
      </c>
      <c r="F4" s="268" t="str">
        <f>IF($B4="DOMINGO","",IF($B4="SÁBADO",400,IF($B4="SEGUNDA-FEIRA",400,IF($B4="TERÇA-FEIRA",400,IF($B4="QUARTA-FEIRA",400,IF($B4="QUINTA-FEIRA",400,IF($B4="SEXTA-FEIRA",400,"")))))))</f>
        <v/>
      </c>
      <c r="G4" s="268" t="str">
        <f>IF($B4="DOMINGO","",IF($B4="SÁBADO",400,IF($B4="SEGUNDA-FEIRA",400,IF($B4="TERÇA-FEIRA",400,IF($B4="QUARTA-FEIRA",400,IF($B4="QUINTA-FEIRA",400,IF($B4="SEXTA-FEIRA",400,"")))))))</f>
        <v/>
      </c>
      <c r="J4" s="270">
        <v>46023</v>
      </c>
    </row>
    <row r="5" spans="1:14" customHeight="1" ht="15">
      <c r="A5" s="261">
        <f>A4+1</f>
        <v>46084</v>
      </c>
      <c r="B5" s="262" t="str">
        <f>IF(A5="","",UPPER(TEXT(A5,"[$-pt-BR]dddd")))</f>
        <v>TUESDAY</v>
      </c>
      <c r="C5" s="268" t="str">
        <f>IF($B5="DOMINGO","",IF($B5="SÁBADO",400,IF($B5="SEGUNDA-FEIRA",900,IF($B5="TERÇA-FEIRA",900,IF($B5="QUARTA-FEIRA",900,IF($B5="QUINTA-FEIRA",900,IF($B5="SEXTA-FEIRA",900,"")))))))</f>
        <v/>
      </c>
      <c r="D5" s="268" t="str">
        <f>IF($B5="DOMINGO","",IF($B5="SÁBADO",400,IF($B5="SEGUNDA-FEIRA",900,IF($B5="TERÇA-FEIRA",900,IF($B5="QUARTA-FEIRA",900,IF($B5="QUINTA-FEIRA",900,IF($B5="SEXTA-FEIRA",900,"")))))))</f>
        <v/>
      </c>
      <c r="E5" s="268" t="str">
        <f>IF($B5="DOMINGO","",IF($B5="SÁBADO",400,IF($B5="SEGUNDA-FEIRA",600,IF($B5="TERÇA-FEIRA",600,IF($B5="QUARTA-FEIRA",600,IF($B5="QUINTA-FEIRA",600,IF($B5="SEXTA-FEIRA",600,"")))))))</f>
        <v/>
      </c>
      <c r="F5" s="268" t="str">
        <f>IF($B5="DOMINGO","",IF($B5="SÁBADO",400,IF($B5="SEGUNDA-FEIRA",400,IF($B5="TERÇA-FEIRA",400,IF($B5="QUARTA-FEIRA",400,IF($B5="QUINTA-FEIRA",400,IF($B5="SEXTA-FEIRA",400,"")))))))</f>
        <v/>
      </c>
      <c r="G5" s="268" t="str">
        <f>IF($B5="DOMINGO","",IF($B5="SÁBADO",400,IF($B5="SEGUNDA-FEIRA",400,IF($B5="TERÇA-FEIRA",400,IF($B5="QUARTA-FEIRA",400,IF($B5="QUINTA-FEIRA",400,IF($B5="SEXTA-FEIRA",400,"")))))))</f>
        <v/>
      </c>
      <c r="J5" s="270">
        <v>46069</v>
      </c>
      <c r="K5" s="91"/>
      <c r="L5" s="91"/>
      <c r="M5" s="91"/>
      <c r="N5" s="91"/>
    </row>
    <row r="6" spans="1:14" customHeight="1" ht="15">
      <c r="A6" s="261">
        <f>A5+1</f>
        <v>46085</v>
      </c>
      <c r="B6" s="262" t="str">
        <f>IF(A6="","",UPPER(TEXT(A6,"[$-pt-BR]dddd")))</f>
        <v>WEDNESDAY</v>
      </c>
      <c r="C6" s="268" t="str">
        <f>IF($B6="DOMINGO","",IF($B6="SÁBADO",400,IF($B6="SEGUNDA-FEIRA",900,IF($B6="TERÇA-FEIRA",900,IF($B6="QUARTA-FEIRA",900,IF($B6="QUINTA-FEIRA",900,IF($B6="SEXTA-FEIRA",900,"")))))))</f>
        <v/>
      </c>
      <c r="D6" s="268" t="str">
        <f>IF($B6="DOMINGO","",IF($B6="SÁBADO",400,IF($B6="SEGUNDA-FEIRA",900,IF($B6="TERÇA-FEIRA",900,IF($B6="QUARTA-FEIRA",900,IF($B6="QUINTA-FEIRA",900,IF($B6="SEXTA-FEIRA",900,"")))))))</f>
        <v/>
      </c>
      <c r="E6" s="268" t="str">
        <f>IF($B6="DOMINGO","",IF($B6="SÁBADO",400,IF($B6="SEGUNDA-FEIRA",600,IF($B6="TERÇA-FEIRA",600,IF($B6="QUARTA-FEIRA",600,IF($B6="QUINTA-FEIRA",600,IF($B6="SEXTA-FEIRA",600,"")))))))</f>
        <v/>
      </c>
      <c r="F6" s="268" t="str">
        <f>IF($B6="DOMINGO","",IF($B6="SÁBADO",400,IF($B6="SEGUNDA-FEIRA",400,IF($B6="TERÇA-FEIRA",400,IF($B6="QUARTA-FEIRA",400,IF($B6="QUINTA-FEIRA",400,IF($B6="SEXTA-FEIRA",400,"")))))))</f>
        <v/>
      </c>
      <c r="G6" s="268" t="str">
        <f>IF($B6="DOMINGO","",IF($B6="SÁBADO",400,IF($B6="SEGUNDA-FEIRA",400,IF($B6="TERÇA-FEIRA",400,IF($B6="QUARTA-FEIRA",400,IF($B6="QUINTA-FEIRA",400,IF($B6="SEXTA-FEIRA",400,"")))))))</f>
        <v/>
      </c>
      <c r="H6" s="13"/>
      <c r="J6" s="270">
        <v>46070</v>
      </c>
      <c r="K6" s="91"/>
      <c r="L6" s="91"/>
      <c r="M6" s="91"/>
      <c r="N6" s="91"/>
    </row>
    <row r="7" spans="1:14" customHeight="1" ht="15">
      <c r="A7" s="261">
        <f>A6+1</f>
        <v>46086</v>
      </c>
      <c r="B7" s="262" t="str">
        <f>IF(A7="","",UPPER(TEXT(A7,"[$-pt-BR]dddd")))</f>
        <v>THURSDAY</v>
      </c>
      <c r="C7" s="268" t="str">
        <f>IF($B7="DOMINGO","",IF($B7="SÁBADO",400,IF($B7="SEGUNDA-FEIRA",900,IF($B7="TERÇA-FEIRA",900,IF($B7="QUARTA-FEIRA",900,IF($B7="QUINTA-FEIRA",900,IF($B7="SEXTA-FEIRA",900,"")))))))</f>
        <v/>
      </c>
      <c r="D7" s="268" t="str">
        <f>IF($B7="DOMINGO","",IF($B7="SÁBADO",400,IF($B7="SEGUNDA-FEIRA",900,IF($B7="TERÇA-FEIRA",900,IF($B7="QUARTA-FEIRA",900,IF($B7="QUINTA-FEIRA",900,IF($B7="SEXTA-FEIRA",900,"")))))))</f>
        <v/>
      </c>
      <c r="E7" s="268" t="str">
        <f>IF($B7="DOMINGO","",IF($B7="SÁBADO",400,IF($B7="SEGUNDA-FEIRA",600,IF($B7="TERÇA-FEIRA",600,IF($B7="QUARTA-FEIRA",600,IF($B7="QUINTA-FEIRA",600,IF($B7="SEXTA-FEIRA",600,"")))))))</f>
        <v/>
      </c>
      <c r="F7" s="268" t="str">
        <f>IF($B7="DOMINGO","",IF($B7="SÁBADO",400,IF($B7="SEGUNDA-FEIRA",400,IF($B7="TERÇA-FEIRA",400,IF($B7="QUARTA-FEIRA",400,IF($B7="QUINTA-FEIRA",400,IF($B7="SEXTA-FEIRA",400,"")))))))</f>
        <v/>
      </c>
      <c r="G7" s="268" t="str">
        <f>IF($B7="DOMINGO","",IF($B7="SÁBADO",400,IF($B7="SEGUNDA-FEIRA",400,IF($B7="TERÇA-FEIRA",400,IF($B7="QUARTA-FEIRA",400,IF($B7="QUINTA-FEIRA",400,IF($B7="SEXTA-FEIRA",400,"")))))))</f>
        <v/>
      </c>
      <c r="H7" s="13"/>
      <c r="J7" s="270">
        <v>46115</v>
      </c>
    </row>
    <row r="8" spans="1:14" customHeight="1" ht="15">
      <c r="A8" s="261">
        <f>A7+1</f>
        <v>46087</v>
      </c>
      <c r="B8" s="262" t="str">
        <f>IF(A8="","",UPPER(TEXT(A8,"[$-pt-BR]dddd")))</f>
        <v>FRIDAY</v>
      </c>
      <c r="C8" s="268" t="str">
        <f>IF($B8="DOMINGO","",IF($B8="SÁBADO",400,IF($B8="SEGUNDA-FEIRA",900,IF($B8="TERÇA-FEIRA",900,IF($B8="QUARTA-FEIRA",900,IF($B8="QUINTA-FEIRA",900,IF($B8="SEXTA-FEIRA",900,"")))))))</f>
        <v/>
      </c>
      <c r="D8" s="268" t="str">
        <f>IF($B8="DOMINGO","",IF($B8="SÁBADO",400,IF($B8="SEGUNDA-FEIRA",900,IF($B8="TERÇA-FEIRA",900,IF($B8="QUARTA-FEIRA",900,IF($B8="QUINTA-FEIRA",900,IF($B8="SEXTA-FEIRA",900,"")))))))</f>
        <v/>
      </c>
      <c r="E8" s="268" t="str">
        <f>IF($B8="DOMINGO","",IF($B8="SÁBADO",400,IF($B8="SEGUNDA-FEIRA",600,IF($B8="TERÇA-FEIRA",600,IF($B8="QUARTA-FEIRA",600,IF($B8="QUINTA-FEIRA",600,IF($B8="SEXTA-FEIRA",600,"")))))))</f>
        <v/>
      </c>
      <c r="F8" s="268" t="str">
        <f>IF($B8="DOMINGO","",IF($B8="SÁBADO",400,IF($B8="SEGUNDA-FEIRA",400,IF($B8="TERÇA-FEIRA",400,IF($B8="QUARTA-FEIRA",400,IF($B8="QUINTA-FEIRA",400,IF($B8="SEXTA-FEIRA",400,"")))))))</f>
        <v/>
      </c>
      <c r="G8" s="268" t="str">
        <f>IF($B8="DOMINGO","",IF($B8="SÁBADO",400,IF($B8="SEGUNDA-FEIRA",400,IF($B8="TERÇA-FEIRA",400,IF($B8="QUARTA-FEIRA",400,IF($B8="QUINTA-FEIRA",400,IF($B8="SEXTA-FEIRA",400,"")))))))</f>
        <v/>
      </c>
      <c r="J8" s="270">
        <v>46133</v>
      </c>
    </row>
    <row r="9" spans="1:14" customHeight="1" ht="15">
      <c r="A9" s="261">
        <f>A8+1</f>
        <v>46088</v>
      </c>
      <c r="B9" s="262" t="str">
        <f>IF(A9="","",UPPER(TEXT(A9,"[$-pt-BR]dddd")))</f>
        <v>SATURDAY</v>
      </c>
      <c r="C9" s="268" t="str">
        <f>IF($B9="DOMINGO","",IF($B9="SÁBADO",400,IF($B9="SEGUNDA-FEIRA",900,IF($B9="TERÇA-FEIRA",900,IF($B9="QUARTA-FEIRA",900,IF($B9="QUINTA-FEIRA",900,IF($B9="SEXTA-FEIRA",900,"")))))))</f>
        <v/>
      </c>
      <c r="D9" s="268" t="str">
        <f>IF($B9="DOMINGO","",IF($B9="SÁBADO",400,IF($B9="SEGUNDA-FEIRA",900,IF($B9="TERÇA-FEIRA",900,IF($B9="QUARTA-FEIRA",900,IF($B9="QUINTA-FEIRA",900,IF($B9="SEXTA-FEIRA",900,"")))))))</f>
        <v/>
      </c>
      <c r="E9" s="268" t="str">
        <f>IF($B9="DOMINGO","",IF($B9="SÁBADO",400,IF($B9="SEGUNDA-FEIRA",600,IF($B9="TERÇA-FEIRA",600,IF($B9="QUARTA-FEIRA",600,IF($B9="QUINTA-FEIRA",600,IF($B9="SEXTA-FEIRA",600,"")))))))</f>
        <v/>
      </c>
      <c r="F9" s="268" t="str">
        <f>IF($B9="DOMINGO","",IF($B9="SÁBADO",400,IF($B9="SEGUNDA-FEIRA",400,IF($B9="TERÇA-FEIRA",400,IF($B9="QUARTA-FEIRA",400,IF($B9="QUINTA-FEIRA",400,IF($B9="SEXTA-FEIRA",400,"")))))))</f>
        <v/>
      </c>
      <c r="G9" s="268" t="str">
        <f>IF($B9="DOMINGO","",IF($B9="SÁBADO",400,IF($B9="SEGUNDA-FEIRA",400,IF($B9="TERÇA-FEIRA",400,IF($B9="QUARTA-FEIRA",400,IF($B9="QUINTA-FEIRA",400,IF($B9="SEXTA-FEIRA",400,"")))))))</f>
        <v/>
      </c>
      <c r="J9" s="270">
        <v>46143</v>
      </c>
    </row>
    <row r="10" spans="1:14" customHeight="1" ht="15">
      <c r="A10" s="261">
        <f>A9+1</f>
        <v>46089</v>
      </c>
      <c r="B10" s="262" t="str">
        <f>IF(A10="","",UPPER(TEXT(A10,"[$-pt-BR]dddd")))</f>
        <v>SUNDAY</v>
      </c>
      <c r="C10" s="268" t="str">
        <f>IF($B10="DOMINGO","",IF($B10="SÁBADO",400,IF($B10="SEGUNDA-FEIRA",900,IF($B10="TERÇA-FEIRA",900,IF($B10="QUARTA-FEIRA",900,IF($B10="QUINTA-FEIRA",900,IF($B10="SEXTA-FEIRA",900,"")))))))</f>
        <v/>
      </c>
      <c r="D10" s="268" t="str">
        <f>IF($B10="DOMINGO","",IF($B10="SÁBADO",400,IF($B10="SEGUNDA-FEIRA",900,IF($B10="TERÇA-FEIRA",900,IF($B10="QUARTA-FEIRA",900,IF($B10="QUINTA-FEIRA",900,IF($B10="SEXTA-FEIRA",900,"")))))))</f>
        <v/>
      </c>
      <c r="E10" s="268" t="str">
        <f>IF($B10="DOMINGO","",IF($B10="SÁBADO",400,IF($B10="SEGUNDA-FEIRA",600,IF($B10="TERÇA-FEIRA",600,IF($B10="QUARTA-FEIRA",600,IF($B10="QUINTA-FEIRA",600,IF($B10="SEXTA-FEIRA",600,"")))))))</f>
        <v/>
      </c>
      <c r="F10" s="268" t="str">
        <f>IF($B10="DOMINGO","",IF($B10="SÁBADO",400,IF($B10="SEGUNDA-FEIRA",400,IF($B10="TERÇA-FEIRA",400,IF($B10="QUARTA-FEIRA",400,IF($B10="QUINTA-FEIRA",400,IF($B10="SEXTA-FEIRA",400,"")))))))</f>
        <v/>
      </c>
      <c r="G10" s="268" t="str">
        <f>IF($B10="DOMINGO","",IF($B10="SÁBADO",400,IF($B10="SEGUNDA-FEIRA",400,IF($B10="TERÇA-FEIRA",400,IF($B10="QUARTA-FEIRA",400,IF($B10="QUINTA-FEIRA",400,IF($B10="SEXTA-FEIRA",400,"")))))))</f>
        <v/>
      </c>
      <c r="J10" s="270">
        <v>46272</v>
      </c>
    </row>
    <row r="11" spans="1:14" customHeight="1" ht="15">
      <c r="A11" s="261">
        <f>A10+1</f>
        <v>46090</v>
      </c>
      <c r="B11" s="262" t="str">
        <f>IF(A11="","",UPPER(TEXT(A11,"[$-pt-BR]dddd")))</f>
        <v>MONDAY</v>
      </c>
      <c r="C11" s="268" t="str">
        <f>IF($B11="DOMINGO","",IF($B11="SÁBADO",400,IF($B11="SEGUNDA-FEIRA",900,IF($B11="TERÇA-FEIRA",900,IF($B11="QUARTA-FEIRA",900,IF($B11="QUINTA-FEIRA",900,IF($B11="SEXTA-FEIRA",900,"")))))))</f>
        <v/>
      </c>
      <c r="D11" s="268" t="str">
        <f>IF($B11="DOMINGO","",IF($B11="SÁBADO",400,IF($B11="SEGUNDA-FEIRA",900,IF($B11="TERÇA-FEIRA",900,IF($B11="QUARTA-FEIRA",900,IF($B11="QUINTA-FEIRA",900,IF($B11="SEXTA-FEIRA",900,"")))))))</f>
        <v/>
      </c>
      <c r="E11" s="268" t="str">
        <f>IF($B11="DOMINGO","",IF($B11="SÁBADO",400,IF($B11="SEGUNDA-FEIRA",600,IF($B11="TERÇA-FEIRA",600,IF($B11="QUARTA-FEIRA",600,IF($B11="QUINTA-FEIRA",600,IF($B11="SEXTA-FEIRA",600,"")))))))</f>
        <v/>
      </c>
      <c r="F11" s="268" t="str">
        <f>IF($B11="DOMINGO","",IF($B11="SÁBADO",400,IF($B11="SEGUNDA-FEIRA",400,IF($B11="TERÇA-FEIRA",400,IF($B11="QUARTA-FEIRA",400,IF($B11="QUINTA-FEIRA",400,IF($B11="SEXTA-FEIRA",400,"")))))))</f>
        <v/>
      </c>
      <c r="G11" s="268" t="str">
        <f>IF($B11="DOMINGO","",IF($B11="SÁBADO",400,IF($B11="SEGUNDA-FEIRA",400,IF($B11="TERÇA-FEIRA",400,IF($B11="QUARTA-FEIRA",400,IF($B11="QUINTA-FEIRA",400,IF($B11="SEXTA-FEIRA",400,"")))))))</f>
        <v/>
      </c>
      <c r="J11" s="270">
        <v>46307</v>
      </c>
    </row>
    <row r="12" spans="1:14" customHeight="1" ht="15">
      <c r="A12" s="261">
        <f>A11+1</f>
        <v>46091</v>
      </c>
      <c r="B12" s="262" t="str">
        <f>IF(A12="","",UPPER(TEXT(A12,"[$-pt-BR]dddd")))</f>
        <v>TUESDAY</v>
      </c>
      <c r="C12" s="268" t="str">
        <f>IF($B12="DOMINGO","",IF($B12="SÁBADO",400,IF($B12="SEGUNDA-FEIRA",900,IF($B12="TERÇA-FEIRA",900,IF($B12="QUARTA-FEIRA",900,IF($B12="QUINTA-FEIRA",900,IF($B12="SEXTA-FEIRA",900,"")))))))</f>
        <v/>
      </c>
      <c r="D12" s="268" t="str">
        <f>IF($B12="DOMINGO","",IF($B12="SÁBADO",400,IF($B12="SEGUNDA-FEIRA",900,IF($B12="TERÇA-FEIRA",900,IF($B12="QUARTA-FEIRA",900,IF($B12="QUINTA-FEIRA",900,IF($B12="SEXTA-FEIRA",900,"")))))))</f>
        <v/>
      </c>
      <c r="E12" s="268" t="str">
        <f>IF($B12="DOMINGO","",IF($B12="SÁBADO",400,IF($B12="SEGUNDA-FEIRA",600,IF($B12="TERÇA-FEIRA",600,IF($B12="QUARTA-FEIRA",600,IF($B12="QUINTA-FEIRA",600,IF($B12="SEXTA-FEIRA",600,"")))))))</f>
        <v/>
      </c>
      <c r="F12" s="268" t="str">
        <f>IF($B12="DOMINGO","",IF($B12="SÁBADO",400,IF($B12="SEGUNDA-FEIRA",400,IF($B12="TERÇA-FEIRA",400,IF($B12="QUARTA-FEIRA",400,IF($B12="QUINTA-FEIRA",400,IF($B12="SEXTA-FEIRA",400,"")))))))</f>
        <v/>
      </c>
      <c r="G12" s="268" t="str">
        <f>IF($B12="DOMINGO","",IF($B12="SÁBADO",400,IF($B12="SEGUNDA-FEIRA",400,IF($B12="TERÇA-FEIRA",400,IF($B12="QUARTA-FEIRA",400,IF($B12="QUINTA-FEIRA",400,IF($B12="SEXTA-FEIRA",400,"")))))))</f>
        <v/>
      </c>
      <c r="J12" s="270">
        <v>46328</v>
      </c>
    </row>
    <row r="13" spans="1:14" customHeight="1" ht="15">
      <c r="A13" s="261">
        <f>A12+1</f>
        <v>46092</v>
      </c>
      <c r="B13" s="262" t="str">
        <f>IF(A13="","",UPPER(TEXT(A13,"[$-pt-BR]dddd")))</f>
        <v>WEDNESDAY</v>
      </c>
      <c r="C13" s="268" t="str">
        <f>IF($B13="DOMINGO","",IF($B13="SÁBADO",400,IF($B13="SEGUNDA-FEIRA",900,IF($B13="TERÇA-FEIRA",900,IF($B13="QUARTA-FEIRA",900,IF($B13="QUINTA-FEIRA",900,IF($B13="SEXTA-FEIRA",900,"")))))))</f>
        <v/>
      </c>
      <c r="D13" s="268" t="str">
        <f>IF($B13="DOMINGO","",IF($B13="SÁBADO",400,IF($B13="SEGUNDA-FEIRA",900,IF($B13="TERÇA-FEIRA",900,IF($B13="QUARTA-FEIRA",900,IF($B13="QUINTA-FEIRA",900,IF($B13="SEXTA-FEIRA",900,"")))))))</f>
        <v/>
      </c>
      <c r="E13" s="268" t="str">
        <f>IF($B13="DOMINGO","",IF($B13="SÁBADO",400,IF($B13="SEGUNDA-FEIRA",600,IF($B13="TERÇA-FEIRA",600,IF($B13="QUARTA-FEIRA",600,IF($B13="QUINTA-FEIRA",600,IF($B13="SEXTA-FEIRA",600,"")))))))</f>
        <v/>
      </c>
      <c r="F13" s="268" t="str">
        <f>IF($B13="DOMINGO","",IF($B13="SÁBADO",400,IF($B13="SEGUNDA-FEIRA",400,IF($B13="TERÇA-FEIRA",400,IF($B13="QUARTA-FEIRA",400,IF($B13="QUINTA-FEIRA",400,IF($B13="SEXTA-FEIRA",400,"")))))))</f>
        <v/>
      </c>
      <c r="G13" s="268" t="str">
        <f>IF($B13="DOMINGO","",IF($B13="SÁBADO",400,IF($B13="SEGUNDA-FEIRA",400,IF($B13="TERÇA-FEIRA",400,IF($B13="QUARTA-FEIRA",400,IF($B13="QUINTA-FEIRA",400,IF($B13="SEXTA-FEIRA",400,"")))))))</f>
        <v/>
      </c>
      <c r="J13" s="270">
        <v>46341</v>
      </c>
    </row>
    <row r="14" spans="1:14" customHeight="1" ht="15">
      <c r="A14" s="261">
        <f>A13+1</f>
        <v>46093</v>
      </c>
      <c r="B14" s="262" t="str">
        <f>IF(A14="","",UPPER(TEXT(A14,"[$-pt-BR]dddd")))</f>
        <v>THURSDAY</v>
      </c>
      <c r="C14" s="268" t="str">
        <f>IF($B14="DOMINGO","",IF($B14="SÁBADO",400,IF($B14="SEGUNDA-FEIRA",900,IF($B14="TERÇA-FEIRA",900,IF($B14="QUARTA-FEIRA",900,IF($B14="QUINTA-FEIRA",900,IF($B14="SEXTA-FEIRA",900,"")))))))</f>
        <v/>
      </c>
      <c r="D14" s="268" t="str">
        <f>IF($B14="DOMINGO","",IF($B14="SÁBADO",400,IF($B14="SEGUNDA-FEIRA",900,IF($B14="TERÇA-FEIRA",900,IF($B14="QUARTA-FEIRA",900,IF($B14="QUINTA-FEIRA",900,IF($B14="SEXTA-FEIRA",900,"")))))))</f>
        <v/>
      </c>
      <c r="E14" s="268" t="str">
        <f>IF($B14="DOMINGO","",IF($B14="SÁBADO",400,IF($B14="SEGUNDA-FEIRA",600,IF($B14="TERÇA-FEIRA",600,IF($B14="QUARTA-FEIRA",600,IF($B14="QUINTA-FEIRA",600,IF($B14="SEXTA-FEIRA",600,"")))))))</f>
        <v/>
      </c>
      <c r="F14" s="268" t="str">
        <f>IF($B14="DOMINGO","",IF($B14="SÁBADO",400,IF($B14="SEGUNDA-FEIRA",400,IF($B14="TERÇA-FEIRA",400,IF($B14="QUARTA-FEIRA",400,IF($B14="QUINTA-FEIRA",400,IF($B14="SEXTA-FEIRA",400,"")))))))</f>
        <v/>
      </c>
      <c r="G14" s="268" t="str">
        <f>IF($B14="DOMINGO","",IF($B14="SÁBADO",400,IF($B14="SEGUNDA-FEIRA",400,IF($B14="TERÇA-FEIRA",400,IF($B14="QUARTA-FEIRA",400,IF($B14="QUINTA-FEIRA",400,IF($B14="SEXTA-FEIRA",400,"")))))))</f>
        <v/>
      </c>
      <c r="J14" s="270">
        <v>46381</v>
      </c>
    </row>
    <row r="15" spans="1:14" customHeight="1" ht="15">
      <c r="A15" s="261">
        <f>A14+1</f>
        <v>46094</v>
      </c>
      <c r="B15" s="262" t="str">
        <f>IF(A15="","",UPPER(TEXT(A15,"[$-pt-BR]dddd")))</f>
        <v>FRIDAY</v>
      </c>
      <c r="C15" s="268" t="str">
        <f>IF($B15="DOMINGO","",IF($B15="SÁBADO",400,IF($B15="SEGUNDA-FEIRA",900,IF($B15="TERÇA-FEIRA",900,IF($B15="QUARTA-FEIRA",900,IF($B15="QUINTA-FEIRA",900,IF($B15="SEXTA-FEIRA",900,"")))))))</f>
        <v/>
      </c>
      <c r="D15" s="268" t="str">
        <f>IF($B15="DOMINGO","",IF($B15="SÁBADO",400,IF($B15="SEGUNDA-FEIRA",900,IF($B15="TERÇA-FEIRA",900,IF($B15="QUARTA-FEIRA",900,IF($B15="QUINTA-FEIRA",900,IF($B15="SEXTA-FEIRA",900,"")))))))</f>
        <v/>
      </c>
      <c r="E15" s="268" t="str">
        <f>IF($B15="DOMINGO","",IF($B15="SÁBADO",400,IF($B15="SEGUNDA-FEIRA",600,IF($B15="TERÇA-FEIRA",600,IF($B15="QUARTA-FEIRA",600,IF($B15="QUINTA-FEIRA",600,IF($B15="SEXTA-FEIRA",600,"")))))))</f>
        <v/>
      </c>
      <c r="F15" s="268" t="str">
        <f>IF($B15="DOMINGO","",IF($B15="SÁBADO",400,IF($B15="SEGUNDA-FEIRA",400,IF($B15="TERÇA-FEIRA",400,IF($B15="QUARTA-FEIRA",400,IF($B15="QUINTA-FEIRA",400,IF($B15="SEXTA-FEIRA",400,"")))))))</f>
        <v/>
      </c>
      <c r="G15" s="268" t="str">
        <f>IF($B15="DOMINGO","",IF($B15="SÁBADO",400,IF($B15="SEGUNDA-FEIRA",400,IF($B15="TERÇA-FEIRA",400,IF($B15="QUARTA-FEIRA",400,IF($B15="QUINTA-FEIRA",400,IF($B15="SEXTA-FEIRA",400,"")))))))</f>
        <v/>
      </c>
    </row>
    <row r="16" spans="1:14" customHeight="1" ht="15">
      <c r="A16" s="261">
        <f>A15+1</f>
        <v>46095</v>
      </c>
      <c r="B16" s="262" t="str">
        <f>IF(A16="","",UPPER(TEXT(A16,"[$-pt-BR]dddd")))</f>
        <v>SATURDAY</v>
      </c>
      <c r="C16" s="268" t="str">
        <f>IF($B16="DOMINGO","",IF($B16="SÁBADO",400,IF($B16="SEGUNDA-FEIRA",900,IF($B16="TERÇA-FEIRA",900,IF($B16="QUARTA-FEIRA",900,IF($B16="QUINTA-FEIRA",900,IF($B16="SEXTA-FEIRA",900,"")))))))</f>
        <v/>
      </c>
      <c r="D16" s="268" t="str">
        <f>IF($B16="DOMINGO","",IF($B16="SÁBADO",400,IF($B16="SEGUNDA-FEIRA",900,IF($B16="TERÇA-FEIRA",900,IF($B16="QUARTA-FEIRA",900,IF($B16="QUINTA-FEIRA",900,IF($B16="SEXTA-FEIRA",900,"")))))))</f>
        <v/>
      </c>
      <c r="E16" s="268" t="str">
        <f>IF($B16="DOMINGO","",IF($B16="SÁBADO",400,IF($B16="SEGUNDA-FEIRA",600,IF($B16="TERÇA-FEIRA",600,IF($B16="QUARTA-FEIRA",600,IF($B16="QUINTA-FEIRA",600,IF($B16="SEXTA-FEIRA",600,"")))))))</f>
        <v/>
      </c>
      <c r="F16" s="268" t="str">
        <f>IF($B16="DOMINGO","",IF($B16="SÁBADO",400,IF($B16="SEGUNDA-FEIRA",400,IF($B16="TERÇA-FEIRA",400,IF($B16="QUARTA-FEIRA",400,IF($B16="QUINTA-FEIRA",400,IF($B16="SEXTA-FEIRA",400,"")))))))</f>
        <v/>
      </c>
      <c r="G16" s="268" t="str">
        <f>IF($B16="DOMINGO","",IF($B16="SÁBADO",400,IF($B16="SEGUNDA-FEIRA",400,IF($B16="TERÇA-FEIRA",400,IF($B16="QUARTA-FEIRA",400,IF($B16="QUINTA-FEIRA",400,IF($B16="SEXTA-FEIRA",400,"")))))))</f>
        <v/>
      </c>
    </row>
    <row r="17" spans="1:14" customHeight="1" ht="15">
      <c r="A17" s="261">
        <f>A16+1</f>
        <v>46096</v>
      </c>
      <c r="B17" s="262" t="str">
        <f>IF(A17="","",UPPER(TEXT(A17,"[$-pt-BR]dddd")))</f>
        <v>SUNDAY</v>
      </c>
      <c r="C17" s="268" t="str">
        <f>IF($B17="DOMINGO","",IF($B17="SÁBADO",400,IF($B17="SEGUNDA-FEIRA",900,IF($B17="TERÇA-FEIRA",900,IF($B17="QUARTA-FEIRA",900,IF($B17="QUINTA-FEIRA",900,IF($B17="SEXTA-FEIRA",900,"")))))))</f>
        <v/>
      </c>
      <c r="D17" s="268" t="str">
        <f>IF($B17="DOMINGO","",IF($B17="SÁBADO",400,IF($B17="SEGUNDA-FEIRA",900,IF($B17="TERÇA-FEIRA",900,IF($B17="QUARTA-FEIRA",900,IF($B17="QUINTA-FEIRA",900,IF($B17="SEXTA-FEIRA",900,"")))))))</f>
        <v/>
      </c>
      <c r="E17" s="268" t="str">
        <f>IF($B17="DOMINGO","",IF($B17="SÁBADO",400,IF($B17="SEGUNDA-FEIRA",600,IF($B17="TERÇA-FEIRA",600,IF($B17="QUARTA-FEIRA",600,IF($B17="QUINTA-FEIRA",600,IF($B17="SEXTA-FEIRA",600,"")))))))</f>
        <v/>
      </c>
      <c r="F17" s="268" t="str">
        <f>IF($B17="DOMINGO","",IF($B17="SÁBADO",400,IF($B17="SEGUNDA-FEIRA",400,IF($B17="TERÇA-FEIRA",400,IF($B17="QUARTA-FEIRA",400,IF($B17="QUINTA-FEIRA",400,IF($B17="SEXTA-FEIRA",400,"")))))))</f>
        <v/>
      </c>
      <c r="G17" s="268" t="str">
        <f>IF($B17="DOMINGO","",IF($B17="SÁBADO",400,IF($B17="SEGUNDA-FEIRA",400,IF($B17="TERÇA-FEIRA",400,IF($B17="QUARTA-FEIRA",400,IF($B17="QUINTA-FEIRA",400,IF($B17="SEXTA-FEIRA",400,"")))))))</f>
        <v/>
      </c>
    </row>
    <row r="18" spans="1:14" customHeight="1" ht="15">
      <c r="A18" s="261">
        <f>A17+1</f>
        <v>46097</v>
      </c>
      <c r="B18" s="262" t="str">
        <f>IF(A18="","",UPPER(TEXT(A18,"[$-pt-BR]dddd")))</f>
        <v>MONDAY</v>
      </c>
      <c r="C18" s="268" t="str">
        <f>IF($B18="DOMINGO","",IF($B18="SÁBADO",400,IF($B18="SEGUNDA-FEIRA",900,IF($B18="TERÇA-FEIRA",900,IF($B18="QUARTA-FEIRA",900,IF($B18="QUINTA-FEIRA",900,IF($B18="SEXTA-FEIRA",900,"")))))))</f>
        <v/>
      </c>
      <c r="D18" s="268" t="str">
        <f>IF($B18="DOMINGO","",IF($B18="SÁBADO",400,IF($B18="SEGUNDA-FEIRA",900,IF($B18="TERÇA-FEIRA",900,IF($B18="QUARTA-FEIRA",900,IF($B18="QUINTA-FEIRA",900,IF($B18="SEXTA-FEIRA",900,"")))))))</f>
        <v/>
      </c>
      <c r="E18" s="268" t="str">
        <f>IF($B18="DOMINGO","",IF($B18="SÁBADO",400,IF($B18="SEGUNDA-FEIRA",600,IF($B18="TERÇA-FEIRA",600,IF($B18="QUARTA-FEIRA",600,IF($B18="QUINTA-FEIRA",600,IF($B18="SEXTA-FEIRA",600,"")))))))</f>
        <v/>
      </c>
      <c r="F18" s="268" t="str">
        <f>IF($B18="DOMINGO","",IF($B18="SÁBADO",400,IF($B18="SEGUNDA-FEIRA",400,IF($B18="TERÇA-FEIRA",400,IF($B18="QUARTA-FEIRA",400,IF($B18="QUINTA-FEIRA",400,IF($B18="SEXTA-FEIRA",400,"")))))))</f>
        <v/>
      </c>
      <c r="G18" s="268" t="str">
        <f>IF($B18="DOMINGO","",IF($B18="SÁBADO",400,IF($B18="SEGUNDA-FEIRA",400,IF($B18="TERÇA-FEIRA",400,IF($B18="QUARTA-FEIRA",400,IF($B18="QUINTA-FEIRA",400,IF($B18="SEXTA-FEIRA",400,"")))))))</f>
        <v/>
      </c>
    </row>
    <row r="19" spans="1:14" customHeight="1" ht="15">
      <c r="A19" s="261">
        <f>A18+1</f>
        <v>46098</v>
      </c>
      <c r="B19" s="262" t="str">
        <f>IF(A19="","",UPPER(TEXT(A19,"[$-pt-BR]dddd")))</f>
        <v>TUESDAY</v>
      </c>
      <c r="C19" s="268" t="str">
        <f>IF($B19="DOMINGO","",IF($B19="SÁBADO",400,IF($B19="SEGUNDA-FEIRA",900,IF($B19="TERÇA-FEIRA",900,IF($B19="QUARTA-FEIRA",900,IF($B19="QUINTA-FEIRA",900,IF($B19="SEXTA-FEIRA",900,"")))))))</f>
        <v/>
      </c>
      <c r="D19" s="268"/>
      <c r="E19" s="268"/>
      <c r="F19" s="268"/>
      <c r="G19" s="268"/>
    </row>
    <row r="20" spans="1:14" customHeight="1" ht="15">
      <c r="A20" s="261">
        <f>A19+1</f>
        <v>46099</v>
      </c>
      <c r="B20" s="262" t="str">
        <f>IF(A20="","",UPPER(TEXT(A20,"[$-pt-BR]dddd")))</f>
        <v>WEDNESDAY</v>
      </c>
      <c r="C20" s="268" t="str">
        <f>IF($B20="DOMINGO","",IF($B20="SÁBADO",400,IF($B20="SEGUNDA-FEIRA",900,IF($B20="TERÇA-FEIRA",900,IF($B20="QUARTA-FEIRA",900,IF($B20="QUINTA-FEIRA",900,IF($B20="SEXTA-FEIRA",900,"")))))))</f>
        <v/>
      </c>
      <c r="D20" s="268"/>
      <c r="E20" s="268"/>
      <c r="F20" s="268"/>
      <c r="G20" s="268"/>
    </row>
    <row r="21" spans="1:14" customHeight="1" ht="15">
      <c r="A21" s="261">
        <f>A20+1</f>
        <v>46100</v>
      </c>
      <c r="B21" s="262" t="str">
        <f>IF(A21="","",UPPER(TEXT(A21,"[$-pt-BR]dddd")))</f>
        <v>THURSDAY</v>
      </c>
      <c r="C21" s="268" t="str">
        <f>IF($B21="DOMINGO","",IF($B21="SÁBADO",400,IF($B21="SEGUNDA-FEIRA",900,IF($B21="TERÇA-FEIRA",900,IF($B21="QUARTA-FEIRA",900,IF($B21="QUINTA-FEIRA",900,IF($B21="SEXTA-FEIRA",900,"")))))))</f>
        <v/>
      </c>
      <c r="D21" s="268" t="str">
        <f>IF($B21="DOMINGO","",IF($B21="SÁBADO",400,IF($B21="SEGUNDA-FEIRA",900,IF($B21="TERÇA-FEIRA",900,IF($B21="QUARTA-FEIRA",900,IF($B21="QUINTA-FEIRA",900,IF($B21="SEXTA-FEIRA",900,"")))))))</f>
        <v/>
      </c>
      <c r="E21" s="268" t="str">
        <f>IF($B21="DOMINGO","",IF($B21="SÁBADO",400,IF($B21="SEGUNDA-FEIRA",600,IF($B21="TERÇA-FEIRA",600,IF($B21="QUARTA-FEIRA",600,IF($B21="QUINTA-FEIRA",600,IF($B21="SEXTA-FEIRA",600,"")))))))</f>
        <v/>
      </c>
      <c r="F21" s="268" t="str">
        <f>IF($B21="DOMINGO","",IF($B21="SÁBADO",400,IF($B21="SEGUNDA-FEIRA",400,IF($B21="TERÇA-FEIRA",400,IF($B21="QUARTA-FEIRA",400,IF($B21="QUINTA-FEIRA",400,IF($B21="SEXTA-FEIRA",400,"")))))))</f>
        <v/>
      </c>
      <c r="G21" s="268" t="str">
        <f>IF($B21="DOMINGO","",IF($B21="SÁBADO",400,IF($B21="SEGUNDA-FEIRA",400,IF($B21="TERÇA-FEIRA",400,IF($B21="QUARTA-FEIRA",400,IF($B21="QUINTA-FEIRA",400,IF($B21="SEXTA-FEIRA",400,"")))))))</f>
        <v/>
      </c>
    </row>
    <row r="22" spans="1:14" customHeight="1" ht="15">
      <c r="A22" s="261">
        <f>A21+1</f>
        <v>46101</v>
      </c>
      <c r="B22" s="262" t="str">
        <f>IF(A22="","",UPPER(TEXT(A22,"[$-pt-BR]dddd")))</f>
        <v>FRIDAY</v>
      </c>
      <c r="C22" s="268" t="str">
        <f>IF($B22="DOMINGO","",IF($B22="SÁBADO",400,IF($B22="SEGUNDA-FEIRA",900,IF($B22="TERÇA-FEIRA",900,IF($B22="QUARTA-FEIRA",900,IF($B22="QUINTA-FEIRA",900,IF($B22="SEXTA-FEIRA",900,"")))))))</f>
        <v/>
      </c>
      <c r="D22" s="268" t="str">
        <f>IF($B22="DOMINGO","",IF($B22="SÁBADO",400,IF($B22="SEGUNDA-FEIRA",900,IF($B22="TERÇA-FEIRA",900,IF($B22="QUARTA-FEIRA",900,IF($B22="QUINTA-FEIRA",900,IF($B22="SEXTA-FEIRA",900,"")))))))</f>
        <v/>
      </c>
      <c r="E22" s="268" t="str">
        <f>IF($B22="DOMINGO","",IF($B22="SÁBADO",400,IF($B22="SEGUNDA-FEIRA",600,IF($B22="TERÇA-FEIRA",600,IF($B22="QUARTA-FEIRA",600,IF($B22="QUINTA-FEIRA",600,IF($B22="SEXTA-FEIRA",600,"")))))))</f>
        <v/>
      </c>
      <c r="F22" s="268" t="str">
        <f>IF($B22="DOMINGO","",IF($B22="SÁBADO",400,IF($B22="SEGUNDA-FEIRA",400,IF($B22="TERÇA-FEIRA",400,IF($B22="QUARTA-FEIRA",400,IF($B22="QUINTA-FEIRA",400,IF($B22="SEXTA-FEIRA",400,"")))))))</f>
        <v/>
      </c>
      <c r="G22" s="268" t="str">
        <f>IF($B22="DOMINGO","",IF($B22="SÁBADO",400,IF($B22="SEGUNDA-FEIRA",400,IF($B22="TERÇA-FEIRA",400,IF($B22="QUARTA-FEIRA",400,IF($B22="QUINTA-FEIRA",400,IF($B22="SEXTA-FEIRA",400,"")))))))</f>
        <v/>
      </c>
    </row>
    <row r="23" spans="1:14" customHeight="1" ht="15">
      <c r="A23" s="261">
        <f>A22+1</f>
        <v>46102</v>
      </c>
      <c r="B23" s="262" t="str">
        <f>IF(A23="","",UPPER(TEXT(A23,"[$-pt-BR]dddd")))</f>
        <v>SATURDAY</v>
      </c>
      <c r="C23" s="268" t="str">
        <f>IF($B23="DOMINGO","",IF($B23="SÁBADO",400,IF($B23="SEGUNDA-FEIRA",900,IF($B23="TERÇA-FEIRA",900,IF($B23="QUARTA-FEIRA",900,IF($B23="QUINTA-FEIRA",900,IF($B23="SEXTA-FEIRA",900,"")))))))</f>
        <v/>
      </c>
      <c r="D23" s="268" t="str">
        <f>IF($B23="DOMINGO","",IF($B23="SÁBADO",400,IF($B23="SEGUNDA-FEIRA",900,IF($B23="TERÇA-FEIRA",900,IF($B23="QUARTA-FEIRA",900,IF($B23="QUINTA-FEIRA",900,IF($B23="SEXTA-FEIRA",900,"")))))))</f>
        <v/>
      </c>
      <c r="E23" s="268" t="str">
        <f>IF($B23="DOMINGO","",IF($B23="SÁBADO",400,IF($B23="SEGUNDA-FEIRA",600,IF($B23="TERÇA-FEIRA",600,IF($B23="QUARTA-FEIRA",600,IF($B23="QUINTA-FEIRA",600,IF($B23="SEXTA-FEIRA",600,"")))))))</f>
        <v/>
      </c>
      <c r="F23" s="268" t="str">
        <f>IF($B23="DOMINGO","",IF($B23="SÁBADO",400,IF($B23="SEGUNDA-FEIRA",400,IF($B23="TERÇA-FEIRA",400,IF($B23="QUARTA-FEIRA",400,IF($B23="QUINTA-FEIRA",400,IF($B23="SEXTA-FEIRA",400,"")))))))</f>
        <v/>
      </c>
      <c r="G23" s="268" t="str">
        <f>IF($B23="DOMINGO","",IF($B23="SÁBADO",400,IF($B23="SEGUNDA-FEIRA",400,IF($B23="TERÇA-FEIRA",400,IF($B23="QUARTA-FEIRA",400,IF($B23="QUINTA-FEIRA",400,IF($B23="SEXTA-FEIRA",400,"")))))))</f>
        <v/>
      </c>
    </row>
    <row r="24" spans="1:14" customHeight="1" ht="15">
      <c r="A24" s="261">
        <f>A23+1</f>
        <v>46103</v>
      </c>
      <c r="B24" s="262" t="str">
        <f>IF(A24="","",UPPER(TEXT(A24,"[$-pt-BR]dddd")))</f>
        <v>SUNDAY</v>
      </c>
      <c r="C24" s="268" t="str">
        <f>IF($B24="DOMINGO","",IF($B24="SÁBADO",400,IF($B24="SEGUNDA-FEIRA",900,IF($B24="TERÇA-FEIRA",900,IF($B24="QUARTA-FEIRA",900,IF($B24="QUINTA-FEIRA",900,IF($B24="SEXTA-FEIRA",900,"")))))))</f>
        <v/>
      </c>
      <c r="D24" s="268" t="str">
        <f>IF($B24="DOMINGO","",IF($B24="SÁBADO",400,IF($B24="SEGUNDA-FEIRA",900,IF($B24="TERÇA-FEIRA",900,IF($B24="QUARTA-FEIRA",900,IF($B24="QUINTA-FEIRA",900,IF($B24="SEXTA-FEIRA",900,"")))))))</f>
        <v/>
      </c>
      <c r="E24" s="268" t="str">
        <f>IF($B24="DOMINGO","",IF($B24="SÁBADO",400,IF($B24="SEGUNDA-FEIRA",600,IF($B24="TERÇA-FEIRA",600,IF($B24="QUARTA-FEIRA",600,IF($B24="QUINTA-FEIRA",600,IF($B24="SEXTA-FEIRA",600,"")))))))</f>
        <v/>
      </c>
      <c r="F24" s="268" t="str">
        <f>IF($B24="DOMINGO","",IF($B24="SÁBADO",400,IF($B24="SEGUNDA-FEIRA",400,IF($B24="TERÇA-FEIRA",400,IF($B24="QUARTA-FEIRA",400,IF($B24="QUINTA-FEIRA",400,IF($B24="SEXTA-FEIRA",400,"")))))))</f>
        <v/>
      </c>
      <c r="G24" s="268" t="str">
        <f>IF($B24="DOMINGO","",IF($B24="SÁBADO",400,IF($B24="SEGUNDA-FEIRA",400,IF($B24="TERÇA-FEIRA",400,IF($B24="QUARTA-FEIRA",400,IF($B24="QUINTA-FEIRA",400,IF($B24="SEXTA-FEIRA",400,"")))))))</f>
        <v/>
      </c>
    </row>
    <row r="25" spans="1:14" customHeight="1" ht="15">
      <c r="A25" s="261">
        <f>A24+1</f>
        <v>46104</v>
      </c>
      <c r="B25" s="262" t="str">
        <f>IF(A25="","",UPPER(TEXT(A25,"[$-pt-BR]dddd")))</f>
        <v>MONDAY</v>
      </c>
      <c r="C25" s="268" t="str">
        <f>IF($B25="DOMINGO","",IF($B25="SÁBADO",400,IF($B25="SEGUNDA-FEIRA",900,IF($B25="TERÇA-FEIRA",900,IF($B25="QUARTA-FEIRA",900,IF($B25="QUINTA-FEIRA",900,IF($B25="SEXTA-FEIRA",900,"")))))))</f>
        <v/>
      </c>
      <c r="D25" s="268" t="str">
        <f>IF($B25="DOMINGO","",IF($B25="SÁBADO",400,IF($B25="SEGUNDA-FEIRA",900,IF($B25="TERÇA-FEIRA",900,IF($B25="QUARTA-FEIRA",900,IF($B25="QUINTA-FEIRA",900,IF($B25="SEXTA-FEIRA",900,"")))))))</f>
        <v/>
      </c>
      <c r="E25" s="268" t="str">
        <f>IF($B25="DOMINGO","",IF($B25="SÁBADO",400,IF($B25="SEGUNDA-FEIRA",600,IF($B25="TERÇA-FEIRA",600,IF($B25="QUARTA-FEIRA",600,IF($B25="QUINTA-FEIRA",600,IF($B25="SEXTA-FEIRA",600,"")))))))</f>
        <v/>
      </c>
      <c r="F25" s="268" t="str">
        <f>IF($B25="DOMINGO","",IF($B25="SÁBADO",400,IF($B25="SEGUNDA-FEIRA",400,IF($B25="TERÇA-FEIRA",400,IF($B25="QUARTA-FEIRA",400,IF($B25="QUINTA-FEIRA",400,IF($B25="SEXTA-FEIRA",400,"")))))))</f>
        <v/>
      </c>
      <c r="G25" s="268" t="str">
        <f>IF($B25="DOMINGO","",IF($B25="SÁBADO",400,IF($B25="SEGUNDA-FEIRA",400,IF($B25="TERÇA-FEIRA",400,IF($B25="QUARTA-FEIRA",400,IF($B25="QUINTA-FEIRA",400,IF($B25="SEXTA-FEIRA",400,"")))))))</f>
        <v/>
      </c>
    </row>
    <row r="26" spans="1:14" customHeight="1" ht="15">
      <c r="A26" s="261">
        <f>A25+1</f>
        <v>46105</v>
      </c>
      <c r="B26" s="262" t="str">
        <f>IF(A26="","",UPPER(TEXT(A26,"[$-pt-BR]dddd")))</f>
        <v>TUESDAY</v>
      </c>
      <c r="C26" s="268" t="str">
        <f>IF($B26="DOMINGO","",IF($B26="SÁBADO",400,IF($B26="SEGUNDA-FEIRA",900,IF($B26="TERÇA-FEIRA",900,IF($B26="QUARTA-FEIRA",900,IF($B26="QUINTA-FEIRA",900,IF($B26="SEXTA-FEIRA",900,"")))))))</f>
        <v/>
      </c>
      <c r="D26" s="268" t="str">
        <f>IF($B26="DOMINGO","",IF($B26="SÁBADO",400,IF($B26="SEGUNDA-FEIRA",900,IF($B26="TERÇA-FEIRA",900,IF($B26="QUARTA-FEIRA",900,IF($B26="QUINTA-FEIRA",900,IF($B26="SEXTA-FEIRA",900,"")))))))</f>
        <v/>
      </c>
      <c r="E26" s="268" t="str">
        <f>IF($B26="DOMINGO","",IF($B26="SÁBADO",400,IF($B26="SEGUNDA-FEIRA",600,IF($B26="TERÇA-FEIRA",600,IF($B26="QUARTA-FEIRA",600,IF($B26="QUINTA-FEIRA",600,IF($B26="SEXTA-FEIRA",600,"")))))))</f>
        <v/>
      </c>
      <c r="F26" s="268" t="str">
        <f>IF($B26="DOMINGO","",IF($B26="SÁBADO",400,IF($B26="SEGUNDA-FEIRA",400,IF($B26="TERÇA-FEIRA",400,IF($B26="QUARTA-FEIRA",400,IF($B26="QUINTA-FEIRA",400,IF($B26="SEXTA-FEIRA",400,"")))))))</f>
        <v/>
      </c>
      <c r="G26" s="268" t="str">
        <f>IF($B26="DOMINGO","",IF($B26="SÁBADO",400,IF($B26="SEGUNDA-FEIRA",400,IF($B26="TERÇA-FEIRA",400,IF($B26="QUARTA-FEIRA",400,IF($B26="QUINTA-FEIRA",400,IF($B26="SEXTA-FEIRA",400,"")))))))</f>
        <v/>
      </c>
    </row>
    <row r="27" spans="1:14" customHeight="1" ht="15">
      <c r="A27" s="261">
        <f>A26+1</f>
        <v>46106</v>
      </c>
      <c r="B27" s="262" t="str">
        <f>IF(A27="","",UPPER(TEXT(A27,"[$-pt-BR]dddd")))</f>
        <v>WEDNESDAY</v>
      </c>
      <c r="C27" s="268" t="str">
        <f>IF($B27="DOMINGO","",IF($B27="SÁBADO",400,IF($B27="SEGUNDA-FEIRA",900,IF($B27="TERÇA-FEIRA",900,IF($B27="QUARTA-FEIRA",900,IF($B27="QUINTA-FEIRA",900,IF($B27="SEXTA-FEIRA",900,"")))))))</f>
        <v/>
      </c>
      <c r="D27" s="268" t="str">
        <f>IF($B27="DOMINGO","",IF($B27="SÁBADO",400,IF($B27="SEGUNDA-FEIRA",900,IF($B27="TERÇA-FEIRA",900,IF($B27="QUARTA-FEIRA",900,IF($B27="QUINTA-FEIRA",900,IF($B27="SEXTA-FEIRA",900,"")))))))</f>
        <v/>
      </c>
      <c r="E27" s="268" t="str">
        <f>IF($B27="DOMINGO","",IF($B27="SÁBADO",400,IF($B27="SEGUNDA-FEIRA",600,IF($B27="TERÇA-FEIRA",600,IF($B27="QUARTA-FEIRA",600,IF($B27="QUINTA-FEIRA",600,IF($B27="SEXTA-FEIRA",600,"")))))))</f>
        <v/>
      </c>
      <c r="F27" s="268" t="str">
        <f>IF($B27="DOMINGO","",IF($B27="SÁBADO",400,IF($B27="SEGUNDA-FEIRA",400,IF($B27="TERÇA-FEIRA",400,IF($B27="QUARTA-FEIRA",400,IF($B27="QUINTA-FEIRA",400,IF($B27="SEXTA-FEIRA",400,"")))))))</f>
        <v/>
      </c>
      <c r="G27" s="268" t="str">
        <f>IF($B27="DOMINGO","",IF($B27="SÁBADO",400,IF($B27="SEGUNDA-FEIRA",400,IF($B27="TERÇA-FEIRA",400,IF($B27="QUARTA-FEIRA",400,IF($B27="QUINTA-FEIRA",400,IF($B27="SEXTA-FEIRA",400,"")))))))</f>
        <v/>
      </c>
    </row>
    <row r="28" spans="1:14" customHeight="1" ht="15">
      <c r="A28" s="261">
        <f>A27+1</f>
        <v>46107</v>
      </c>
      <c r="B28" s="262" t="str">
        <f>IF(A28="","",UPPER(TEXT(A28,"[$-pt-BR]dddd")))</f>
        <v>THURSDAY</v>
      </c>
      <c r="C28" s="268" t="str">
        <f>IF($B28="DOMINGO","",IF($B28="SÁBADO",400,IF($B28="SEGUNDA-FEIRA",900,IF($B28="TERÇA-FEIRA",900,IF($B28="QUARTA-FEIRA",900,IF($B28="QUINTA-FEIRA",900,IF($B28="SEXTA-FEIRA",900,"")))))))</f>
        <v/>
      </c>
      <c r="D28" s="268" t="str">
        <f>IF($B28="DOMINGO","",IF($B28="SÁBADO",400,IF($B28="SEGUNDA-FEIRA",900,IF($B28="TERÇA-FEIRA",900,IF($B28="QUARTA-FEIRA",900,IF($B28="QUINTA-FEIRA",900,IF($B28="SEXTA-FEIRA",900,"")))))))</f>
        <v/>
      </c>
      <c r="E28" s="268" t="str">
        <f>IF($B28="DOMINGO","",IF($B28="SÁBADO",400,IF($B28="SEGUNDA-FEIRA",600,IF($B28="TERÇA-FEIRA",600,IF($B28="QUARTA-FEIRA",600,IF($B28="QUINTA-FEIRA",600,IF($B28="SEXTA-FEIRA",600,"")))))))</f>
        <v/>
      </c>
      <c r="F28" s="268" t="str">
        <f>IF($B28="DOMINGO","",IF($B28="SÁBADO",400,IF($B28="SEGUNDA-FEIRA",400,IF($B28="TERÇA-FEIRA",400,IF($B28="QUARTA-FEIRA",400,IF($B28="QUINTA-FEIRA",400,IF($B28="SEXTA-FEIRA",400,"")))))))</f>
        <v/>
      </c>
      <c r="G28" s="268" t="str">
        <f>IF($B28="DOMINGO","",IF($B28="SÁBADO",400,IF($B28="SEGUNDA-FEIRA",400,IF($B28="TERÇA-FEIRA",400,IF($B28="QUARTA-FEIRA",400,IF($B28="QUINTA-FEIRA",400,IF($B28="SEXTA-FEIRA",400,"")))))))</f>
        <v/>
      </c>
    </row>
    <row r="29" spans="1:14" customHeight="1" ht="15">
      <c r="A29" s="261">
        <f>A28+1</f>
        <v>46108</v>
      </c>
      <c r="B29" s="262" t="str">
        <f>IF(A29="","",UPPER(TEXT(A29,"[$-pt-BR]dddd")))</f>
        <v>FRIDAY</v>
      </c>
      <c r="C29" s="268" t="str">
        <f>IF($B29="DOMINGO","",IF($B29="SÁBADO",400,IF($B29="SEGUNDA-FEIRA",900,IF($B29="TERÇA-FEIRA",900,IF($B29="QUARTA-FEIRA",900,IF($B29="QUINTA-FEIRA",900,IF($B29="SEXTA-FEIRA",900,"")))))))</f>
        <v/>
      </c>
      <c r="D29" s="268" t="str">
        <f>IF($B29="DOMINGO","",IF($B29="SÁBADO",400,IF($B29="SEGUNDA-FEIRA",900,IF($B29="TERÇA-FEIRA",900,IF($B29="QUARTA-FEIRA",900,IF($B29="QUINTA-FEIRA",900,IF($B29="SEXTA-FEIRA",900,"")))))))</f>
        <v/>
      </c>
      <c r="E29" s="268" t="str">
        <f>IF($B29="DOMINGO","",IF($B29="SÁBADO",400,IF($B29="SEGUNDA-FEIRA",600,IF($B29="TERÇA-FEIRA",600,IF($B29="QUARTA-FEIRA",600,IF($B29="QUINTA-FEIRA",600,IF($B29="SEXTA-FEIRA",600,"")))))))</f>
        <v/>
      </c>
      <c r="F29" s="268" t="str">
        <f>IF($B29="DOMINGO","",IF($B29="SÁBADO",400,IF($B29="SEGUNDA-FEIRA",400,IF($B29="TERÇA-FEIRA",400,IF($B29="QUARTA-FEIRA",400,IF($B29="QUINTA-FEIRA",400,IF($B29="SEXTA-FEIRA",400,"")))))))</f>
        <v/>
      </c>
      <c r="G29" s="268" t="str">
        <f>IF($B29="DOMINGO","",IF($B29="SÁBADO",400,IF($B29="SEGUNDA-FEIRA",400,IF($B29="TERÇA-FEIRA",400,IF($B29="QUARTA-FEIRA",400,IF($B29="QUINTA-FEIRA",400,IF($B29="SEXTA-FEIRA",400,"")))))))</f>
        <v/>
      </c>
    </row>
    <row r="30" spans="1:14" customHeight="1" ht="15">
      <c r="A30" s="261">
        <f>A29+1</f>
        <v>46109</v>
      </c>
      <c r="B30" s="262" t="str">
        <f>IF(A30="","",UPPER(TEXT(A30,"[$-pt-BR]dddd")))</f>
        <v>SATURDAY</v>
      </c>
      <c r="C30" s="268" t="str">
        <f>IF($B30="DOMINGO","",IF($B30="SÁBADO",400,IF($B30="SEGUNDA-FEIRA",900,IF($B30="TERÇA-FEIRA",900,IF($B30="QUARTA-FEIRA",900,IF($B30="QUINTA-FEIRA",900,IF($B30="SEXTA-FEIRA",900,"")))))))</f>
        <v/>
      </c>
      <c r="D30" s="268" t="str">
        <f>IF($B30="DOMINGO","",IF($B30="SÁBADO",400,IF($B30="SEGUNDA-FEIRA",900,IF($B30="TERÇA-FEIRA",900,IF($B30="QUARTA-FEIRA",900,IF($B30="QUINTA-FEIRA",900,IF($B30="SEXTA-FEIRA",900,"")))))))</f>
        <v/>
      </c>
      <c r="E30" s="268" t="str">
        <f>IF($B30="DOMINGO","",IF($B30="SÁBADO",400,IF($B30="SEGUNDA-FEIRA",600,IF($B30="TERÇA-FEIRA",600,IF($B30="QUARTA-FEIRA",600,IF($B30="QUINTA-FEIRA",600,IF($B30="SEXTA-FEIRA",600,"")))))))</f>
        <v/>
      </c>
      <c r="F30" s="268" t="str">
        <f>IF($B30="DOMINGO","",IF($B30="SÁBADO",400,IF($B30="SEGUNDA-FEIRA",400,IF($B30="TERÇA-FEIRA",400,IF($B30="QUARTA-FEIRA",400,IF($B30="QUINTA-FEIRA",400,IF($B30="SEXTA-FEIRA",400,"")))))))</f>
        <v/>
      </c>
      <c r="G30" s="268" t="str">
        <f>IF($B30="DOMINGO","",IF($B30="SÁBADO",400,IF($B30="SEGUNDA-FEIRA",400,IF($B30="TERÇA-FEIRA",400,IF($B30="QUARTA-FEIRA",400,IF($B30="QUINTA-FEIRA",400,IF($B30="SEXTA-FEIRA",400,"")))))))</f>
        <v/>
      </c>
    </row>
    <row r="31" spans="1:14" customHeight="1" ht="15">
      <c r="A31" s="261">
        <f>A30+1</f>
        <v>46110</v>
      </c>
      <c r="B31" s="262" t="str">
        <f>IF(A31="","",UPPER(TEXT(A31,"[$-pt-BR]dddd")))</f>
        <v>SUNDAY</v>
      </c>
      <c r="C31" s="268" t="str">
        <f>IF($B31="DOMINGO","",IF($B31="SÁBADO",400,IF($B31="SEGUNDA-FEIRA",900,IF($B31="TERÇA-FEIRA",900,IF($B31="QUARTA-FEIRA",900,IF($B31="QUINTA-FEIRA",900,IF($B31="SEXTA-FEIRA",900,"")))))))</f>
        <v/>
      </c>
      <c r="D31" s="268" t="str">
        <f>IF($B31="DOMINGO","",IF($B31="SÁBADO",400,IF($B31="SEGUNDA-FEIRA",900,IF($B31="TERÇA-FEIRA",900,IF($B31="QUARTA-FEIRA",900,IF($B31="QUINTA-FEIRA",900,IF($B31="SEXTA-FEIRA",900,"")))))))</f>
        <v/>
      </c>
      <c r="E31" s="268" t="str">
        <f>IF($B31="DOMINGO","",IF($B31="SÁBADO",400,IF($B31="SEGUNDA-FEIRA",600,IF($B31="TERÇA-FEIRA",600,IF($B31="QUARTA-FEIRA",600,IF($B31="QUINTA-FEIRA",600,IF($B31="SEXTA-FEIRA",600,"")))))))</f>
        <v/>
      </c>
      <c r="F31" s="268" t="str">
        <f>IF($B31="DOMINGO","",IF($B31="SÁBADO",400,IF($B31="SEGUNDA-FEIRA",400,IF($B31="TERÇA-FEIRA",400,IF($B31="QUARTA-FEIRA",400,IF($B31="QUINTA-FEIRA",400,IF($B31="SEXTA-FEIRA",400,"")))))))</f>
        <v/>
      </c>
      <c r="G31" s="268" t="str">
        <f>IF($B31="DOMINGO","",IF($B31="SÁBADO",400,IF($B31="SEGUNDA-FEIRA",400,IF($B31="TERÇA-FEIRA",400,IF($B31="QUARTA-FEIRA",400,IF($B31="QUINTA-FEIRA",400,IF($B31="SEXTA-FEIRA",400,"")))))))</f>
        <v/>
      </c>
    </row>
    <row r="32" spans="1:14" customHeight="1" ht="15">
      <c r="A32" s="261">
        <f>A31+1</f>
        <v>46111</v>
      </c>
      <c r="B32" s="262" t="str">
        <f>IF(A32="","",UPPER(TEXT(A32,"[$-pt-BR]dddd")))</f>
        <v>MONDAY</v>
      </c>
      <c r="C32" s="268" t="str">
        <f>IF($B32="DOMINGO","",IF($B32="SÁBADO",400,IF($B32="SEGUNDA-FEIRA",900,IF($B32="TERÇA-FEIRA",900,IF($B32="QUARTA-FEIRA",900,IF($B32="QUINTA-FEIRA",900,IF($B32="SEXTA-FEIRA",900,"")))))))</f>
        <v/>
      </c>
      <c r="D32" s="268" t="str">
        <f>IF($B32="DOMINGO","",IF($B32="SÁBADO",400,IF($B32="SEGUNDA-FEIRA",900,IF($B32="TERÇA-FEIRA",900,IF($B32="QUARTA-FEIRA",900,IF($B32="QUINTA-FEIRA",900,IF($B32="SEXTA-FEIRA",900,"")))))))</f>
        <v/>
      </c>
      <c r="E32" s="268" t="str">
        <f>IF($B32="DOMINGO","",IF($B32="SÁBADO",400,IF($B32="SEGUNDA-FEIRA",600,IF($B32="TERÇA-FEIRA",600,IF($B32="QUARTA-FEIRA",600,IF($B32="QUINTA-FEIRA",600,IF($B32="SEXTA-FEIRA",600,"")))))))</f>
        <v/>
      </c>
      <c r="F32" s="268" t="str">
        <f>IF($B32="DOMINGO","",IF($B32="SÁBADO",400,IF($B32="SEGUNDA-FEIRA",400,IF($B32="TERÇA-FEIRA",400,IF($B32="QUARTA-FEIRA",400,IF($B32="QUINTA-FEIRA",400,IF($B32="SEXTA-FEIRA",400,"")))))))</f>
        <v/>
      </c>
      <c r="G32" s="268" t="str">
        <f>IF($B32="DOMINGO","",IF($B32="SÁBADO",400,IF($B32="SEGUNDA-FEIRA",400,IF($B32="TERÇA-FEIRA",400,IF($B32="QUARTA-FEIRA",400,IF($B32="QUINTA-FEIRA",400,IF($B32="SEXTA-FEIRA",400,"")))))))</f>
        <v/>
      </c>
    </row>
    <row r="33" spans="1:14" customHeight="1" ht="15.75">
      <c r="A33" s="261">
        <f>A32+1</f>
        <v>46112</v>
      </c>
      <c r="B33" s="262" t="str">
        <f>IF(A33="","",UPPER(TEXT(A33,"[$-pt-BR]dddd")))</f>
        <v>TUESDAY</v>
      </c>
      <c r="C33" s="268" t="str">
        <f>IF($B33="DOMINGO","",IF($B33="SÁBADO",400,IF($B33="SEGUNDA-FEIRA",900,IF($B33="TERÇA-FEIRA",900,IF($B33="QUARTA-FEIRA",900,IF($B33="QUINTA-FEIRA",900,IF($B33="SEXTA-FEIRA",900,"")))))))</f>
        <v/>
      </c>
      <c r="D33" s="268" t="str">
        <f>IF($B33="DOMINGO","",IF($B33="SÁBADO",400,IF($B33="SEGUNDA-FEIRA",900,IF($B33="TERÇA-FEIRA",900,IF($B33="QUARTA-FEIRA",900,IF($B33="QUINTA-FEIRA",900,IF($B33="SEXTA-FEIRA",900,"")))))))</f>
        <v/>
      </c>
      <c r="E33" s="268" t="str">
        <f>IF($B33="DOMINGO","",IF($B33="SÁBADO",400,IF($B33="SEGUNDA-FEIRA",600,IF($B33="TERÇA-FEIRA",600,IF($B33="QUARTA-FEIRA",600,IF($B33="QUINTA-FEIRA",600,IF($B33="SEXTA-FEIRA",600,"")))))))</f>
        <v/>
      </c>
      <c r="F33" s="268" t="str">
        <f>IF($B33="DOMINGO","",IF($B33="SÁBADO",400,IF($B33="SEGUNDA-FEIRA",400,IF($B33="TERÇA-FEIRA",400,IF($B33="QUARTA-FEIRA",400,IF($B33="QUINTA-FEIRA",400,IF($B33="SEXTA-FEIRA",400,"")))))))</f>
        <v/>
      </c>
      <c r="G33" s="268" t="str">
        <f>IF($B33="DOMINGO","",IF($B33="SÁBADO",400,IF($B33="SEGUNDA-FEIRA",400,IF($B33="TERÇA-FEIRA",400,IF($B33="QUARTA-FEIRA",400,IF($B33="QUINTA-FEIRA",400,IF($B33="SEXTA-FEIRA",400,"")))))))</f>
        <v/>
      </c>
    </row>
    <row r="34" spans="1:14" customHeight="1" ht="16.5">
      <c r="A34" s="393" t="s">
        <v>226</v>
      </c>
      <c r="B34" s="394"/>
      <c r="C34" s="165">
        <f>SUM(C3:C30)</f>
        <v>0</v>
      </c>
      <c r="D34" s="165">
        <f>SUM(D3:D30)</f>
        <v>0</v>
      </c>
      <c r="E34" s="165">
        <f>SUM(E3:E30)</f>
        <v>0</v>
      </c>
      <c r="F34" s="165">
        <f>SUM(F3:F30)</f>
        <v>0</v>
      </c>
      <c r="G34" s="165">
        <f>SUM(G3:G30)</f>
        <v>0</v>
      </c>
    </row>
    <row r="35" spans="1:14" customHeight="1" ht="15.75">
      <c r="A35" s="388" t="s">
        <v>2</v>
      </c>
      <c r="B35" s="389"/>
      <c r="C35" s="390">
        <f>SUM(C34:G34)</f>
        <v>0</v>
      </c>
      <c r="D35" s="391"/>
      <c r="E35" s="391"/>
      <c r="F35" s="391"/>
      <c r="G35" s="392"/>
    </row>
  </sheetData>
  <mergeCells>
    <mergeCell ref="A35:B35"/>
    <mergeCell ref="C35:G35"/>
    <mergeCell ref="A34:B34"/>
    <mergeCell ref="A1:B1"/>
    <mergeCell ref="C1:G1"/>
    <mergeCell ref="A2:B2"/>
  </mergeCells>
  <conditionalFormatting sqref="B3:B33">
    <cfRule type="expression" dxfId="343" priority="1">
      <formula>WEEKDAY($A3,2)=6</formula>
    </cfRule>
    <cfRule type="expression" dxfId="344" priority="2">
      <formula>WEEKDAY($A3,2)=7</formula>
    </cfRule>
  </conditionalFormatting>
  <conditionalFormatting sqref="C3:G33">
    <cfRule type="expression" dxfId="345" priority="3">
      <formula>$B3="SÁBADO"</formula>
    </cfRule>
    <cfRule type="expression" dxfId="346" priority="4">
      <formula>$B3="DOMINGO"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S37"/>
  <sheetViews>
    <sheetView tabSelected="0" workbookViewId="0" zoomScale="82" zoomScaleNormal="82" showGridLines="true" showRowColHeaders="1">
      <pane xSplit="2" ySplit="2" activePane="bottomRight" state="frozen" topLeftCell="C3"/>
      <selection pane="bottomRight" activeCell="B31" sqref="B31"/>
    </sheetView>
  </sheetViews>
  <sheetFormatPr defaultRowHeight="14.4" defaultColWidth="9" outlineLevelRow="0" outlineLevelCol="0"/>
  <cols>
    <col min="1" max="1" width="16" customWidth="true" style="13"/>
    <col min="2" max="2" width="13.125" customWidth="true" style="13"/>
    <col min="3" max="3" width="11.625" customWidth="true" style="13"/>
    <col min="4" max="4" width="11.625" customWidth="true" style="13"/>
    <col min="5" max="5" width="14.125" customWidth="true" style="13"/>
    <col min="6" max="6" width="12.875" customWidth="true" style="13"/>
    <col min="7" max="7" width="12" customWidth="true" style="13"/>
    <col min="8" max="8" width="11.875" customWidth="true" style="13"/>
    <col min="9" max="9" width="14.125" customWidth="true" style="13"/>
    <col min="10" max="10" width="14.125" customWidth="true" style="13"/>
    <col min="11" max="11" width="14.125" customWidth="true" style="13"/>
    <col min="12" max="12" width="11.25" customWidth="true" style="13"/>
    <col min="13" max="13" width="11.25" customWidth="true" style="13"/>
    <col min="14" max="14" width="11.25" customWidth="true" style="13"/>
    <col min="15" max="15" width="14" customWidth="true" style="13"/>
    <col min="16" max="16" width="10.5" customWidth="true" style="13"/>
    <col min="17" max="17" width="9" style="13"/>
    <col min="18" max="18" width="10.5" customWidth="true" style="13"/>
    <col min="19" max="19" width="9" style="13"/>
  </cols>
  <sheetData>
    <row r="1" spans="1:19" customHeight="1" ht="40.5">
      <c r="A1" s="411" t="s">
        <v>227</v>
      </c>
      <c r="B1" s="412"/>
      <c r="C1" s="116" t="s">
        <v>56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8"/>
    </row>
    <row r="2" spans="1:19" customHeight="1" ht="21.75">
      <c r="A2" s="402" t="s">
        <v>227</v>
      </c>
      <c r="B2" s="403"/>
      <c r="C2" s="404" t="s">
        <v>56</v>
      </c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5"/>
      <c r="P2" s="272">
        <v>46082</v>
      </c>
      <c r="R2" s="271" t="s">
        <v>225</v>
      </c>
    </row>
    <row r="3" spans="1:19" customHeight="1" ht="30.75">
      <c r="A3" s="400" t="str">
        <f>UPPER(TEXT($P$2,"mmmm aaaa"))</f>
        <v>MARCH AMAMAMAM</v>
      </c>
      <c r="B3" s="413"/>
      <c r="C3" s="168" t="s">
        <v>228</v>
      </c>
      <c r="D3" s="166" t="s">
        <v>229</v>
      </c>
      <c r="E3" s="166" t="s">
        <v>230</v>
      </c>
      <c r="F3" s="166" t="s">
        <v>231</v>
      </c>
      <c r="G3" s="166" t="s">
        <v>232</v>
      </c>
      <c r="H3" s="166" t="s">
        <v>233</v>
      </c>
      <c r="I3" s="166" t="s">
        <v>234</v>
      </c>
      <c r="J3" s="166" t="s">
        <v>235</v>
      </c>
      <c r="K3" s="166" t="s">
        <v>236</v>
      </c>
      <c r="L3" s="166" t="s">
        <v>237</v>
      </c>
      <c r="M3" s="166" t="s">
        <v>238</v>
      </c>
      <c r="N3" s="166" t="s">
        <v>239</v>
      </c>
      <c r="O3" s="167" t="s">
        <v>240</v>
      </c>
      <c r="R3" s="270">
        <v>46023</v>
      </c>
    </row>
    <row r="4" spans="1:19" customHeight="1" ht="15">
      <c r="A4" s="261">
        <f>$P$2</f>
        <v>46082</v>
      </c>
      <c r="B4" s="262" t="str">
        <f>IF(A4="","",UPPER(TEXT(A4,"[$-pt-BR]dddd")))</f>
        <v>SUNDAY</v>
      </c>
      <c r="C4" s="169">
        <f>IF($A4="","",IF(OR($B4="SÁBADO",$B4="DOMINGO"),"",250))</f>
        <v>250</v>
      </c>
      <c r="D4" s="169">
        <f>IF($A4="","",IF(OR($B4="SÁBADO",$B4="DOMINGO"),"",600))</f>
        <v>600</v>
      </c>
      <c r="E4" s="169">
        <f>IF($A4="","",IF(OR($B4="SÁBADO",$B4="DOMINGO"),"",500))</f>
        <v>500</v>
      </c>
      <c r="F4" s="169">
        <f>IF($A4="","",IF(OR($B4="SÁBADO",$B4="DOMINGO"),"",450))</f>
        <v>450</v>
      </c>
      <c r="G4" s="169">
        <f>IF($A4="","",IF(OR($B4="SÁBADO",$B4="DOMINGO"),"",400))</f>
        <v>400</v>
      </c>
      <c r="H4" s="169">
        <f>IF($A4="","",IF(OR($B4="SÁBADO",$B4="DOMINGO"),"",400))</f>
        <v>400</v>
      </c>
      <c r="I4" s="169">
        <f>IF($A4="","",IF(OR($B4="SÁBADO",$B4="DOMINGO"),"",400))</f>
        <v>400</v>
      </c>
      <c r="J4" s="169">
        <f>IF($A4="","",IF(OR($B4="SÁBADO",$B4="DOMINGO"),"",400))</f>
        <v>400</v>
      </c>
      <c r="K4" s="169">
        <f>IF($A4="","",IF(OR($B4="SÁBADO",$B4="DOMINGO"),"",400))</f>
        <v>400</v>
      </c>
      <c r="L4" s="169">
        <f>IF($A4="","",IF(OR($B4="SÁBADO",$B4="DOMINGO"),"",400))</f>
        <v>400</v>
      </c>
      <c r="M4" s="169">
        <f>IF($A4="","",IF(OR($B4="SÁBADO",$B4="DOMINGO"),"",400))</f>
        <v>400</v>
      </c>
      <c r="N4" s="169">
        <f>IF($A4="","",IF(OR($B4="SÁBADO",$B4="DOMINGO"),"",400))</f>
        <v>400</v>
      </c>
      <c r="O4" s="169">
        <f>IF($A4="","",IF(OR($B4="SÁBADO",$B4="DOMINGO"),"",400))</f>
        <v>400</v>
      </c>
      <c r="R4" s="270">
        <v>46069</v>
      </c>
    </row>
    <row r="5" spans="1:19" customHeight="1" ht="15">
      <c r="A5" s="261">
        <f>IF(A4+1&lt;=EOMONTH($P$2,0),A4+1,"")</f>
        <v>46083</v>
      </c>
      <c r="B5" s="262" t="str">
        <f>IF(A5="","",UPPER(TEXT(A5,"[$-pt-BR]dddd")))</f>
        <v>MONDAY</v>
      </c>
      <c r="C5" s="169">
        <f>IF($A5="","",IF(OR($B5="SÁBADO",$B5="DOMINGO"),"",600))</f>
        <v>600</v>
      </c>
      <c r="D5" s="169">
        <f>IF($A5="","",IF(OR($B5="SÁBADO",$B5="DOMINGO"),"",600))</f>
        <v>600</v>
      </c>
      <c r="E5" s="169">
        <f>IF($A5="","",IF(OR($B5="SÁBADO",$B5="DOMINGO"),"",500))</f>
        <v>500</v>
      </c>
      <c r="F5" s="169">
        <f>IF($A5="","",IF(OR($B5="SÁBADO",$B5="DOMINGO"),"",450))</f>
        <v>450</v>
      </c>
      <c r="G5" s="169">
        <f>IF($A5="","",IF(OR($B5="SÁBADO",$B5="DOMINGO"),"",400))</f>
        <v>400</v>
      </c>
      <c r="H5" s="169">
        <f>IF($A5="","",IF(OR($B5="SÁBADO",$B5="DOMINGO"),"",400))</f>
        <v>400</v>
      </c>
      <c r="I5" s="169">
        <f>IF($A5="","",IF(OR($B5="SÁBADO",$B5="DOMINGO"),"",400))</f>
        <v>400</v>
      </c>
      <c r="J5" s="169">
        <f>IF($A5="","",IF(OR($B5="SÁBADO",$B5="DOMINGO"),"",400))</f>
        <v>400</v>
      </c>
      <c r="K5" s="169">
        <f>IF($A5="","",IF(OR($B5="SÁBADO",$B5="DOMINGO"),"",400))</f>
        <v>400</v>
      </c>
      <c r="L5" s="169">
        <f>IF($A5="","",IF(OR($B5="SÁBADO",$B5="DOMINGO"),"",400))</f>
        <v>400</v>
      </c>
      <c r="M5" s="169">
        <f>IF($A5="","",IF(OR($B5="SÁBADO",$B5="DOMINGO"),"",400))</f>
        <v>400</v>
      </c>
      <c r="N5" s="169">
        <f>IF($A5="","",IF(OR($B5="SÁBADO",$B5="DOMINGO"),"",400))</f>
        <v>400</v>
      </c>
      <c r="O5" s="169">
        <f>IF($A5="","",IF(OR($B5="SÁBADO",$B5="DOMINGO"),"",400))</f>
        <v>400</v>
      </c>
      <c r="R5" s="270">
        <v>46070</v>
      </c>
    </row>
    <row r="6" spans="1:19" customHeight="1" ht="15">
      <c r="A6" s="261">
        <f>IF(A5+1&lt;=EOMONTH($P$2,0),A5+1,"")</f>
        <v>46084</v>
      </c>
      <c r="B6" s="262" t="str">
        <f>IF(A6="","",UPPER(TEXT(A6,"[$-pt-BR]dddd")))</f>
        <v>TUESDAY</v>
      </c>
      <c r="C6" s="169">
        <f>IF($A6="","",IF(OR($B6="SÁBADO",$B6="DOMINGO"),"",600))</f>
        <v>600</v>
      </c>
      <c r="D6" s="169">
        <f>IF($A6="","",IF(OR($B6="SÁBADO",$B6="DOMINGO"),"",600))</f>
        <v>600</v>
      </c>
      <c r="E6" s="169">
        <f>IF($A6="","",IF(OR($B6="SÁBADO",$B6="DOMINGO"),"",500))</f>
        <v>500</v>
      </c>
      <c r="F6" s="169">
        <f>IF($A6="","",IF(OR($B6="SÁBADO",$B6="DOMINGO"),"",450))</f>
        <v>450</v>
      </c>
      <c r="G6" s="169">
        <f>IF($A6="","",IF(OR($B6="SÁBADO",$B6="DOMINGO"),"",400))</f>
        <v>400</v>
      </c>
      <c r="H6" s="169">
        <f>IF($A6="","",IF(OR($B6="SÁBADO",$B6="DOMINGO"),"",400))</f>
        <v>400</v>
      </c>
      <c r="I6" s="169">
        <f>IF($A6="","",IF(OR($B6="SÁBADO",$B6="DOMINGO"),"",400))</f>
        <v>400</v>
      </c>
      <c r="J6" s="169">
        <f>IF($A6="","",IF(OR($B6="SÁBADO",$B6="DOMINGO"),"",400))</f>
        <v>400</v>
      </c>
      <c r="K6" s="169">
        <f>IF($A6="","",IF(OR($B6="SÁBADO",$B6="DOMINGO"),"",400))</f>
        <v>400</v>
      </c>
      <c r="L6" s="169">
        <f>IF($A6="","",IF(OR($B6="SÁBADO",$B6="DOMINGO"),"",400))</f>
        <v>400</v>
      </c>
      <c r="M6" s="169">
        <f>IF($A6="","",IF(OR($B6="SÁBADO",$B6="DOMINGO"),"",400))</f>
        <v>400</v>
      </c>
      <c r="N6" s="169">
        <f>IF($A6="","",IF(OR($B6="SÁBADO",$B6="DOMINGO"),"",400))</f>
        <v>400</v>
      </c>
      <c r="O6" s="169">
        <f>IF($A6="","",IF(OR($B6="SÁBADO",$B6="DOMINGO"),"",400))</f>
        <v>400</v>
      </c>
      <c r="R6" s="270">
        <v>46115</v>
      </c>
    </row>
    <row r="7" spans="1:19" customHeight="1" ht="15">
      <c r="A7" s="261">
        <f>IF(A6+1&lt;=EOMONTH($P$2,0),A6+1,"")</f>
        <v>46085</v>
      </c>
      <c r="B7" s="262" t="str">
        <f>IF(A7="","",UPPER(TEXT(A7,"[$-pt-BR]dddd")))</f>
        <v>WEDNESDAY</v>
      </c>
      <c r="C7" s="169">
        <f>IF($A7="","",IF(OR($B7="SÁBADO",$B7="DOMINGO"),"",600))</f>
        <v>600</v>
      </c>
      <c r="D7" s="169">
        <f>IF($A7="","",IF(OR($B7="SÁBADO",$B7="DOMINGO"),"",600))</f>
        <v>600</v>
      </c>
      <c r="E7" s="169">
        <f>IF($A7="","",IF(OR($B7="SÁBADO",$B7="DOMINGO"),"",500))</f>
        <v>500</v>
      </c>
      <c r="F7" s="169">
        <f>IF($A7="","",IF(OR($B7="SÁBADO",$B7="DOMINGO"),"",450))</f>
        <v>450</v>
      </c>
      <c r="G7" s="169">
        <f>IF($A7="","",IF(OR($B7="SÁBADO",$B7="DOMINGO"),"",400))</f>
        <v>400</v>
      </c>
      <c r="H7" s="169">
        <f>IF($A7="","",IF(OR($B7="SÁBADO",$B7="DOMINGO"),"",400))</f>
        <v>400</v>
      </c>
      <c r="I7" s="169">
        <f>IF($A7="","",IF(OR($B7="SÁBADO",$B7="DOMINGO"),"",400))</f>
        <v>400</v>
      </c>
      <c r="J7" s="169">
        <f>IF($A7="","",IF(OR($B7="SÁBADO",$B7="DOMINGO"),"",400))</f>
        <v>400</v>
      </c>
      <c r="K7" s="169">
        <f>IF($A7="","",IF(OR($B7="SÁBADO",$B7="DOMINGO"),"",400))</f>
        <v>400</v>
      </c>
      <c r="L7" s="169">
        <f>IF($A7="","",IF(OR($B7="SÁBADO",$B7="DOMINGO"),"",400))</f>
        <v>400</v>
      </c>
      <c r="M7" s="169">
        <f>IF($A7="","",IF(OR($B7="SÁBADO",$B7="DOMINGO"),"",400))</f>
        <v>400</v>
      </c>
      <c r="N7" s="169">
        <f>IF($A7="","",IF(OR($B7="SÁBADO",$B7="DOMINGO"),"",400))</f>
        <v>400</v>
      </c>
      <c r="O7" s="169">
        <f>IF($A7="","",IF(OR($B7="SÁBADO",$B7="DOMINGO"),"",400))</f>
        <v>400</v>
      </c>
      <c r="R7" s="270">
        <v>46133</v>
      </c>
    </row>
    <row r="8" spans="1:19" customHeight="1" ht="15">
      <c r="A8" s="261">
        <f>IF(A7+1&lt;=EOMONTH($P$2,0),A7+1,"")</f>
        <v>46086</v>
      </c>
      <c r="B8" s="262" t="str">
        <f>IF(A8="","",UPPER(TEXT(A8,"[$-pt-BR]dddd")))</f>
        <v>THURSDAY</v>
      </c>
      <c r="C8" s="169">
        <f>IF($A8="","",IF(OR($B8="SÁBADO",$B8="DOMINGO"),"",600))</f>
        <v>600</v>
      </c>
      <c r="D8" s="169">
        <f>IF($A8="","",IF(OR($B8="SÁBADO",$B8="DOMINGO"),"",600))</f>
        <v>600</v>
      </c>
      <c r="E8" s="169">
        <f>IF($A8="","",IF(OR($B8="SÁBADO",$B8="DOMINGO"),"",500))</f>
        <v>500</v>
      </c>
      <c r="F8" s="169">
        <f>IF($A8="","",IF(OR($B8="SÁBADO",$B8="DOMINGO"),"",450))</f>
        <v>450</v>
      </c>
      <c r="G8" s="169">
        <f>IF($A8="","",IF(OR($B8="SÁBADO",$B8="DOMINGO"),"",400))</f>
        <v>400</v>
      </c>
      <c r="H8" s="169">
        <f>IF($A8="","",IF(OR($B8="SÁBADO",$B8="DOMINGO"),"",400))</f>
        <v>400</v>
      </c>
      <c r="I8" s="169">
        <f>IF($A8="","",IF(OR($B8="SÁBADO",$B8="DOMINGO"),"",400))</f>
        <v>400</v>
      </c>
      <c r="J8" s="169">
        <f>IF($A8="","",IF(OR($B8="SÁBADO",$B8="DOMINGO"),"",400))</f>
        <v>400</v>
      </c>
      <c r="K8" s="169">
        <f>IF($A8="","",IF(OR($B8="SÁBADO",$B8="DOMINGO"),"",400))</f>
        <v>400</v>
      </c>
      <c r="L8" s="169">
        <f>IF($A8="","",IF(OR($B8="SÁBADO",$B8="DOMINGO"),"",400))</f>
        <v>400</v>
      </c>
      <c r="M8" s="169">
        <f>IF($A8="","",IF(OR($B8="SÁBADO",$B8="DOMINGO"),"",400))</f>
        <v>400</v>
      </c>
      <c r="N8" s="169">
        <f>IF($A8="","",IF(OR($B8="SÁBADO",$B8="DOMINGO"),"",400))</f>
        <v>400</v>
      </c>
      <c r="O8" s="169">
        <f>IF($A8="","",IF(OR($B8="SÁBADO",$B8="DOMINGO"),"",400))</f>
        <v>400</v>
      </c>
      <c r="R8" s="270">
        <v>46143</v>
      </c>
    </row>
    <row r="9" spans="1:19" customHeight="1" ht="15">
      <c r="A9" s="261">
        <f>IF(A8+1&lt;=EOMONTH($P$2,0),A8+1,"")</f>
        <v>46087</v>
      </c>
      <c r="B9" s="262" t="str">
        <f>IF(A9="","",UPPER(TEXT(A9,"[$-pt-BR]dddd")))</f>
        <v>FRIDAY</v>
      </c>
      <c r="C9" s="169">
        <f>IF($A9="","",IF(OR($B9="SÁBADO",$B9="DOMINGO"),"",600))</f>
        <v>600</v>
      </c>
      <c r="D9" s="169">
        <f>IF($A9="","",IF(OR($B9="SÁBADO",$B9="DOMINGO"),"",600))</f>
        <v>600</v>
      </c>
      <c r="E9" s="169">
        <f>IF($A9="","",IF(OR($B9="SÁBADO",$B9="DOMINGO"),"",500))</f>
        <v>500</v>
      </c>
      <c r="F9" s="169">
        <f>IF($A9="","",IF(OR($B9="SÁBADO",$B9="DOMINGO"),"",450))</f>
        <v>450</v>
      </c>
      <c r="G9" s="169">
        <f>IF($A9="","",IF(OR($B9="SÁBADO",$B9="DOMINGO"),"",400))</f>
        <v>400</v>
      </c>
      <c r="H9" s="169">
        <f>IF($A9="","",IF(OR($B9="SÁBADO",$B9="DOMINGO"),"",400))</f>
        <v>400</v>
      </c>
      <c r="I9" s="169">
        <f>IF($A9="","",IF(OR($B9="SÁBADO",$B9="DOMINGO"),"",400))</f>
        <v>400</v>
      </c>
      <c r="J9" s="169">
        <f>IF($A9="","",IF(OR($B9="SÁBADO",$B9="DOMINGO"),"",400))</f>
        <v>400</v>
      </c>
      <c r="K9" s="169">
        <f>IF($A9="","",IF(OR($B9="SÁBADO",$B9="DOMINGO"),"",400))</f>
        <v>400</v>
      </c>
      <c r="L9" s="169">
        <f>IF($A9="","",IF(OR($B9="SÁBADO",$B9="DOMINGO"),"",400))</f>
        <v>400</v>
      </c>
      <c r="M9" s="169">
        <f>IF($A9="","",IF(OR($B9="SÁBADO",$B9="DOMINGO"),"",400))</f>
        <v>400</v>
      </c>
      <c r="N9" s="169">
        <f>IF($A9="","",IF(OR($B9="SÁBADO",$B9="DOMINGO"),"",400))</f>
        <v>400</v>
      </c>
      <c r="O9" s="169">
        <f>IF($A9="","",IF(OR($B9="SÁBADO",$B9="DOMINGO"),"",400))</f>
        <v>400</v>
      </c>
      <c r="R9" s="270">
        <v>46272</v>
      </c>
    </row>
    <row r="10" spans="1:19" customHeight="1" ht="15">
      <c r="A10" s="261">
        <f>IF(A9+1&lt;=EOMONTH($P$2,0),A9+1,"")</f>
        <v>46088</v>
      </c>
      <c r="B10" s="262" t="str">
        <f>IF(A10="","",UPPER(TEXT(A10,"[$-pt-BR]dddd")))</f>
        <v>SATURDAY</v>
      </c>
      <c r="C10" s="169">
        <f>IF($A10="","",IF(OR($B10="SÁBADO",$B10="DOMINGO"),"",600))</f>
        <v>600</v>
      </c>
      <c r="D10" s="169">
        <f>IF($A10="","",IF(OR($B10="SÁBADO",$B10="DOMINGO"),"",600))</f>
        <v>600</v>
      </c>
      <c r="E10" s="169">
        <f>IF($A10="","",IF(OR($B10="SÁBADO",$B10="DOMINGO"),"",500))</f>
        <v>500</v>
      </c>
      <c r="F10" s="169">
        <f>IF($A10="","",IF(OR($B10="SÁBADO",$B10="DOMINGO"),"",450))</f>
        <v>450</v>
      </c>
      <c r="G10" s="169">
        <f>IF($A10="","",IF(OR($B10="SÁBADO",$B10="DOMINGO"),"",400))</f>
        <v>400</v>
      </c>
      <c r="H10" s="169">
        <f>IF($A10="","",IF(OR($B10="SÁBADO",$B10="DOMINGO"),"",400))</f>
        <v>400</v>
      </c>
      <c r="I10" s="169">
        <f>IF($A10="","",IF(OR($B10="SÁBADO",$B10="DOMINGO"),"",400))</f>
        <v>400</v>
      </c>
      <c r="J10" s="169">
        <f>IF($A10="","",IF(OR($B10="SÁBADO",$B10="DOMINGO"),"",400))</f>
        <v>400</v>
      </c>
      <c r="K10" s="169">
        <f>IF($A10="","",IF(OR($B10="SÁBADO",$B10="DOMINGO"),"",400))</f>
        <v>400</v>
      </c>
      <c r="L10" s="169">
        <f>IF($A10="","",IF(OR($B10="SÁBADO",$B10="DOMINGO"),"",400))</f>
        <v>400</v>
      </c>
      <c r="M10" s="169">
        <f>IF($A10="","",IF(OR($B10="SÁBADO",$B10="DOMINGO"),"",400))</f>
        <v>400</v>
      </c>
      <c r="N10" s="169">
        <f>IF($A10="","",IF(OR($B10="SÁBADO",$B10="DOMINGO"),"",400))</f>
        <v>400</v>
      </c>
      <c r="O10" s="169">
        <f>IF($A10="","",IF(OR($B10="SÁBADO",$B10="DOMINGO"),"",400))</f>
        <v>400</v>
      </c>
      <c r="P10" s="64"/>
      <c r="R10" s="270">
        <v>46307</v>
      </c>
    </row>
    <row r="11" spans="1:19" customHeight="1" ht="15">
      <c r="A11" s="261">
        <f>IF(A10+1&lt;=EOMONTH($P$2,0),A10+1,"")</f>
        <v>46089</v>
      </c>
      <c r="B11" s="262" t="str">
        <f>IF(A11="","",UPPER(TEXT(A11,"[$-pt-BR]dddd")))</f>
        <v>SUNDAY</v>
      </c>
      <c r="C11" s="169">
        <f>IF($A11="","",IF(OR($B11="SÁBADO",$B11="DOMINGO"),"",600))</f>
        <v>600</v>
      </c>
      <c r="D11" s="169">
        <f>IF($A11="","",IF(OR($B11="SÁBADO",$B11="DOMINGO"),"",600))</f>
        <v>600</v>
      </c>
      <c r="E11" s="169">
        <f>IF($A11="","",IF(OR($B11="SÁBADO",$B11="DOMINGO"),"",500))</f>
        <v>500</v>
      </c>
      <c r="F11" s="169">
        <f>IF($A11="","",IF(OR($B11="SÁBADO",$B11="DOMINGO"),"",450))</f>
        <v>450</v>
      </c>
      <c r="G11" s="169">
        <f>IF($A11="","",IF(OR($B11="SÁBADO",$B11="DOMINGO"),"",400))</f>
        <v>400</v>
      </c>
      <c r="H11" s="169">
        <f>IF($A11="","",IF(OR($B11="SÁBADO",$B11="DOMINGO"),"",400))</f>
        <v>400</v>
      </c>
      <c r="I11" s="169">
        <f>IF($A11="","",IF(OR($B11="SÁBADO",$B11="DOMINGO"),"",400))</f>
        <v>400</v>
      </c>
      <c r="J11" s="169">
        <f>IF($A11="","",IF(OR($B11="SÁBADO",$B11="DOMINGO"),"",400))</f>
        <v>400</v>
      </c>
      <c r="K11" s="169">
        <f>IF($A11="","",IF(OR($B11="SÁBADO",$B11="DOMINGO"),"",400))</f>
        <v>400</v>
      </c>
      <c r="L11" s="169">
        <f>IF($A11="","",IF(OR($B11="SÁBADO",$B11="DOMINGO"),"",400))</f>
        <v>400</v>
      </c>
      <c r="M11" s="169">
        <f>IF($A11="","",IF(OR($B11="SÁBADO",$B11="DOMINGO"),"",400))</f>
        <v>400</v>
      </c>
      <c r="N11" s="169">
        <f>IF($A11="","",IF(OR($B11="SÁBADO",$B11="DOMINGO"),"",400))</f>
        <v>400</v>
      </c>
      <c r="O11" s="169">
        <f>IF($A11="","",IF(OR($B11="SÁBADO",$B11="DOMINGO"),"",400))</f>
        <v>400</v>
      </c>
      <c r="P11" s="64"/>
      <c r="R11" s="270">
        <v>46328</v>
      </c>
    </row>
    <row r="12" spans="1:19" customHeight="1" ht="15">
      <c r="A12" s="261">
        <f>IF(A11+1&lt;=EOMONTH($P$2,0),A11+1,"")</f>
        <v>46090</v>
      </c>
      <c r="B12" s="262" t="str">
        <f>IF(A12="","",UPPER(TEXT(A12,"[$-pt-BR]dddd")))</f>
        <v>MONDAY</v>
      </c>
      <c r="C12" s="169">
        <f>IF($A12="","",IF(OR($B12="SÁBADO",$B12="DOMINGO"),"",600))</f>
        <v>600</v>
      </c>
      <c r="D12" s="169">
        <f>IF($A12="","",IF(OR($B12="SÁBADO",$B12="DOMINGO"),"",600))</f>
        <v>600</v>
      </c>
      <c r="E12" s="169">
        <f>IF($A12="","",IF(OR($B12="SÁBADO",$B12="DOMINGO"),"",500))</f>
        <v>500</v>
      </c>
      <c r="F12" s="169">
        <f>IF($A12="","",IF(OR($B12="SÁBADO",$B12="DOMINGO"),"",450))</f>
        <v>450</v>
      </c>
      <c r="G12" s="169">
        <f>IF($A12="","",IF(OR($B12="SÁBADO",$B12="DOMINGO"),"",400))</f>
        <v>400</v>
      </c>
      <c r="H12" s="169">
        <f>IF($A12="","",IF(OR($B12="SÁBADO",$B12="DOMINGO"),"",400))</f>
        <v>400</v>
      </c>
      <c r="I12" s="169">
        <f>IF($A12="","",IF(OR($B12="SÁBADO",$B12="DOMINGO"),"",400))</f>
        <v>400</v>
      </c>
      <c r="J12" s="169">
        <f>IF($A12="","",IF(OR($B12="SÁBADO",$B12="DOMINGO"),"",400))</f>
        <v>400</v>
      </c>
      <c r="K12" s="169">
        <f>IF($A12="","",IF(OR($B12="SÁBADO",$B12="DOMINGO"),"",400))</f>
        <v>400</v>
      </c>
      <c r="L12" s="169">
        <f>IF($A12="","",IF(OR($B12="SÁBADO",$B12="DOMINGO"),"",400))</f>
        <v>400</v>
      </c>
      <c r="M12" s="169">
        <f>IF($A12="","",IF(OR($B12="SÁBADO",$B12="DOMINGO"),"",400))</f>
        <v>400</v>
      </c>
      <c r="N12" s="169">
        <f>IF($A12="","",IF(OR($B12="SÁBADO",$B12="DOMINGO"),"",400))</f>
        <v>400</v>
      </c>
      <c r="O12" s="169">
        <f>IF($A12="","",IF(OR($B12="SÁBADO",$B12="DOMINGO"),"",400))</f>
        <v>400</v>
      </c>
      <c r="P12" s="64"/>
      <c r="R12" s="270">
        <v>46341</v>
      </c>
    </row>
    <row r="13" spans="1:19" customHeight="1" ht="15">
      <c r="A13" s="261">
        <f>IF(A12+1&lt;=EOMONTH($P$2,0),A12+1,"")</f>
        <v>46091</v>
      </c>
      <c r="B13" s="262" t="str">
        <f>IF(A13="","",UPPER(TEXT(A13,"[$-pt-BR]dddd")))</f>
        <v>TUESDAY</v>
      </c>
      <c r="C13" s="169">
        <f>IF($A13="","",IF(OR($B13="SÁBADO",$B13="DOMINGO"),"",600))</f>
        <v>600</v>
      </c>
      <c r="D13" s="169">
        <f>IF($A13="","",IF(OR($B13="SÁBADO",$B13="DOMINGO"),"",600))</f>
        <v>600</v>
      </c>
      <c r="E13" s="169">
        <f>IF($A13="","",IF(OR($B13="SÁBADO",$B13="DOMINGO"),"",500))</f>
        <v>500</v>
      </c>
      <c r="F13" s="169">
        <f>IF($A13="","",IF(OR($B13="SÁBADO",$B13="DOMINGO"),"",450))</f>
        <v>450</v>
      </c>
      <c r="G13" s="169">
        <f>IF($A13="","",IF(OR($B13="SÁBADO",$B13="DOMINGO"),"",400))</f>
        <v>400</v>
      </c>
      <c r="H13" s="169">
        <f>IF($A13="","",IF(OR($B13="SÁBADO",$B13="DOMINGO"),"",400))</f>
        <v>400</v>
      </c>
      <c r="I13" s="169">
        <f>IF($A13="","",IF(OR($B13="SÁBADO",$B13="DOMINGO"),"",400))</f>
        <v>400</v>
      </c>
      <c r="J13" s="169">
        <f>IF($A13="","",IF(OR($B13="SÁBADO",$B13="DOMINGO"),"",400))</f>
        <v>400</v>
      </c>
      <c r="K13" s="169">
        <f>IF($A13="","",IF(OR($B13="SÁBADO",$B13="DOMINGO"),"",400))</f>
        <v>400</v>
      </c>
      <c r="L13" s="169">
        <f>IF($A13="","",IF(OR($B13="SÁBADO",$B13="DOMINGO"),"",400))</f>
        <v>400</v>
      </c>
      <c r="M13" s="169">
        <f>IF($A13="","",IF(OR($B13="SÁBADO",$B13="DOMINGO"),"",400))</f>
        <v>400</v>
      </c>
      <c r="N13" s="169">
        <f>IF($A13="","",IF(OR($B13="SÁBADO",$B13="DOMINGO"),"",400))</f>
        <v>400</v>
      </c>
      <c r="O13" s="169">
        <f>IF($A13="","",IF(OR($B13="SÁBADO",$B13="DOMINGO"),"",400))</f>
        <v>400</v>
      </c>
      <c r="P13" s="64"/>
      <c r="R13" s="270">
        <v>46381</v>
      </c>
    </row>
    <row r="14" spans="1:19" customHeight="1" ht="15">
      <c r="A14" s="261">
        <f>IF(A13+1&lt;=EOMONTH($P$2,0),A13+1,"")</f>
        <v>46092</v>
      </c>
      <c r="B14" s="262" t="str">
        <f>IF(A14="","",UPPER(TEXT(A14,"[$-pt-BR]dddd")))</f>
        <v>WEDNESDAY</v>
      </c>
      <c r="C14" s="169">
        <f>IF($A14="","",IF(OR($B14="SÁBADO",$B14="DOMINGO"),"",600))</f>
        <v>600</v>
      </c>
      <c r="D14" s="169">
        <f>IF($A14="","",IF(OR($B14="SÁBADO",$B14="DOMINGO"),"",600))</f>
        <v>600</v>
      </c>
      <c r="E14" s="169">
        <f>IF($A14="","",IF(OR($B14="SÁBADO",$B14="DOMINGO"),"",500))</f>
        <v>500</v>
      </c>
      <c r="F14" s="169">
        <f>IF($A14="","",IF(OR($B14="SÁBADO",$B14="DOMINGO"),"",450))</f>
        <v>450</v>
      </c>
      <c r="G14" s="169">
        <f>IF($A14="","",IF(OR($B14="SÁBADO",$B14="DOMINGO"),"",400))</f>
        <v>400</v>
      </c>
      <c r="H14" s="169">
        <f>IF($A14="","",IF(OR($B14="SÁBADO",$B14="DOMINGO"),"",400))</f>
        <v>400</v>
      </c>
      <c r="I14" s="169">
        <f>IF($A14="","",IF(OR($B14="SÁBADO",$B14="DOMINGO"),"",400))</f>
        <v>400</v>
      </c>
      <c r="J14" s="169">
        <f>IF($A14="","",IF(OR($B14="SÁBADO",$B14="DOMINGO"),"",400))</f>
        <v>400</v>
      </c>
      <c r="K14" s="169">
        <f>IF($A14="","",IF(OR($B14="SÁBADO",$B14="DOMINGO"),"",400))</f>
        <v>400</v>
      </c>
      <c r="L14" s="169">
        <f>IF($A14="","",IF(OR($B14="SÁBADO",$B14="DOMINGO"),"",400))</f>
        <v>400</v>
      </c>
      <c r="M14" s="169">
        <f>IF($A14="","",IF(OR($B14="SÁBADO",$B14="DOMINGO"),"",400))</f>
        <v>400</v>
      </c>
      <c r="N14" s="169">
        <f>IF($A14="","",IF(OR($B14="SÁBADO",$B14="DOMINGO"),"",400))</f>
        <v>400</v>
      </c>
      <c r="O14" s="169">
        <f>IF($A14="","",IF(OR($B14="SÁBADO",$B14="DOMINGO"),"",400))</f>
        <v>400</v>
      </c>
      <c r="P14" s="64"/>
    </row>
    <row r="15" spans="1:19" customHeight="1" ht="15">
      <c r="A15" s="261">
        <f>IF(A14+1&lt;=EOMONTH($P$2,0),A14+1,"")</f>
        <v>46093</v>
      </c>
      <c r="B15" s="262" t="str">
        <f>IF(A15="","",UPPER(TEXT(A15,"[$-pt-BR]dddd")))</f>
        <v>THURSDAY</v>
      </c>
      <c r="C15" s="169">
        <f>IF($A15="","",IF(OR($B15="SÁBADO",$B15="DOMINGO"),"",600))</f>
        <v>600</v>
      </c>
      <c r="D15" s="169">
        <f>IF($A15="","",IF(OR($B15="SÁBADO",$B15="DOMINGO"),"",600))</f>
        <v>600</v>
      </c>
      <c r="E15" s="169">
        <f>IF($A15="","",IF(OR($B15="SÁBADO",$B15="DOMINGO"),"",500))</f>
        <v>500</v>
      </c>
      <c r="F15" s="169">
        <f>IF($A15="","",IF(OR($B15="SÁBADO",$B15="DOMINGO"),"",450))</f>
        <v>450</v>
      </c>
      <c r="G15" s="169">
        <f>IF($A15="","",IF(OR($B15="SÁBADO",$B15="DOMINGO"),"",400))</f>
        <v>400</v>
      </c>
      <c r="H15" s="169">
        <f>IF($A15="","",IF(OR($B15="SÁBADO",$B15="DOMINGO"),"",400))</f>
        <v>400</v>
      </c>
      <c r="I15" s="169">
        <f>IF($A15="","",IF(OR($B15="SÁBADO",$B15="DOMINGO"),"",400))</f>
        <v>400</v>
      </c>
      <c r="J15" s="169">
        <f>IF($A15="","",IF(OR($B15="SÁBADO",$B15="DOMINGO"),"",400))</f>
        <v>400</v>
      </c>
      <c r="K15" s="169">
        <f>IF($A15="","",IF(OR($B15="SÁBADO",$B15="DOMINGO"),"",400))</f>
        <v>400</v>
      </c>
      <c r="L15" s="169">
        <f>IF($A15="","",IF(OR($B15="SÁBADO",$B15="DOMINGO"),"",400))</f>
        <v>400</v>
      </c>
      <c r="M15" s="169">
        <f>IF($A15="","",IF(OR($B15="SÁBADO",$B15="DOMINGO"),"",400))</f>
        <v>400</v>
      </c>
      <c r="N15" s="169">
        <f>IF($A15="","",IF(OR($B15="SÁBADO",$B15="DOMINGO"),"",400))</f>
        <v>400</v>
      </c>
      <c r="O15" s="169">
        <f>IF($A15="","",IF(OR($B15="SÁBADO",$B15="DOMINGO"),"",400))</f>
        <v>400</v>
      </c>
      <c r="P15" s="64"/>
    </row>
    <row r="16" spans="1:19" customHeight="1" ht="15">
      <c r="A16" s="261">
        <f>IF(A15+1&lt;=EOMONTH($P$2,0),A15+1,"")</f>
        <v>46094</v>
      </c>
      <c r="B16" s="262" t="str">
        <f>IF(A16="","",UPPER(TEXT(A16,"[$-pt-BR]dddd")))</f>
        <v>FRIDAY</v>
      </c>
      <c r="C16" s="169">
        <f>IF($A16="","",IF(OR($B16="SÁBADO",$B16="DOMINGO"),"",600))</f>
        <v>600</v>
      </c>
      <c r="D16" s="169">
        <f>IF($A16="","",IF(OR($B16="SÁBADO",$B16="DOMINGO"),"",600))</f>
        <v>600</v>
      </c>
      <c r="E16" s="169">
        <f>IF($A16="","",IF(OR($B16="SÁBADO",$B16="DOMINGO"),"",500))</f>
        <v>500</v>
      </c>
      <c r="F16" s="169">
        <f>IF($A16="","",IF(OR($B16="SÁBADO",$B16="DOMINGO"),"",450))</f>
        <v>450</v>
      </c>
      <c r="G16" s="169">
        <f>IF($A16="","",IF(OR($B16="SÁBADO",$B16="DOMINGO"),"",400))</f>
        <v>400</v>
      </c>
      <c r="H16" s="169">
        <f>IF($A16="","",IF(OR($B16="SÁBADO",$B16="DOMINGO"),"",400))</f>
        <v>400</v>
      </c>
      <c r="I16" s="169">
        <f>IF($A16="","",IF(OR($B16="SÁBADO",$B16="DOMINGO"),"",400))</f>
        <v>400</v>
      </c>
      <c r="J16" s="169">
        <f>IF($A16="","",IF(OR($B16="SÁBADO",$B16="DOMINGO"),"",400))</f>
        <v>400</v>
      </c>
      <c r="K16" s="169">
        <f>IF($A16="","",IF(OR($B16="SÁBADO",$B16="DOMINGO"),"",400))</f>
        <v>400</v>
      </c>
      <c r="L16" s="169">
        <f>IF($A16="","",IF(OR($B16="SÁBADO",$B16="DOMINGO"),"",400))</f>
        <v>400</v>
      </c>
      <c r="M16" s="169">
        <f>IF($A16="","",IF(OR($B16="SÁBADO",$B16="DOMINGO"),"",400))</f>
        <v>400</v>
      </c>
      <c r="N16" s="169">
        <f>IF($A16="","",IF(OR($B16="SÁBADO",$B16="DOMINGO"),"",400))</f>
        <v>400</v>
      </c>
      <c r="O16" s="169">
        <f>IF($A16="","",IF(OR($B16="SÁBADO",$B16="DOMINGO"),"",400))</f>
        <v>400</v>
      </c>
      <c r="P16" s="64"/>
    </row>
    <row r="17" spans="1:19" customHeight="1" ht="15">
      <c r="A17" s="261">
        <f>IF(A16+1&lt;=EOMONTH($P$2,0),A16+1,"")</f>
        <v>46095</v>
      </c>
      <c r="B17" s="262" t="str">
        <f>IF(A17="","",UPPER(TEXT(A17,"[$-pt-BR]dddd")))</f>
        <v>SATURDAY</v>
      </c>
      <c r="C17" s="169">
        <f>IF($A17="","",IF(OR($B17="SÁBADO",$B17="DOMINGO"),"",600))</f>
        <v>600</v>
      </c>
      <c r="D17" s="169">
        <f>IF($A17="","",IF(OR($B17="SÁBADO",$B17="DOMINGO"),"",600))</f>
        <v>600</v>
      </c>
      <c r="E17" s="169">
        <f>IF($A17="","",IF(OR($B17="SÁBADO",$B17="DOMINGO"),"",500))</f>
        <v>500</v>
      </c>
      <c r="F17" s="169">
        <f>IF($A17="","",IF(OR($B17="SÁBADO",$B17="DOMINGO"),"",450))</f>
        <v>450</v>
      </c>
      <c r="G17" s="169">
        <f>IF($A17="","",IF(OR($B17="SÁBADO",$B17="DOMINGO"),"",400))</f>
        <v>400</v>
      </c>
      <c r="H17" s="169">
        <f>IF($A17="","",IF(OR($B17="SÁBADO",$B17="DOMINGO"),"",400))</f>
        <v>400</v>
      </c>
      <c r="I17" s="169">
        <f>IF($A17="","",IF(OR($B17="SÁBADO",$B17="DOMINGO"),"",400))</f>
        <v>400</v>
      </c>
      <c r="J17" s="169">
        <f>IF($A17="","",IF(OR($B17="SÁBADO",$B17="DOMINGO"),"",400))</f>
        <v>400</v>
      </c>
      <c r="K17" s="169">
        <f>IF($A17="","",IF(OR($B17="SÁBADO",$B17="DOMINGO"),"",400))</f>
        <v>400</v>
      </c>
      <c r="L17" s="169">
        <f>IF($A17="","",IF(OR($B17="SÁBADO",$B17="DOMINGO"),"",400))</f>
        <v>400</v>
      </c>
      <c r="M17" s="169">
        <f>IF($A17="","",IF(OR($B17="SÁBADO",$B17="DOMINGO"),"",400))</f>
        <v>400</v>
      </c>
      <c r="N17" s="169">
        <f>IF($A17="","",IF(OR($B17="SÁBADO",$B17="DOMINGO"),"",400))</f>
        <v>400</v>
      </c>
      <c r="O17" s="169">
        <f>IF($A17="","",IF(OR($B17="SÁBADO",$B17="DOMINGO"),"",400))</f>
        <v>400</v>
      </c>
      <c r="P17" s="64"/>
    </row>
    <row r="18" spans="1:19" customHeight="1" ht="15">
      <c r="A18" s="261">
        <f>IF(A17+1&lt;=EOMONTH($P$2,0),A17+1,"")</f>
        <v>46096</v>
      </c>
      <c r="B18" s="262" t="str">
        <f>IF(A18="","",UPPER(TEXT(A18,"[$-pt-BR]dddd")))</f>
        <v>SUNDAY</v>
      </c>
      <c r="C18" s="169">
        <f>IF($A18="","",IF(OR($B18="SÁBADO",$B18="DOMINGO"),"",600))</f>
        <v>600</v>
      </c>
      <c r="D18" s="169">
        <f>IF($A18="","",IF(OR($B18="SÁBADO",$B18="DOMINGO"),"",600))</f>
        <v>600</v>
      </c>
      <c r="E18" s="169">
        <f>IF($A18="","",IF(OR($B18="SÁBADO",$B18="DOMINGO"),"",500))</f>
        <v>500</v>
      </c>
      <c r="F18" s="169">
        <f>IF($A18="","",IF(OR($B18="SÁBADO",$B18="DOMINGO"),"",450))</f>
        <v>450</v>
      </c>
      <c r="G18" s="169">
        <f>IF($A18="","",IF(OR($B18="SÁBADO",$B18="DOMINGO"),"",400))</f>
        <v>400</v>
      </c>
      <c r="H18" s="169">
        <f>IF($A18="","",IF(OR($B18="SÁBADO",$B18="DOMINGO"),"",400))</f>
        <v>400</v>
      </c>
      <c r="I18" s="169">
        <f>IF($A18="","",IF(OR($B18="SÁBADO",$B18="DOMINGO"),"",400))</f>
        <v>400</v>
      </c>
      <c r="J18" s="169">
        <f>IF($A18="","",IF(OR($B18="SÁBADO",$B18="DOMINGO"),"",400))</f>
        <v>400</v>
      </c>
      <c r="K18" s="169">
        <f>IF($A18="","",IF(OR($B18="SÁBADO",$B18="DOMINGO"),"",400))</f>
        <v>400</v>
      </c>
      <c r="L18" s="169">
        <f>IF($A18="","",IF(OR($B18="SÁBADO",$B18="DOMINGO"),"",400))</f>
        <v>400</v>
      </c>
      <c r="M18" s="169">
        <f>IF($A18="","",IF(OR($B18="SÁBADO",$B18="DOMINGO"),"",400))</f>
        <v>400</v>
      </c>
      <c r="N18" s="169">
        <f>IF($A18="","",IF(OR($B18="SÁBADO",$B18="DOMINGO"),"",400))</f>
        <v>400</v>
      </c>
      <c r="O18" s="169">
        <f>IF($A18="","",IF(OR($B18="SÁBADO",$B18="DOMINGO"),"",400))</f>
        <v>400</v>
      </c>
      <c r="P18" s="64"/>
    </row>
    <row r="19" spans="1:19" customHeight="1" ht="15">
      <c r="A19" s="261">
        <f>IF(A18+1&lt;=EOMONTH($P$2,0),A18+1,"")</f>
        <v>46097</v>
      </c>
      <c r="B19" s="262" t="str">
        <f>IF(A19="","",UPPER(TEXT(A19,"[$-pt-BR]dddd")))</f>
        <v>MONDAY</v>
      </c>
      <c r="C19" s="169">
        <f>IF($A19="","",IF(OR($B19="SÁBADO",$B19="DOMINGO"),"",600))</f>
        <v>600</v>
      </c>
      <c r="D19" s="169">
        <f>IF($A19="","",IF(OR($B19="SÁBADO",$B19="DOMINGO"),"",600))</f>
        <v>600</v>
      </c>
      <c r="E19" s="169">
        <f>IF($A19="","",IF(OR($B19="SÁBADO",$B19="DOMINGO"),"",500))</f>
        <v>500</v>
      </c>
      <c r="F19" s="169">
        <f>IF($A19="","",IF(OR($B19="SÁBADO",$B19="DOMINGO"),"",450))</f>
        <v>450</v>
      </c>
      <c r="G19" s="169">
        <f>IF($A19="","",IF(OR($B19="SÁBADO",$B19="DOMINGO"),"",400))</f>
        <v>400</v>
      </c>
      <c r="H19" s="169">
        <f>IF($A19="","",IF(OR($B19="SÁBADO",$B19="DOMINGO"),"",400))</f>
        <v>400</v>
      </c>
      <c r="I19" s="169">
        <f>IF($A19="","",IF(OR($B19="SÁBADO",$B19="DOMINGO"),"",400))</f>
        <v>400</v>
      </c>
      <c r="J19" s="169">
        <f>IF($A19="","",IF(OR($B19="SÁBADO",$B19="DOMINGO"),"",400))</f>
        <v>400</v>
      </c>
      <c r="K19" s="169">
        <f>IF($A19="","",IF(OR($B19="SÁBADO",$B19="DOMINGO"),"",400))</f>
        <v>400</v>
      </c>
      <c r="L19" s="169">
        <f>IF($A19="","",IF(OR($B19="SÁBADO",$B19="DOMINGO"),"",400))</f>
        <v>400</v>
      </c>
      <c r="M19" s="169">
        <f>IF($A19="","",IF(OR($B19="SÁBADO",$B19="DOMINGO"),"",400))</f>
        <v>400</v>
      </c>
      <c r="N19" s="169">
        <f>IF($A19="","",IF(OR($B19="SÁBADO",$B19="DOMINGO"),"",400))</f>
        <v>400</v>
      </c>
      <c r="O19" s="169">
        <f>IF($A19="","",IF(OR($B19="SÁBADO",$B19="DOMINGO"),"",400))</f>
        <v>400</v>
      </c>
      <c r="P19" s="64"/>
    </row>
    <row r="20" spans="1:19" customHeight="1" ht="15">
      <c r="A20" s="261">
        <f>IF(A19+1&lt;=EOMONTH($P$2,0),A19+1,"")</f>
        <v>46098</v>
      </c>
      <c r="B20" s="262" t="str">
        <f>IF(A20="","",UPPER(TEXT(A20,"[$-pt-BR]dddd")))</f>
        <v>TUESDAY</v>
      </c>
      <c r="C20" s="169">
        <f>IF($A20="","",IF(OR($B20="SÁBADO",$B20="DOMINGO"),"",600))</f>
        <v>600</v>
      </c>
      <c r="D20" s="169">
        <f>IF($A20="","",IF(OR($B20="SÁBADO",$B20="DOMINGO"),"",600))</f>
        <v>600</v>
      </c>
      <c r="E20" s="169">
        <f>IF($A20="","",IF(OR($B20="SÁBADO",$B20="DOMINGO"),"",500))</f>
        <v>500</v>
      </c>
      <c r="F20" s="169">
        <f>IF($A20="","",IF(OR($B20="SÁBADO",$B20="DOMINGO"),"",450))</f>
        <v>450</v>
      </c>
      <c r="G20" s="169">
        <f>IF($A20="","",IF(OR($B20="SÁBADO",$B20="DOMINGO"),"",400))</f>
        <v>400</v>
      </c>
      <c r="H20" s="169">
        <f>IF($A20="","",IF(OR($B20="SÁBADO",$B20="DOMINGO"),"",400))</f>
        <v>400</v>
      </c>
      <c r="I20" s="169">
        <f>IF($A20="","",IF(OR($B20="SÁBADO",$B20="DOMINGO"),"",400))</f>
        <v>400</v>
      </c>
      <c r="J20" s="169">
        <f>IF($A20="","",IF(OR($B20="SÁBADO",$B20="DOMINGO"),"",400))</f>
        <v>400</v>
      </c>
      <c r="K20" s="169">
        <f>IF($A20="","",IF(OR($B20="SÁBADO",$B20="DOMINGO"),"",400))</f>
        <v>400</v>
      </c>
      <c r="L20" s="169">
        <f>IF($A20="","",IF(OR($B20="SÁBADO",$B20="DOMINGO"),"",400))</f>
        <v>400</v>
      </c>
      <c r="M20" s="169">
        <f>IF($A20="","",IF(OR($B20="SÁBADO",$B20="DOMINGO"),"",400))</f>
        <v>400</v>
      </c>
      <c r="N20" s="169">
        <f>IF($A20="","",IF(OR($B20="SÁBADO",$B20="DOMINGO"),"",400))</f>
        <v>400</v>
      </c>
      <c r="O20" s="169">
        <f>IF($A20="","",IF(OR($B20="SÁBADO",$B20="DOMINGO"),"",400))</f>
        <v>400</v>
      </c>
      <c r="P20" s="64"/>
    </row>
    <row r="21" spans="1:19" customHeight="1" ht="15">
      <c r="A21" s="261">
        <f>IF(A20+1&lt;=EOMONTH($P$2,0),A20+1,"")</f>
        <v>46099</v>
      </c>
      <c r="B21" s="262" t="str">
        <f>IF(A21="","",UPPER(TEXT(A21,"[$-pt-BR]dddd")))</f>
        <v>WEDNESDAY</v>
      </c>
      <c r="C21" s="169">
        <f>IF($A21="","",IF(OR($B21="SÁBADO",$B21="DOMINGO"),"",600))</f>
        <v>600</v>
      </c>
      <c r="D21" s="169">
        <f>IF($A21="","",IF(OR($B21="SÁBADO",$B21="DOMINGO"),"",600))</f>
        <v>600</v>
      </c>
      <c r="E21" s="169">
        <f>IF($A21="","",IF(OR($B21="SÁBADO",$B21="DOMINGO"),"",500))</f>
        <v>500</v>
      </c>
      <c r="F21" s="169">
        <f>IF($A21="","",IF(OR($B21="SÁBADO",$B21="DOMINGO"),"",450))</f>
        <v>450</v>
      </c>
      <c r="G21" s="169">
        <f>IF($A21="","",IF(OR($B21="SÁBADO",$B21="DOMINGO"),"",400))</f>
        <v>400</v>
      </c>
      <c r="H21" s="169">
        <f>IF($A21="","",IF(OR($B21="SÁBADO",$B21="DOMINGO"),"",400))</f>
        <v>400</v>
      </c>
      <c r="I21" s="169">
        <f>IF($A21="","",IF(OR($B21="SÁBADO",$B21="DOMINGO"),"",400))</f>
        <v>400</v>
      </c>
      <c r="J21" s="169">
        <f>IF($A21="","",IF(OR($B21="SÁBADO",$B21="DOMINGO"),"",400))</f>
        <v>400</v>
      </c>
      <c r="K21" s="169">
        <f>IF($A21="","",IF(OR($B21="SÁBADO",$B21="DOMINGO"),"",400))</f>
        <v>400</v>
      </c>
      <c r="L21" s="169">
        <f>IF($A21="","",IF(OR($B21="SÁBADO",$B21="DOMINGO"),"",400))</f>
        <v>400</v>
      </c>
      <c r="M21" s="169">
        <f>IF($A21="","",IF(OR($B21="SÁBADO",$B21="DOMINGO"),"",400))</f>
        <v>400</v>
      </c>
      <c r="N21" s="169">
        <f>IF($A21="","",IF(OR($B21="SÁBADO",$B21="DOMINGO"),"",400))</f>
        <v>400</v>
      </c>
      <c r="O21" s="169">
        <f>IF($A21="","",IF(OR($B21="SÁBADO",$B21="DOMINGO"),"",400))</f>
        <v>400</v>
      </c>
      <c r="P21" s="64"/>
    </row>
    <row r="22" spans="1:19" customHeight="1" ht="15">
      <c r="A22" s="261">
        <f>IF(A21+1&lt;=EOMONTH($P$2,0),A21+1,"")</f>
        <v>46100</v>
      </c>
      <c r="B22" s="262" t="str">
        <f>IF(A22="","",UPPER(TEXT(A22,"[$-pt-BR]dddd")))</f>
        <v>THURSDAY</v>
      </c>
      <c r="C22" s="169">
        <f>IF($A22="","",IF(OR($B22="SÁBADO",$B22="DOMINGO"),"",600))</f>
        <v>600</v>
      </c>
      <c r="D22" s="169">
        <f>IF($A22="","",IF(OR($B22="SÁBADO",$B22="DOMINGO"),"",600))</f>
        <v>600</v>
      </c>
      <c r="E22" s="169">
        <f>IF($A22="","",IF(OR($B22="SÁBADO",$B22="DOMINGO"),"",500))</f>
        <v>500</v>
      </c>
      <c r="F22" s="169">
        <f>IF($A22="","",IF(OR($B22="SÁBADO",$B22="DOMINGO"),"",450))</f>
        <v>450</v>
      </c>
      <c r="G22" s="169">
        <f>IF($A22="","",IF(OR($B22="SÁBADO",$B22="DOMINGO"),"",400))</f>
        <v>400</v>
      </c>
      <c r="H22" s="169">
        <f>IF($A22="","",IF(OR($B22="SÁBADO",$B22="DOMINGO"),"",400))</f>
        <v>400</v>
      </c>
      <c r="I22" s="169">
        <f>IF($A22="","",IF(OR($B22="SÁBADO",$B22="DOMINGO"),"",400))</f>
        <v>400</v>
      </c>
      <c r="J22" s="169">
        <f>IF($A22="","",IF(OR($B22="SÁBADO",$B22="DOMINGO"),"",400))</f>
        <v>400</v>
      </c>
      <c r="K22" s="169">
        <f>IF($A22="","",IF(OR($B22="SÁBADO",$B22="DOMINGO"),"",400))</f>
        <v>400</v>
      </c>
      <c r="L22" s="169">
        <f>IF($A22="","",IF(OR($B22="SÁBADO",$B22="DOMINGO"),"",400))</f>
        <v>400</v>
      </c>
      <c r="M22" s="169">
        <f>IF($A22="","",IF(OR($B22="SÁBADO",$B22="DOMINGO"),"",400))</f>
        <v>400</v>
      </c>
      <c r="N22" s="169">
        <f>IF($A22="","",IF(OR($B22="SÁBADO",$B22="DOMINGO"),"",400))</f>
        <v>400</v>
      </c>
      <c r="O22" s="169">
        <f>IF($A22="","",IF(OR($B22="SÁBADO",$B22="DOMINGO"),"",400))</f>
        <v>400</v>
      </c>
      <c r="P22" s="64"/>
    </row>
    <row r="23" spans="1:19" customHeight="1" ht="15">
      <c r="A23" s="261">
        <f>IF(A22+1&lt;=EOMONTH($P$2,0),A22+1,"")</f>
        <v>46101</v>
      </c>
      <c r="B23" s="262" t="str">
        <f>IF(A23="","",UPPER(TEXT(A23,"[$-pt-BR]dddd")))</f>
        <v>FRIDAY</v>
      </c>
      <c r="C23" s="169">
        <f>IF($A23="","",IF(OR($B23="SÁBADO",$B23="DOMINGO"),"",600))</f>
        <v>600</v>
      </c>
      <c r="D23" s="169">
        <f>IF($A23="","",IF(OR($B23="SÁBADO",$B23="DOMINGO"),"",600))</f>
        <v>600</v>
      </c>
      <c r="E23" s="169">
        <f>IF($A23="","",IF(OR($B23="SÁBADO",$B23="DOMINGO"),"",500))</f>
        <v>500</v>
      </c>
      <c r="F23" s="169">
        <f>IF($A23="","",IF(OR($B23="SÁBADO",$B23="DOMINGO"),"",450))</f>
        <v>450</v>
      </c>
      <c r="G23" s="169">
        <f>IF($A23="","",IF(OR($B23="SÁBADO",$B23="DOMINGO"),"",400))</f>
        <v>400</v>
      </c>
      <c r="H23" s="169">
        <f>IF($A23="","",IF(OR($B23="SÁBADO",$B23="DOMINGO"),"",400))</f>
        <v>400</v>
      </c>
      <c r="I23" s="169">
        <f>IF($A23="","",IF(OR($B23="SÁBADO",$B23="DOMINGO"),"",400))</f>
        <v>400</v>
      </c>
      <c r="J23" s="169">
        <f>IF($A23="","",IF(OR($B23="SÁBADO",$B23="DOMINGO"),"",400))</f>
        <v>400</v>
      </c>
      <c r="K23" s="169">
        <f>IF($A23="","",IF(OR($B23="SÁBADO",$B23="DOMINGO"),"",400))</f>
        <v>400</v>
      </c>
      <c r="L23" s="169">
        <f>IF($A23="","",IF(OR($B23="SÁBADO",$B23="DOMINGO"),"",400))</f>
        <v>400</v>
      </c>
      <c r="M23" s="169">
        <f>IF($A23="","",IF(OR($B23="SÁBADO",$B23="DOMINGO"),"",400))</f>
        <v>400</v>
      </c>
      <c r="N23" s="169">
        <f>IF($A23="","",IF(OR($B23="SÁBADO",$B23="DOMINGO"),"",400))</f>
        <v>400</v>
      </c>
      <c r="O23" s="169">
        <f>IF($A23="","",IF(OR($B23="SÁBADO",$B23="DOMINGO"),"",400))</f>
        <v>400</v>
      </c>
      <c r="P23" s="64"/>
    </row>
    <row r="24" spans="1:19" customHeight="1" ht="15">
      <c r="A24" s="261">
        <f>IF(A23+1&lt;=EOMONTH($P$2,0),A23+1,"")</f>
        <v>46102</v>
      </c>
      <c r="B24" s="262" t="str">
        <f>IF(A24="","",UPPER(TEXT(A24,"[$-pt-BR]dddd")))</f>
        <v>SATURDAY</v>
      </c>
      <c r="C24" s="169">
        <f>IF($A24="","",IF(OR($B24="SÁBADO",$B24="DOMINGO"),"",600))</f>
        <v>600</v>
      </c>
      <c r="D24" s="169">
        <f>IF($A24="","",IF(OR($B24="SÁBADO",$B24="DOMINGO"),"",600))</f>
        <v>600</v>
      </c>
      <c r="E24" s="169">
        <f>IF($A24="","",IF(OR($B24="SÁBADO",$B24="DOMINGO"),"",500))</f>
        <v>500</v>
      </c>
      <c r="F24" s="169">
        <f>IF($A24="","",IF(OR($B24="SÁBADO",$B24="DOMINGO"),"",450))</f>
        <v>450</v>
      </c>
      <c r="G24" s="169">
        <f>IF($A24="","",IF(OR($B24="SÁBADO",$B24="DOMINGO"),"",400))</f>
        <v>400</v>
      </c>
      <c r="H24" s="169">
        <f>IF($A24="","",IF(OR($B24="SÁBADO",$B24="DOMINGO"),"",400))</f>
        <v>400</v>
      </c>
      <c r="I24" s="169">
        <f>IF($A24="","",IF(OR($B24="SÁBADO",$B24="DOMINGO"),"",400))</f>
        <v>400</v>
      </c>
      <c r="J24" s="169">
        <f>IF($A24="","",IF(OR($B24="SÁBADO",$B24="DOMINGO"),"",400))</f>
        <v>400</v>
      </c>
      <c r="K24" s="169">
        <f>IF($A24="","",IF(OR($B24="SÁBADO",$B24="DOMINGO"),"",400))</f>
        <v>400</v>
      </c>
      <c r="L24" s="169">
        <f>IF($A24="","",IF(OR($B24="SÁBADO",$B24="DOMINGO"),"",400))</f>
        <v>400</v>
      </c>
      <c r="M24" s="169">
        <f>IF($A24="","",IF(OR($B24="SÁBADO",$B24="DOMINGO"),"",400))</f>
        <v>400</v>
      </c>
      <c r="N24" s="169">
        <f>IF($A24="","",IF(OR($B24="SÁBADO",$B24="DOMINGO"),"",400))</f>
        <v>400</v>
      </c>
      <c r="O24" s="169">
        <f>IF($A24="","",IF(OR($B24="SÁBADO",$B24="DOMINGO"),"",400))</f>
        <v>400</v>
      </c>
      <c r="P24" s="64"/>
    </row>
    <row r="25" spans="1:19" customHeight="1" ht="15">
      <c r="A25" s="261">
        <f>IF(A24+1&lt;=EOMONTH($P$2,0),A24+1,"")</f>
        <v>46103</v>
      </c>
      <c r="B25" s="262" t="str">
        <f>IF(A25="","",UPPER(TEXT(A25,"[$-pt-BR]dddd")))</f>
        <v>SUNDAY</v>
      </c>
      <c r="C25" s="169">
        <f>IF($A25="","",IF(OR($B25="SÁBADO",$B25="DOMINGO"),"",600))</f>
        <v>600</v>
      </c>
      <c r="D25" s="169">
        <f>IF($A25="","",IF(OR($B25="SÁBADO",$B25="DOMINGO"),"",600))</f>
        <v>600</v>
      </c>
      <c r="E25" s="169">
        <f>IF($A25="","",IF(OR($B25="SÁBADO",$B25="DOMINGO"),"",500))</f>
        <v>500</v>
      </c>
      <c r="F25" s="169">
        <f>IF($A25="","",IF(OR($B25="SÁBADO",$B25="DOMINGO"),"",450))</f>
        <v>450</v>
      </c>
      <c r="G25" s="169">
        <f>IF($A25="","",IF(OR($B25="SÁBADO",$B25="DOMINGO"),"",400))</f>
        <v>400</v>
      </c>
      <c r="H25" s="169">
        <f>IF($A25="","",IF(OR($B25="SÁBADO",$B25="DOMINGO"),"",400))</f>
        <v>400</v>
      </c>
      <c r="I25" s="169">
        <f>IF($A25="","",IF(OR($B25="SÁBADO",$B25="DOMINGO"),"",400))</f>
        <v>400</v>
      </c>
      <c r="J25" s="169">
        <f>IF($A25="","",IF(OR($B25="SÁBADO",$B25="DOMINGO"),"",400))</f>
        <v>400</v>
      </c>
      <c r="K25" s="169">
        <f>IF($A25="","",IF(OR($B25="SÁBADO",$B25="DOMINGO"),"",400))</f>
        <v>400</v>
      </c>
      <c r="L25" s="169">
        <f>IF($A25="","",IF(OR($B25="SÁBADO",$B25="DOMINGO"),"",400))</f>
        <v>400</v>
      </c>
      <c r="M25" s="169">
        <f>IF($A25="","",IF(OR($B25="SÁBADO",$B25="DOMINGO"),"",400))</f>
        <v>400</v>
      </c>
      <c r="N25" s="169">
        <f>IF($A25="","",IF(OR($B25="SÁBADO",$B25="DOMINGO"),"",400))</f>
        <v>400</v>
      </c>
      <c r="O25" s="169">
        <f>IF($A25="","",IF(OR($B25="SÁBADO",$B25="DOMINGO"),"",400))</f>
        <v>400</v>
      </c>
      <c r="P25" s="64"/>
    </row>
    <row r="26" spans="1:19" customHeight="1" ht="15">
      <c r="A26" s="261">
        <f>IF(A25+1&lt;=EOMONTH($P$2,0),A25+1,"")</f>
        <v>46104</v>
      </c>
      <c r="B26" s="262" t="str">
        <f>IF(A26="","",UPPER(TEXT(A26,"[$-pt-BR]dddd")))</f>
        <v>MONDAY</v>
      </c>
      <c r="C26" s="169">
        <f>IF($A26="","",IF(OR($B26="SÁBADO",$B26="DOMINGO"),"",600))</f>
        <v>600</v>
      </c>
      <c r="D26" s="169">
        <f>IF($A26="","",IF(OR($B26="SÁBADO",$B26="DOMINGO"),"",600))</f>
        <v>600</v>
      </c>
      <c r="E26" s="169">
        <f>IF($A26="","",IF(OR($B26="SÁBADO",$B26="DOMINGO"),"",500))</f>
        <v>500</v>
      </c>
      <c r="F26" s="169">
        <f>IF($A26="","",IF(OR($B26="SÁBADO",$B26="DOMINGO"),"",450))</f>
        <v>450</v>
      </c>
      <c r="G26" s="169">
        <f>IF($A26="","",IF(OR($B26="SÁBADO",$B26="DOMINGO"),"",400))</f>
        <v>400</v>
      </c>
      <c r="H26" s="169">
        <f>IF($A26="","",IF(OR($B26="SÁBADO",$B26="DOMINGO"),"",400))</f>
        <v>400</v>
      </c>
      <c r="I26" s="169">
        <f>IF($A26="","",IF(OR($B26="SÁBADO",$B26="DOMINGO"),"",400))</f>
        <v>400</v>
      </c>
      <c r="J26" s="169">
        <f>IF($A26="","",IF(OR($B26="SÁBADO",$B26="DOMINGO"),"",400))</f>
        <v>400</v>
      </c>
      <c r="K26" s="169">
        <f>IF($A26="","",IF(OR($B26="SÁBADO",$B26="DOMINGO"),"",400))</f>
        <v>400</v>
      </c>
      <c r="L26" s="169">
        <f>IF($A26="","",IF(OR($B26="SÁBADO",$B26="DOMINGO"),"",400))</f>
        <v>400</v>
      </c>
      <c r="M26" s="169">
        <f>IF($A26="","",IF(OR($B26="SÁBADO",$B26="DOMINGO"),"",400))</f>
        <v>400</v>
      </c>
      <c r="N26" s="169">
        <f>IF($A26="","",IF(OR($B26="SÁBADO",$B26="DOMINGO"),"",400))</f>
        <v>400</v>
      </c>
      <c r="O26" s="169">
        <f>IF($A26="","",IF(OR($B26="SÁBADO",$B26="DOMINGO"),"",400))</f>
        <v>400</v>
      </c>
      <c r="P26" s="64"/>
    </row>
    <row r="27" spans="1:19" customHeight="1" ht="15">
      <c r="A27" s="261">
        <f>IF(A26+1&lt;=EOMONTH($P$2,0),A26+1,"")</f>
        <v>46105</v>
      </c>
      <c r="B27" s="262" t="str">
        <f>IF(A27="","",UPPER(TEXT(A27,"[$-pt-BR]dddd")))</f>
        <v>TUESDAY</v>
      </c>
      <c r="C27" s="169">
        <f>IF($A27="","",IF(OR($B27="SÁBADO",$B27="DOMINGO"),"",600))</f>
        <v>600</v>
      </c>
      <c r="D27" s="169">
        <f>IF($A27="","",IF(OR($B27="SÁBADO",$B27="DOMINGO"),"",600))</f>
        <v>600</v>
      </c>
      <c r="E27" s="169">
        <f>IF($A27="","",IF(OR($B27="SÁBADO",$B27="DOMINGO"),"",500))</f>
        <v>500</v>
      </c>
      <c r="F27" s="169">
        <f>IF($A27="","",IF(OR($B27="SÁBADO",$B27="DOMINGO"),"",450))</f>
        <v>450</v>
      </c>
      <c r="G27" s="169">
        <f>IF($A27="","",IF(OR($B27="SÁBADO",$B27="DOMINGO"),"",400))</f>
        <v>400</v>
      </c>
      <c r="H27" s="169">
        <f>IF($A27="","",IF(OR($B27="SÁBADO",$B27="DOMINGO"),"",400))</f>
        <v>400</v>
      </c>
      <c r="I27" s="169">
        <f>IF($A27="","",IF(OR($B27="SÁBADO",$B27="DOMINGO"),"",400))</f>
        <v>400</v>
      </c>
      <c r="J27" s="169">
        <f>IF($A27="","",IF(OR($B27="SÁBADO",$B27="DOMINGO"),"",400))</f>
        <v>400</v>
      </c>
      <c r="K27" s="169">
        <f>IF($A27="","",IF(OR($B27="SÁBADO",$B27="DOMINGO"),"",400))</f>
        <v>400</v>
      </c>
      <c r="L27" s="169">
        <f>IF($A27="","",IF(OR($B27="SÁBADO",$B27="DOMINGO"),"",400))</f>
        <v>400</v>
      </c>
      <c r="M27" s="169">
        <f>IF($A27="","",IF(OR($B27="SÁBADO",$B27="DOMINGO"),"",400))</f>
        <v>400</v>
      </c>
      <c r="N27" s="169">
        <f>IF($A27="","",IF(OR($B27="SÁBADO",$B27="DOMINGO"),"",400))</f>
        <v>400</v>
      </c>
      <c r="O27" s="169">
        <f>IF($A27="","",IF(OR($B27="SÁBADO",$B27="DOMINGO"),"",400))</f>
        <v>400</v>
      </c>
      <c r="P27" s="64"/>
    </row>
    <row r="28" spans="1:19" customHeight="1" ht="15">
      <c r="A28" s="261">
        <f>IF(A27+1&lt;=EOMONTH($P$2,0),A27+1,"")</f>
        <v>46106</v>
      </c>
      <c r="B28" s="262" t="str">
        <f>IF(A28="","",UPPER(TEXT(A28,"[$-pt-BR]dddd")))</f>
        <v>WEDNESDAY</v>
      </c>
      <c r="C28" s="169">
        <f>IF($A28="","",IF(OR($B28="SÁBADO",$B28="DOMINGO"),"",600))</f>
        <v>600</v>
      </c>
      <c r="D28" s="169">
        <f>IF($A28="","",IF(OR($B28="SÁBADO",$B28="DOMINGO"),"",600))</f>
        <v>600</v>
      </c>
      <c r="E28" s="169">
        <f>IF($A28="","",IF(OR($B28="SÁBADO",$B28="DOMINGO"),"",500))</f>
        <v>500</v>
      </c>
      <c r="F28" s="169">
        <f>IF($A28="","",IF(OR($B28="SÁBADO",$B28="DOMINGO"),"",450))</f>
        <v>450</v>
      </c>
      <c r="G28" s="169">
        <f>IF($A28="","",IF(OR($B28="SÁBADO",$B28="DOMINGO"),"",400))</f>
        <v>400</v>
      </c>
      <c r="H28" s="169">
        <f>IF($A28="","",IF(OR($B28="SÁBADO",$B28="DOMINGO"),"",400))</f>
        <v>400</v>
      </c>
      <c r="I28" s="169">
        <f>IF($A28="","",IF(OR($B28="SÁBADO",$B28="DOMINGO"),"",400))</f>
        <v>400</v>
      </c>
      <c r="J28" s="169">
        <f>IF($A28="","",IF(OR($B28="SÁBADO",$B28="DOMINGO"),"",400))</f>
        <v>400</v>
      </c>
      <c r="K28" s="169">
        <f>IF($A28="","",IF(OR($B28="SÁBADO",$B28="DOMINGO"),"",400))</f>
        <v>400</v>
      </c>
      <c r="L28" s="169">
        <f>IF($A28="","",IF(OR($B28="SÁBADO",$B28="DOMINGO"),"",400))</f>
        <v>400</v>
      </c>
      <c r="M28" s="169">
        <f>IF($A28="","",IF(OR($B28="SÁBADO",$B28="DOMINGO"),"",400))</f>
        <v>400</v>
      </c>
      <c r="N28" s="169">
        <f>IF($A28="","",IF(OR($B28="SÁBADO",$B28="DOMINGO"),"",400))</f>
        <v>400</v>
      </c>
      <c r="O28" s="169">
        <f>IF($A28="","",IF(OR($B28="SÁBADO",$B28="DOMINGO"),"",400))</f>
        <v>400</v>
      </c>
      <c r="P28" s="64"/>
    </row>
    <row r="29" spans="1:19" customHeight="1" ht="15">
      <c r="A29" s="261">
        <f>IF(A28+1&lt;=EOMONTH($P$2,0),A28+1,"")</f>
        <v>46107</v>
      </c>
      <c r="B29" s="262" t="str">
        <f>IF(A29="","",UPPER(TEXT(A29,"[$-pt-BR]dddd")))</f>
        <v>THURSDAY</v>
      </c>
      <c r="C29" s="169">
        <f>IF($A29="","",IF(OR($B29="SÁBADO",$B29="DOMINGO"),"",600))</f>
        <v>600</v>
      </c>
      <c r="D29" s="169">
        <f>IF($A29="","",IF(OR($B29="SÁBADO",$B29="DOMINGO"),"",600))</f>
        <v>600</v>
      </c>
      <c r="E29" s="169">
        <f>IF($A29="","",IF(OR($B29="SÁBADO",$B29="DOMINGO"),"",500))</f>
        <v>500</v>
      </c>
      <c r="F29" s="169">
        <f>IF($A29="","",IF(OR($B29="SÁBADO",$B29="DOMINGO"),"",450))</f>
        <v>450</v>
      </c>
      <c r="G29" s="169">
        <f>IF($A29="","",IF(OR($B29="SÁBADO",$B29="DOMINGO"),"",400))</f>
        <v>400</v>
      </c>
      <c r="H29" s="169">
        <f>IF($A29="","",IF(OR($B29="SÁBADO",$B29="DOMINGO"),"",400))</f>
        <v>400</v>
      </c>
      <c r="I29" s="169">
        <f>IF($A29="","",IF(OR($B29="SÁBADO",$B29="DOMINGO"),"",400))</f>
        <v>400</v>
      </c>
      <c r="J29" s="169">
        <f>IF($A29="","",IF(OR($B29="SÁBADO",$B29="DOMINGO"),"",400))</f>
        <v>400</v>
      </c>
      <c r="K29" s="169">
        <f>IF($A29="","",IF(OR($B29="SÁBADO",$B29="DOMINGO"),"",400))</f>
        <v>400</v>
      </c>
      <c r="L29" s="169">
        <f>IF($A29="","",IF(OR($B29="SÁBADO",$B29="DOMINGO"),"",400))</f>
        <v>400</v>
      </c>
      <c r="M29" s="169">
        <f>IF($A29="","",IF(OR($B29="SÁBADO",$B29="DOMINGO"),"",400))</f>
        <v>400</v>
      </c>
      <c r="N29" s="169">
        <f>IF($A29="","",IF(OR($B29="SÁBADO",$B29="DOMINGO"),"",400))</f>
        <v>400</v>
      </c>
      <c r="O29" s="169">
        <f>IF($A29="","",IF(OR($B29="SÁBADO",$B29="DOMINGO"),"",400))</f>
        <v>400</v>
      </c>
      <c r="P29" s="64"/>
    </row>
    <row r="30" spans="1:19" customHeight="1" ht="15">
      <c r="A30" s="261">
        <f>IF(A29+1&lt;=EOMONTH($P$2,0),A29+1,"")</f>
        <v>46108</v>
      </c>
      <c r="B30" s="262" t="str">
        <f>IF(A30="","",UPPER(TEXT(A30,"[$-pt-BR]dddd")))</f>
        <v>FRIDAY</v>
      </c>
      <c r="C30" s="169">
        <f>IF($A30="","",IF(OR($B30="SÁBADO",$B30="DOMINGO"),"",600))</f>
        <v>600</v>
      </c>
      <c r="D30" s="169">
        <f>IF($A30="","",IF(OR($B30="SÁBADO",$B30="DOMINGO"),"",600))</f>
        <v>600</v>
      </c>
      <c r="E30" s="169">
        <f>IF($A30="","",IF(OR($B30="SÁBADO",$B30="DOMINGO"),"",500))</f>
        <v>500</v>
      </c>
      <c r="F30" s="169">
        <f>IF($A30="","",IF(OR($B30="SÁBADO",$B30="DOMINGO"),"",450))</f>
        <v>450</v>
      </c>
      <c r="G30" s="169">
        <f>IF($A30="","",IF(OR($B30="SÁBADO",$B30="DOMINGO"),"",400))</f>
        <v>400</v>
      </c>
      <c r="H30" s="169">
        <f>IF($A30="","",IF(OR($B30="SÁBADO",$B30="DOMINGO"),"",400))</f>
        <v>400</v>
      </c>
      <c r="I30" s="169">
        <f>IF($A30="","",IF(OR($B30="SÁBADO",$B30="DOMINGO"),"",400))</f>
        <v>400</v>
      </c>
      <c r="J30" s="169">
        <f>IF($A30="","",IF(OR($B30="SÁBADO",$B30="DOMINGO"),"",400))</f>
        <v>400</v>
      </c>
      <c r="K30" s="169">
        <f>IF($A30="","",IF(OR($B30="SÁBADO",$B30="DOMINGO"),"",400))</f>
        <v>400</v>
      </c>
      <c r="L30" s="169">
        <f>IF($A30="","",IF(OR($B30="SÁBADO",$B30="DOMINGO"),"",400))</f>
        <v>400</v>
      </c>
      <c r="M30" s="169">
        <f>IF($A30="","",IF(OR($B30="SÁBADO",$B30="DOMINGO"),"",400))</f>
        <v>400</v>
      </c>
      <c r="N30" s="169">
        <f>IF($A30="","",IF(OR($B30="SÁBADO",$B30="DOMINGO"),"",400))</f>
        <v>400</v>
      </c>
      <c r="O30" s="169">
        <f>IF($A30="","",IF(OR($B30="SÁBADO",$B30="DOMINGO"),"",400))</f>
        <v>400</v>
      </c>
      <c r="P30" s="64"/>
    </row>
    <row r="31" spans="1:19" customHeight="1" ht="15.75">
      <c r="A31" s="261">
        <f>IF(A30+1&lt;=EOMONTH($P$2,0),A30+1,"")</f>
        <v>46109</v>
      </c>
      <c r="B31" s="262" t="str">
        <f>IF(A31="","",UPPER(TEXT(A31,"[$-pt-BR]dddd")))</f>
        <v>SATURDAY</v>
      </c>
      <c r="C31" s="169">
        <f>IF($A31="","",IF(OR($B31="SÁBADO",$B31="DOMINGO"),"",600))</f>
        <v>600</v>
      </c>
      <c r="D31" s="169">
        <f>IF($A31="","",IF(OR($B31="SÁBADO",$B31="DOMINGO"),"",600))</f>
        <v>600</v>
      </c>
      <c r="E31" s="169">
        <f>IF($A31="","",IF(OR($B31="SÁBADO",$B31="DOMINGO"),"",500))</f>
        <v>500</v>
      </c>
      <c r="F31" s="169">
        <f>IF($A31="","",IF(OR($B31="SÁBADO",$B31="DOMINGO"),"",450))</f>
        <v>450</v>
      </c>
      <c r="G31" s="169">
        <f>IF($A31="","",IF(OR($B31="SÁBADO",$B31="DOMINGO"),"",400))</f>
        <v>400</v>
      </c>
      <c r="H31" s="169">
        <f>IF($A31="","",IF(OR($B31="SÁBADO",$B31="DOMINGO"),"",400))</f>
        <v>400</v>
      </c>
      <c r="I31" s="169">
        <f>IF($A31="","",IF(OR($B31="SÁBADO",$B31="DOMINGO"),"",400))</f>
        <v>400</v>
      </c>
      <c r="J31" s="169">
        <f>IF($A31="","",IF(OR($B31="SÁBADO",$B31="DOMINGO"),"",400))</f>
        <v>400</v>
      </c>
      <c r="K31" s="169">
        <f>IF($A31="","",IF(OR($B31="SÁBADO",$B31="DOMINGO"),"",400))</f>
        <v>400</v>
      </c>
      <c r="L31" s="169">
        <f>IF($A31="","",IF(OR($B31="SÁBADO",$B31="DOMINGO"),"",400))</f>
        <v>400</v>
      </c>
      <c r="M31" s="169">
        <f>IF($A31="","",IF(OR($B31="SÁBADO",$B31="DOMINGO"),"",400))</f>
        <v>400</v>
      </c>
      <c r="N31" s="169">
        <f>IF($A31="","",IF(OR($B31="SÁBADO",$B31="DOMINGO"),"",400))</f>
        <v>400</v>
      </c>
      <c r="O31" s="169">
        <f>IF($A31="","",IF(OR($B31="SÁBADO",$B31="DOMINGO"),"",400))</f>
        <v>400</v>
      </c>
      <c r="P31" s="64"/>
    </row>
    <row r="32" spans="1:19" customHeight="1" ht="15">
      <c r="A32" s="261">
        <f>IF(A31+1&lt;=EOMONTH($P$2,0),A31+1,"")</f>
        <v>46110</v>
      </c>
      <c r="B32" s="262" t="str">
        <f>IF(A32="","",UPPER(TEXT(A32,"[$-pt-BR]dddd")))</f>
        <v>SUNDAY</v>
      </c>
      <c r="C32" s="169">
        <f>IF($A32="","",IF(OR($B32="SÁBADO",$B32="DOMINGO"),"",600))</f>
        <v>600</v>
      </c>
      <c r="D32" s="169">
        <f>IF($A32="","",IF(OR($B32="SÁBADO",$B32="DOMINGO"),"",600))</f>
        <v>600</v>
      </c>
      <c r="E32" s="169">
        <f>IF($A32="","",IF(OR($B32="SÁBADO",$B32="DOMINGO"),"",500))</f>
        <v>500</v>
      </c>
      <c r="F32" s="169">
        <f>IF($A32="","",IF(OR($B32="SÁBADO",$B32="DOMINGO"),"",450))</f>
        <v>450</v>
      </c>
      <c r="G32" s="169">
        <f>IF($A32="","",IF(OR($B32="SÁBADO",$B32="DOMINGO"),"",400))</f>
        <v>400</v>
      </c>
      <c r="H32" s="169">
        <f>IF($A32="","",IF(OR($B32="SÁBADO",$B32="DOMINGO"),"",400))</f>
        <v>400</v>
      </c>
      <c r="I32" s="169">
        <f>IF($A32="","",IF(OR($B32="SÁBADO",$B32="DOMINGO"),"",400))</f>
        <v>400</v>
      </c>
      <c r="J32" s="169">
        <f>IF($A32="","",IF(OR($B32="SÁBADO",$B32="DOMINGO"),"",400))</f>
        <v>400</v>
      </c>
      <c r="K32" s="169">
        <f>IF($A32="","",IF(OR($B32="SÁBADO",$B32="DOMINGO"),"",400))</f>
        <v>400</v>
      </c>
      <c r="L32" s="169">
        <f>IF($A32="","",IF(OR($B32="SÁBADO",$B32="DOMINGO"),"",400))</f>
        <v>400</v>
      </c>
      <c r="M32" s="169">
        <f>IF($A32="","",IF(OR($B32="SÁBADO",$B32="DOMINGO"),"",400))</f>
        <v>400</v>
      </c>
      <c r="N32" s="169">
        <f>IF($A32="","",IF(OR($B32="SÁBADO",$B32="DOMINGO"),"",400))</f>
        <v>400</v>
      </c>
      <c r="O32" s="169">
        <f>IF($A32="","",IF(OR($B32="SÁBADO",$B32="DOMINGO"),"",400))</f>
        <v>400</v>
      </c>
      <c r="P32" s="64"/>
    </row>
    <row r="33" spans="1:19" customHeight="1" ht="15">
      <c r="A33" s="261">
        <f>IF(A32+1&lt;=EOMONTH($P$2,0),A32+1,"")</f>
        <v>46111</v>
      </c>
      <c r="B33" s="262" t="str">
        <f>IF(A33="","",UPPER(TEXT(A33,"[$-pt-BR]dddd")))</f>
        <v>MONDAY</v>
      </c>
      <c r="C33" s="169">
        <f>IF($A33="","",IF(OR($B33="SÁBADO",$B33="DOMINGO"),"",600))</f>
        <v>600</v>
      </c>
      <c r="D33" s="169">
        <f>IF($A33="","",IF(OR($B33="SÁBADO",$B33="DOMINGO"),"",600))</f>
        <v>600</v>
      </c>
      <c r="E33" s="169">
        <f>IF($A33="","",IF(OR($B33="SÁBADO",$B33="DOMINGO"),"",500))</f>
        <v>500</v>
      </c>
      <c r="F33" s="169">
        <f>IF($A33="","",IF(OR($B33="SÁBADO",$B33="DOMINGO"),"",450))</f>
        <v>450</v>
      </c>
      <c r="G33" s="169">
        <f>IF($A33="","",IF(OR($B33="SÁBADO",$B33="DOMINGO"),"",400))</f>
        <v>400</v>
      </c>
      <c r="H33" s="169">
        <f>IF($A33="","",IF(OR($B33="SÁBADO",$B33="DOMINGO"),"",400))</f>
        <v>400</v>
      </c>
      <c r="I33" s="169">
        <f>IF($A33="","",IF(OR($B33="SÁBADO",$B33="DOMINGO"),"",400))</f>
        <v>400</v>
      </c>
      <c r="J33" s="169">
        <f>IF($A33="","",IF(OR($B33="SÁBADO",$B33="DOMINGO"),"",400))</f>
        <v>400</v>
      </c>
      <c r="K33" s="169">
        <f>IF($A33="","",IF(OR($B33="SÁBADO",$B33="DOMINGO"),"",400))</f>
        <v>400</v>
      </c>
      <c r="L33" s="169">
        <f>IF($A33="","",IF(OR($B33="SÁBADO",$B33="DOMINGO"),"",400))</f>
        <v>400</v>
      </c>
      <c r="M33" s="169">
        <f>IF($A33="","",IF(OR($B33="SÁBADO",$B33="DOMINGO"),"",400))</f>
        <v>400</v>
      </c>
      <c r="N33" s="169">
        <f>IF($A33="","",IF(OR($B33="SÁBADO",$B33="DOMINGO"),"",400))</f>
        <v>400</v>
      </c>
      <c r="O33" s="169">
        <f>IF($A33="","",IF(OR($B33="SÁBADO",$B33="DOMINGO"),"",400))</f>
        <v>400</v>
      </c>
      <c r="P33" s="64"/>
    </row>
    <row r="34" spans="1:19" customHeight="1" ht="15.75">
      <c r="A34" s="261">
        <f>IF(A33+1&lt;=EOMONTH($P$2,0),A33+1,"")</f>
        <v>46112</v>
      </c>
      <c r="B34" s="262" t="str">
        <f>IF(A34="","",UPPER(TEXT(A34,"[$-pt-BR]dddd")))</f>
        <v>TUESDAY</v>
      </c>
      <c r="C34" s="169">
        <f>IF($A34="","",IF(OR($B34="SÁBADO",$B34="DOMINGO"),"",600))</f>
        <v>600</v>
      </c>
      <c r="D34" s="169">
        <f>IF($A34="","",IF(OR($B34="SÁBADO",$B34="DOMINGO"),"",600))</f>
        <v>600</v>
      </c>
      <c r="E34" s="169">
        <f>IF($A34="","",IF(OR($B34="SÁBADO",$B34="DOMINGO"),"",500))</f>
        <v>500</v>
      </c>
      <c r="F34" s="169">
        <f>IF($A34="","",IF(OR($B34="SÁBADO",$B34="DOMINGO"),"",450))</f>
        <v>450</v>
      </c>
      <c r="G34" s="169">
        <f>IF($A34="","",IF(OR($B34="SÁBADO",$B34="DOMINGO"),"",400))</f>
        <v>400</v>
      </c>
      <c r="H34" s="169">
        <f>IF($A34="","",IF(OR($B34="SÁBADO",$B34="DOMINGO"),"",400))</f>
        <v>400</v>
      </c>
      <c r="I34" s="169">
        <f>IF($A34="","",IF(OR($B34="SÁBADO",$B34="DOMINGO"),"",400))</f>
        <v>400</v>
      </c>
      <c r="J34" s="169">
        <f>IF($A34="","",IF(OR($B34="SÁBADO",$B34="DOMINGO"),"",400))</f>
        <v>400</v>
      </c>
      <c r="K34" s="169">
        <f>IF($A34="","",IF(OR($B34="SÁBADO",$B34="DOMINGO"),"",400))</f>
        <v>400</v>
      </c>
      <c r="L34" s="169">
        <f>IF($A34="","",IF(OR($B34="SÁBADO",$B34="DOMINGO"),"",400))</f>
        <v>400</v>
      </c>
      <c r="M34" s="169">
        <f>IF($A34="","",IF(OR($B34="SÁBADO",$B34="DOMINGO"),"",400))</f>
        <v>400</v>
      </c>
      <c r="N34" s="169">
        <f>IF($A34="","",IF(OR($B34="SÁBADO",$B34="DOMINGO"),"",400))</f>
        <v>400</v>
      </c>
      <c r="O34" s="169">
        <f>IF($A34="","",IF(OR($B34="SÁBADO",$B34="DOMINGO"),"",400))</f>
        <v>400</v>
      </c>
      <c r="P34" s="64"/>
    </row>
    <row r="35" spans="1:19" customHeight="1" ht="15.75">
      <c r="A35" s="97" t="s">
        <v>226</v>
      </c>
      <c r="B35" s="98"/>
      <c r="C35" s="171">
        <f>SUM(C4:C33)</f>
        <v>17650</v>
      </c>
      <c r="D35" s="119">
        <f>SUM(D4:D33)</f>
        <v>18000</v>
      </c>
      <c r="E35" s="119">
        <f>SUM(E4:E33)</f>
        <v>15000</v>
      </c>
      <c r="F35" s="119">
        <f>SUM(F4:F33)</f>
        <v>13500</v>
      </c>
      <c r="G35" s="119">
        <f>SUM(G4:G33)</f>
        <v>12000</v>
      </c>
      <c r="H35" s="119">
        <f>SUM(H4:H33)</f>
        <v>12000</v>
      </c>
      <c r="I35" s="119">
        <f>SUM(I4:I33)</f>
        <v>12000</v>
      </c>
      <c r="J35" s="119">
        <f>SUM(J4:J33)</f>
        <v>12000</v>
      </c>
      <c r="K35" s="119">
        <f>SUM(K4:K33)</f>
        <v>12000</v>
      </c>
      <c r="L35" s="157">
        <f>SUM(L4:L33)</f>
        <v>12000</v>
      </c>
      <c r="M35" s="119">
        <f>SUM(M4:M33)</f>
        <v>12000</v>
      </c>
      <c r="N35" s="119">
        <f>SUM(N4:N33)</f>
        <v>12000</v>
      </c>
      <c r="O35" s="170">
        <f>SUM(O4:O33)</f>
        <v>12000</v>
      </c>
    </row>
    <row r="36" spans="1:19" customHeight="1" ht="16.5">
      <c r="A36" s="406" t="s">
        <v>2</v>
      </c>
      <c r="B36" s="407"/>
      <c r="C36" s="408">
        <f>SUM(C35:O35)</f>
        <v>172150</v>
      </c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10"/>
    </row>
    <row r="37" spans="1:19">
      <c r="C37" s="64"/>
      <c r="D37" s="64"/>
      <c r="E37" s="64"/>
      <c r="F37" s="64"/>
      <c r="G37" s="64"/>
      <c r="H37" s="64"/>
    </row>
  </sheetData>
  <mergeCells>
    <mergeCell ref="A2:B2"/>
    <mergeCell ref="C2:O2"/>
    <mergeCell ref="A36:B36"/>
    <mergeCell ref="C36:O36"/>
    <mergeCell ref="A1:B1"/>
    <mergeCell ref="A3:B3"/>
  </mergeCells>
  <conditionalFormatting sqref="C4:O34">
    <cfRule type="expression" dxfId="347" priority="1">
      <formula>OR($B4="SÁBADO",$B4="DOMINGO")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2021 RESUL. FX ETÁRIA</vt:lpstr>
      <vt:lpstr>RESUL. ALCANÇADOS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3 - Relatório GSAN COZINHAS</vt:lpstr>
      <vt:lpstr>3.1 - Relat. GSAN RESTAURANTES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2024-06-03T20:19:56+02:00</dcterms:created>
  <dcterms:modified xsi:type="dcterms:W3CDTF">2026-03-31T15:18:02+02:00</dcterms:modified>
  <dc:title/>
  <dc:description/>
  <dc:subject/>
  <cp:keywords/>
  <cp:category/>
</cp:coreProperties>
</file>