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esktop\"/>
    </mc:Choice>
  </mc:AlternateContent>
  <xr:revisionPtr revIDLastSave="0" documentId="13_ncr:1_{6EB7D79D-BC3A-4F39-8ED6-093588943CEE}" xr6:coauthVersionLast="36" xr6:coauthVersionMax="47" xr10:uidLastSave="{00000000-0000-0000-0000-000000000000}"/>
  <bookViews>
    <workbookView xWindow="0" yWindow="0" windowWidth="28800" windowHeight="12225" activeTab="3" xr2:uid="{F16B0DBC-A30E-4B0D-A874-EA1DAAB81CA0}"/>
  </bookViews>
  <sheets>
    <sheet name="Planilha3" sheetId="3" r:id="rId1"/>
    <sheet name="Planilha5" sheetId="5" r:id="rId2"/>
    <sheet name="Planilha8" sheetId="8" r:id="rId3"/>
    <sheet name="Planilha1" sheetId="1" r:id="rId4"/>
  </sheets>
  <calcPr calcId="191028"/>
  <pivotCaches>
    <pivotCache cacheId="12" r:id="rId5"/>
    <pivotCache cacheId="36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1" l="1"/>
  <c r="A18" i="1"/>
  <c r="A16" i="1"/>
  <c r="B8" i="1"/>
  <c r="C8" i="1"/>
  <c r="D8" i="1"/>
  <c r="E8" i="1"/>
  <c r="F8" i="1"/>
  <c r="G8" i="1"/>
  <c r="H8" i="1"/>
  <c r="I8" i="1"/>
  <c r="J8" i="1"/>
  <c r="K8" i="1"/>
  <c r="L8" i="1"/>
  <c r="M8" i="1"/>
  <c r="C5" i="1" l="1"/>
  <c r="C4" i="1"/>
  <c r="C3" i="1"/>
  <c r="C11" i="1"/>
  <c r="C12" i="1" s="1"/>
  <c r="D5" i="1"/>
  <c r="D4" i="1"/>
  <c r="D3" i="1"/>
  <c r="D11" i="1"/>
  <c r="D12" i="1"/>
  <c r="E7" i="1"/>
  <c r="E6" i="1"/>
  <c r="E5" i="1"/>
  <c r="E4" i="1"/>
  <c r="E3" i="1"/>
  <c r="E11" i="1"/>
  <c r="E12" i="1" s="1"/>
  <c r="F7" i="1"/>
  <c r="F6" i="1"/>
  <c r="F5" i="1"/>
  <c r="F4" i="1"/>
  <c r="F3" i="1"/>
  <c r="F11" i="1"/>
  <c r="F12" i="1"/>
  <c r="G7" i="1"/>
  <c r="G6" i="1"/>
  <c r="G5" i="1"/>
  <c r="G4" i="1"/>
  <c r="G3" i="1"/>
  <c r="G11" i="1"/>
  <c r="G12" i="1" s="1"/>
  <c r="H7" i="1"/>
  <c r="H6" i="1"/>
  <c r="H5" i="1"/>
  <c r="H4" i="1"/>
  <c r="H3" i="1"/>
  <c r="H11" i="1"/>
  <c r="H12" i="1" s="1"/>
  <c r="I7" i="1"/>
  <c r="I6" i="1"/>
  <c r="I5" i="1"/>
  <c r="I4" i="1"/>
  <c r="I3" i="1"/>
  <c r="I11" i="1"/>
  <c r="I12" i="1" s="1"/>
  <c r="J7" i="1"/>
  <c r="J6" i="1"/>
  <c r="J5" i="1"/>
  <c r="J4" i="1"/>
  <c r="J3" i="1"/>
  <c r="J11" i="1"/>
  <c r="J12" i="1" s="1"/>
  <c r="K7" i="1"/>
  <c r="K6" i="1"/>
  <c r="K5" i="1"/>
  <c r="K4" i="1"/>
  <c r="K3" i="1"/>
  <c r="K11" i="1"/>
  <c r="K12" i="1" s="1"/>
  <c r="L7" i="1"/>
  <c r="L6" i="1"/>
  <c r="L5" i="1"/>
  <c r="L4" i="1"/>
  <c r="L3" i="1"/>
  <c r="L11" i="1"/>
  <c r="L12" i="1" s="1"/>
  <c r="M7" i="1"/>
  <c r="M6" i="1"/>
  <c r="M5" i="1"/>
  <c r="M4" i="1"/>
  <c r="M3" i="1"/>
  <c r="M11" i="1"/>
  <c r="M12" i="1" s="1"/>
  <c r="B11" i="1"/>
  <c r="B12" i="1" s="1"/>
</calcChain>
</file>

<file path=xl/sharedStrings.xml><?xml version="1.0" encoding="utf-8"?>
<sst xmlns="http://schemas.openxmlformats.org/spreadsheetml/2006/main" count="80" uniqueCount="41">
  <si>
    <t>conta de agua</t>
  </si>
  <si>
    <t>prestação da casa</t>
  </si>
  <si>
    <t>gasolina</t>
  </si>
  <si>
    <t xml:space="preserve">compra </t>
  </si>
  <si>
    <t>conta de luz</t>
  </si>
  <si>
    <t>alta</t>
  </si>
  <si>
    <t>media</t>
  </si>
  <si>
    <t xml:space="preserve">valor  mensal </t>
  </si>
  <si>
    <t>janeiro</t>
  </si>
  <si>
    <t xml:space="preserve">fevereiro </t>
  </si>
  <si>
    <t xml:space="preserve">março </t>
  </si>
  <si>
    <t>abril</t>
  </si>
  <si>
    <t>maio</t>
  </si>
  <si>
    <t>junho</t>
  </si>
  <si>
    <t>julho</t>
  </si>
  <si>
    <t>agosto</t>
  </si>
  <si>
    <t xml:space="preserve">setembro </t>
  </si>
  <si>
    <t>outubro</t>
  </si>
  <si>
    <t>novembro</t>
  </si>
  <si>
    <t>dezembro</t>
  </si>
  <si>
    <t>baixa</t>
  </si>
  <si>
    <t>Total de gastos mensais</t>
  </si>
  <si>
    <t xml:space="preserve">grau de importâncias </t>
  </si>
  <si>
    <t xml:space="preserve">renda bruta mensal </t>
  </si>
  <si>
    <t>gastos   X   renda</t>
  </si>
  <si>
    <t>despesas</t>
  </si>
  <si>
    <t>Soma de janeiro</t>
  </si>
  <si>
    <t xml:space="preserve">Soma de fevereiro </t>
  </si>
  <si>
    <t xml:space="preserve">Soma de março </t>
  </si>
  <si>
    <t>Soma de abril</t>
  </si>
  <si>
    <t>Soma de maio</t>
  </si>
  <si>
    <t>Soma de junho</t>
  </si>
  <si>
    <t>Soma de julho</t>
  </si>
  <si>
    <t>Soma de agosto</t>
  </si>
  <si>
    <t xml:space="preserve">Soma de setembro </t>
  </si>
  <si>
    <t>Soma de outubro</t>
  </si>
  <si>
    <t>Soma de novembro</t>
  </si>
  <si>
    <t>Soma de dezembro</t>
  </si>
  <si>
    <t>Rótulos de Linha</t>
  </si>
  <si>
    <t>Total Geral</t>
  </si>
  <si>
    <t>importancia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</si>
</sst>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[$R$-416]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AA75D2"/>
        <bgColor indexed="64"/>
      </patternFill>
    </fill>
    <fill>
      <patternFill patternType="solid">
        <fgColor rgb="FFC7A2E3"/>
        <bgColor indexed="64"/>
      </patternFill>
    </fill>
  </fills>
  <borders count="7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 style="thin">
        <color rgb="FF505050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4" fillId="3" borderId="1" xfId="0" applyFont="1" applyFill="1" applyBorder="1"/>
    <xf numFmtId="164" fontId="0" fillId="0" borderId="1" xfId="0" applyNumberFormat="1" applyBorder="1"/>
    <xf numFmtId="164" fontId="5" fillId="0" borderId="1" xfId="0" applyNumberFormat="1" applyFont="1" applyBorder="1"/>
    <xf numFmtId="0" fontId="6" fillId="5" borderId="1" xfId="0" applyFont="1" applyFill="1" applyBorder="1"/>
    <xf numFmtId="0" fontId="5" fillId="0" borderId="0" xfId="0" applyFont="1"/>
    <xf numFmtId="0" fontId="4" fillId="4" borderId="1" xfId="0" applyFont="1" applyFill="1" applyBorder="1"/>
    <xf numFmtId="0" fontId="6" fillId="6" borderId="1" xfId="0" applyFont="1" applyFill="1" applyBorder="1"/>
    <xf numFmtId="0" fontId="6" fillId="7" borderId="1" xfId="0" applyFont="1" applyFill="1" applyBorder="1"/>
    <xf numFmtId="164" fontId="0" fillId="0" borderId="5" xfId="0" applyNumberFormat="1" applyBorder="1"/>
    <xf numFmtId="0" fontId="0" fillId="0" borderId="1" xfId="0" applyBorder="1" applyAlignment="1"/>
    <xf numFmtId="0" fontId="2" fillId="8" borderId="1" xfId="0" applyFont="1" applyFill="1" applyBorder="1"/>
    <xf numFmtId="164" fontId="5" fillId="8" borderId="1" xfId="1" applyNumberFormat="1" applyFont="1" applyFill="1" applyBorder="1"/>
    <xf numFmtId="164" fontId="5" fillId="9" borderId="1" xfId="1" applyNumberFormat="1" applyFont="1" applyFill="1" applyBorder="1"/>
    <xf numFmtId="164" fontId="5" fillId="10" borderId="1" xfId="1" applyNumberFormat="1" applyFont="1" applyFill="1" applyBorder="1"/>
    <xf numFmtId="0" fontId="0" fillId="6" borderId="1" xfId="0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4" fillId="4" borderId="6" xfId="0" applyFont="1" applyFill="1" applyBorder="1"/>
  </cellXfs>
  <cellStyles count="2">
    <cellStyle name="Moeda" xfId="1" builtinId="4"/>
    <cellStyle name="Normal" xfId="0" builtinId="0"/>
  </cellStyles>
  <dxfs count="3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[familiaREis.xlsx]Planilha3!Tabela dinâmica2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Planilha3!$B$1</c:f>
              <c:strCache>
                <c:ptCount val="1"/>
                <c:pt idx="0">
                  <c:v>Soma de janeiro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Planilha3!$A$2:$A$8</c:f>
              <c:strCache>
                <c:ptCount val="6"/>
                <c:pt idx="0">
                  <c:v>compra </c:v>
                </c:pt>
                <c:pt idx="1">
                  <c:v>conta de agua</c:v>
                </c:pt>
                <c:pt idx="2">
                  <c:v>conta de luz</c:v>
                </c:pt>
                <c:pt idx="3">
                  <c:v>gasolina</c:v>
                </c:pt>
                <c:pt idx="4">
                  <c:v>prestação da casa</c:v>
                </c:pt>
                <c:pt idx="5">
                  <c:v>Total de gastos mensais</c:v>
                </c:pt>
              </c:strCache>
            </c:strRef>
          </c:cat>
          <c:val>
            <c:numRef>
              <c:f>Planilha3!$B$2:$B$8</c:f>
              <c:numCache>
                <c:formatCode>_("R$"* #,##0.00_);_("R$"* \(#,##0.00\);_("R$"* "-"??_);_(@_)</c:formatCode>
                <c:ptCount val="6"/>
                <c:pt idx="0">
                  <c:v>650</c:v>
                </c:pt>
                <c:pt idx="1">
                  <c:v>59</c:v>
                </c:pt>
                <c:pt idx="2">
                  <c:v>59</c:v>
                </c:pt>
                <c:pt idx="3">
                  <c:v>330</c:v>
                </c:pt>
                <c:pt idx="4">
                  <c:v>830</c:v>
                </c:pt>
                <c:pt idx="5">
                  <c:v>1928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61-429B-9B68-864A186169FD}"/>
            </c:ext>
          </c:extLst>
        </c:ser>
        <c:ser>
          <c:idx val="1"/>
          <c:order val="1"/>
          <c:tx>
            <c:strRef>
              <c:f>Planilha3!$C$1</c:f>
              <c:strCache>
                <c:ptCount val="1"/>
                <c:pt idx="0">
                  <c:v>Soma de fevereiro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Planilha3!$A$2:$A$8</c:f>
              <c:strCache>
                <c:ptCount val="6"/>
                <c:pt idx="0">
                  <c:v>compra </c:v>
                </c:pt>
                <c:pt idx="1">
                  <c:v>conta de agua</c:v>
                </c:pt>
                <c:pt idx="2">
                  <c:v>conta de luz</c:v>
                </c:pt>
                <c:pt idx="3">
                  <c:v>gasolina</c:v>
                </c:pt>
                <c:pt idx="4">
                  <c:v>prestação da casa</c:v>
                </c:pt>
                <c:pt idx="5">
                  <c:v>Total de gastos mensais</c:v>
                </c:pt>
              </c:strCache>
            </c:strRef>
          </c:cat>
          <c:val>
            <c:numRef>
              <c:f>Planilha3!$C$2:$C$8</c:f>
              <c:numCache>
                <c:formatCode>_("R$"* #,##0.00_);_("R$"* \(#,##0.00\);_("R$"* "-"??_);_(@_)</c:formatCode>
                <c:ptCount val="6"/>
                <c:pt idx="0">
                  <c:v>716</c:v>
                </c:pt>
                <c:pt idx="1">
                  <c:v>60.18</c:v>
                </c:pt>
                <c:pt idx="2">
                  <c:v>64</c:v>
                </c:pt>
                <c:pt idx="3">
                  <c:v>280</c:v>
                </c:pt>
                <c:pt idx="4">
                  <c:v>829.95849999999996</c:v>
                </c:pt>
                <c:pt idx="5">
                  <c:v>1950.1385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61-429B-9B68-864A186169FD}"/>
            </c:ext>
          </c:extLst>
        </c:ser>
        <c:ser>
          <c:idx val="2"/>
          <c:order val="2"/>
          <c:tx>
            <c:strRef>
              <c:f>Planilha3!$D$1</c:f>
              <c:strCache>
                <c:ptCount val="1"/>
                <c:pt idx="0">
                  <c:v>Soma de março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Planilha3!$A$2:$A$8</c:f>
              <c:strCache>
                <c:ptCount val="6"/>
                <c:pt idx="0">
                  <c:v>compra </c:v>
                </c:pt>
                <c:pt idx="1">
                  <c:v>conta de agua</c:v>
                </c:pt>
                <c:pt idx="2">
                  <c:v>conta de luz</c:v>
                </c:pt>
                <c:pt idx="3">
                  <c:v>gasolina</c:v>
                </c:pt>
                <c:pt idx="4">
                  <c:v>prestação da casa</c:v>
                </c:pt>
                <c:pt idx="5">
                  <c:v>Total de gastos mensais</c:v>
                </c:pt>
              </c:strCache>
            </c:strRef>
          </c:cat>
          <c:val>
            <c:numRef>
              <c:f>Planilha3!$D$2:$D$8</c:f>
              <c:numCache>
                <c:formatCode>_("R$"* #,##0.00_);_("R$"* \(#,##0.00\);_("R$"* "-"??_);_(@_)</c:formatCode>
                <c:ptCount val="6"/>
                <c:pt idx="0">
                  <c:v>535</c:v>
                </c:pt>
                <c:pt idx="1">
                  <c:v>61.383600000000001</c:v>
                </c:pt>
                <c:pt idx="2">
                  <c:v>67</c:v>
                </c:pt>
                <c:pt idx="3">
                  <c:v>265</c:v>
                </c:pt>
                <c:pt idx="4">
                  <c:v>829.91700207499991</c:v>
                </c:pt>
                <c:pt idx="5">
                  <c:v>1758.3006020749999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61-429B-9B68-864A186169FD}"/>
            </c:ext>
          </c:extLst>
        </c:ser>
        <c:ser>
          <c:idx val="3"/>
          <c:order val="3"/>
          <c:tx>
            <c:strRef>
              <c:f>Planilha3!$E$1</c:f>
              <c:strCache>
                <c:ptCount val="1"/>
                <c:pt idx="0">
                  <c:v>Soma de abril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Planilha3!$A$2:$A$8</c:f>
              <c:strCache>
                <c:ptCount val="6"/>
                <c:pt idx="0">
                  <c:v>compra </c:v>
                </c:pt>
                <c:pt idx="1">
                  <c:v>conta de agua</c:v>
                </c:pt>
                <c:pt idx="2">
                  <c:v>conta de luz</c:v>
                </c:pt>
                <c:pt idx="3">
                  <c:v>gasolina</c:v>
                </c:pt>
                <c:pt idx="4">
                  <c:v>prestação da casa</c:v>
                </c:pt>
                <c:pt idx="5">
                  <c:v>Total de gastos mensais</c:v>
                </c:pt>
              </c:strCache>
            </c:strRef>
          </c:cat>
          <c:val>
            <c:numRef>
              <c:f>Planilha3!$E$2:$E$8</c:f>
              <c:numCache>
                <c:formatCode>_("R$"* #,##0.00_);_("R$"* \(#,##0.00\);_("R$"* "-"??_);_(@_)</c:formatCode>
                <c:ptCount val="6"/>
                <c:pt idx="0">
                  <c:v>697.0333333333333</c:v>
                </c:pt>
                <c:pt idx="1">
                  <c:v>62.611272</c:v>
                </c:pt>
                <c:pt idx="2">
                  <c:v>72</c:v>
                </c:pt>
                <c:pt idx="3">
                  <c:v>191.66666666666669</c:v>
                </c:pt>
                <c:pt idx="4">
                  <c:v>829.87550622489618</c:v>
                </c:pt>
                <c:pt idx="5">
                  <c:v>1853.1867782248964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61-429B-9B68-864A186169FD}"/>
            </c:ext>
          </c:extLst>
        </c:ser>
        <c:ser>
          <c:idx val="4"/>
          <c:order val="4"/>
          <c:tx>
            <c:strRef>
              <c:f>Planilha3!$F$1</c:f>
              <c:strCache>
                <c:ptCount val="1"/>
                <c:pt idx="0">
                  <c:v>Soma de maio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Planilha3!$A$2:$A$8</c:f>
              <c:strCache>
                <c:ptCount val="6"/>
                <c:pt idx="0">
                  <c:v>compra </c:v>
                </c:pt>
                <c:pt idx="1">
                  <c:v>conta de agua</c:v>
                </c:pt>
                <c:pt idx="2">
                  <c:v>conta de luz</c:v>
                </c:pt>
                <c:pt idx="3">
                  <c:v>gasolina</c:v>
                </c:pt>
                <c:pt idx="4">
                  <c:v>prestação da casa</c:v>
                </c:pt>
                <c:pt idx="5">
                  <c:v>Total de gastos mensais</c:v>
                </c:pt>
              </c:strCache>
            </c:strRef>
          </c:cat>
          <c:val>
            <c:numRef>
              <c:f>Planilha3!$F$2:$F$8</c:f>
              <c:numCache>
                <c:formatCode>_("R$"* #,##0.00_);_("R$"* \(#,##0.00\);_("R$"* "-"??_);_(@_)</c:formatCode>
                <c:ptCount val="6"/>
                <c:pt idx="0">
                  <c:v>714.2788888888889</c:v>
                </c:pt>
                <c:pt idx="1">
                  <c:v>63.863497440000003</c:v>
                </c:pt>
                <c:pt idx="2">
                  <c:v>76</c:v>
                </c:pt>
                <c:pt idx="3">
                  <c:v>245.55555555555557</c:v>
                </c:pt>
                <c:pt idx="4">
                  <c:v>829.83401244958498</c:v>
                </c:pt>
                <c:pt idx="5">
                  <c:v>1929.5319543340295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61-429B-9B68-864A186169FD}"/>
            </c:ext>
          </c:extLst>
        </c:ser>
        <c:ser>
          <c:idx val="5"/>
          <c:order val="5"/>
          <c:tx>
            <c:strRef>
              <c:f>Planilha3!$G$1</c:f>
              <c:strCache>
                <c:ptCount val="1"/>
                <c:pt idx="0">
                  <c:v>Soma de junho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Planilha3!$A$2:$A$8</c:f>
              <c:strCache>
                <c:ptCount val="6"/>
                <c:pt idx="0">
                  <c:v>compra </c:v>
                </c:pt>
                <c:pt idx="1">
                  <c:v>conta de agua</c:v>
                </c:pt>
                <c:pt idx="2">
                  <c:v>conta de luz</c:v>
                </c:pt>
                <c:pt idx="3">
                  <c:v>gasolina</c:v>
                </c:pt>
                <c:pt idx="4">
                  <c:v>prestação da casa</c:v>
                </c:pt>
                <c:pt idx="5">
                  <c:v>Total de gastos mensais</c:v>
                </c:pt>
              </c:strCache>
            </c:strRef>
          </c:cat>
          <c:val>
            <c:numRef>
              <c:f>Planilha3!$G$2:$G$8</c:f>
              <c:numCache>
                <c:formatCode>_("R$"* #,##0.00_);_("R$"* \(#,##0.00\);_("R$"* "-"??_);_(@_)</c:formatCode>
                <c:ptCount val="6"/>
                <c:pt idx="0">
                  <c:v>713.64781481481486</c:v>
                </c:pt>
                <c:pt idx="1">
                  <c:v>65.140767388800001</c:v>
                </c:pt>
                <c:pt idx="2">
                  <c:v>78</c:v>
                </c:pt>
                <c:pt idx="3">
                  <c:v>234.0740740740741</c:v>
                </c:pt>
                <c:pt idx="4">
                  <c:v>829.79252074896249</c:v>
                </c:pt>
                <c:pt idx="5">
                  <c:v>1920.6551770266515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61-429B-9B68-864A186169FD}"/>
            </c:ext>
          </c:extLst>
        </c:ser>
        <c:ser>
          <c:idx val="6"/>
          <c:order val="6"/>
          <c:tx>
            <c:strRef>
              <c:f>Planilha3!$H$1</c:f>
              <c:strCache>
                <c:ptCount val="1"/>
                <c:pt idx="0">
                  <c:v>Soma de julho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Planilha3!$A$2:$A$8</c:f>
              <c:strCache>
                <c:ptCount val="6"/>
                <c:pt idx="0">
                  <c:v>compra </c:v>
                </c:pt>
                <c:pt idx="1">
                  <c:v>conta de agua</c:v>
                </c:pt>
                <c:pt idx="2">
                  <c:v>conta de luz</c:v>
                </c:pt>
                <c:pt idx="3">
                  <c:v>gasolina</c:v>
                </c:pt>
                <c:pt idx="4">
                  <c:v>prestação da casa</c:v>
                </c:pt>
                <c:pt idx="5">
                  <c:v>Total de gastos mensais</c:v>
                </c:pt>
              </c:strCache>
            </c:strRef>
          </c:cat>
          <c:val>
            <c:numRef>
              <c:f>Planilha3!$H$2:$H$8</c:f>
              <c:numCache>
                <c:formatCode>_("R$"* #,##0.00_);_("R$"* \(#,##0.00\);_("R$"* "-"??_);_(@_)</c:formatCode>
                <c:ptCount val="6"/>
                <c:pt idx="0">
                  <c:v>779.15201358024706</c:v>
                </c:pt>
                <c:pt idx="1">
                  <c:v>66.443582736576005</c:v>
                </c:pt>
                <c:pt idx="2">
                  <c:v>83</c:v>
                </c:pt>
                <c:pt idx="3">
                  <c:v>223.76543209876547</c:v>
                </c:pt>
                <c:pt idx="4">
                  <c:v>829.75103112292504</c:v>
                </c:pt>
                <c:pt idx="5">
                  <c:v>1982.1120595385137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E61-429B-9B68-864A186169FD}"/>
            </c:ext>
          </c:extLst>
        </c:ser>
        <c:ser>
          <c:idx val="7"/>
          <c:order val="7"/>
          <c:tx>
            <c:strRef>
              <c:f>Planilha3!$I$1</c:f>
              <c:strCache>
                <c:ptCount val="1"/>
                <c:pt idx="0">
                  <c:v>Soma de agosto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Planilha3!$A$2:$A$8</c:f>
              <c:strCache>
                <c:ptCount val="6"/>
                <c:pt idx="0">
                  <c:v>compra </c:v>
                </c:pt>
                <c:pt idx="1">
                  <c:v>conta de agua</c:v>
                </c:pt>
                <c:pt idx="2">
                  <c:v>conta de luz</c:v>
                </c:pt>
                <c:pt idx="3">
                  <c:v>gasolina</c:v>
                </c:pt>
                <c:pt idx="4">
                  <c:v>prestação da casa</c:v>
                </c:pt>
                <c:pt idx="5">
                  <c:v>Total de gastos mensais</c:v>
                </c:pt>
              </c:strCache>
            </c:strRef>
          </c:cat>
          <c:val>
            <c:numRef>
              <c:f>Planilha3!$I$2:$I$8</c:f>
              <c:numCache>
                <c:formatCode>_("R$"* #,##0.00_);_("R$"* \(#,##0.00\);_("R$"* "-"??_);_(@_)</c:formatCode>
                <c:ptCount val="6"/>
                <c:pt idx="0">
                  <c:v>809.2621963374487</c:v>
                </c:pt>
                <c:pt idx="1">
                  <c:v>67.772454391307519</c:v>
                </c:pt>
                <c:pt idx="2">
                  <c:v>74</c:v>
                </c:pt>
                <c:pt idx="3">
                  <c:v>234.46502057613171</c:v>
                </c:pt>
                <c:pt idx="4">
                  <c:v>829.70954357136895</c:v>
                </c:pt>
                <c:pt idx="5">
                  <c:v>2015.209214876257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E61-429B-9B68-864A186169FD}"/>
            </c:ext>
          </c:extLst>
        </c:ser>
        <c:ser>
          <c:idx val="8"/>
          <c:order val="8"/>
          <c:tx>
            <c:strRef>
              <c:f>Planilha3!$J$1</c:f>
              <c:strCache>
                <c:ptCount val="1"/>
                <c:pt idx="0">
                  <c:v>Soma de setembro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Planilha3!$A$2:$A$8</c:f>
              <c:strCache>
                <c:ptCount val="6"/>
                <c:pt idx="0">
                  <c:v>compra </c:v>
                </c:pt>
                <c:pt idx="1">
                  <c:v>conta de agua</c:v>
                </c:pt>
                <c:pt idx="2">
                  <c:v>conta de luz</c:v>
                </c:pt>
                <c:pt idx="3">
                  <c:v>gasolina</c:v>
                </c:pt>
                <c:pt idx="4">
                  <c:v>prestação da casa</c:v>
                </c:pt>
                <c:pt idx="5">
                  <c:v>Total de gastos mensais</c:v>
                </c:pt>
              </c:strCache>
            </c:strRef>
          </c:cat>
          <c:val>
            <c:numRef>
              <c:f>Planilha3!$J$2:$J$8</c:f>
              <c:numCache>
                <c:formatCode>_("R$"* #,##0.00_);_("R$"* \(#,##0.00\);_("R$"* "-"??_);_(@_)</c:formatCode>
                <c:ptCount val="6"/>
                <c:pt idx="0">
                  <c:v>844.0894090685872</c:v>
                </c:pt>
                <c:pt idx="1">
                  <c:v>69.127903479133664</c:v>
                </c:pt>
                <c:pt idx="2">
                  <c:v>79</c:v>
                </c:pt>
                <c:pt idx="3">
                  <c:v>230.76817558299044</c:v>
                </c:pt>
                <c:pt idx="4">
                  <c:v>829.66805809419043</c:v>
                </c:pt>
                <c:pt idx="5">
                  <c:v>2052.6535462249017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E61-429B-9B68-864A186169FD}"/>
            </c:ext>
          </c:extLst>
        </c:ser>
        <c:ser>
          <c:idx val="9"/>
          <c:order val="9"/>
          <c:tx>
            <c:strRef>
              <c:f>Planilha3!$K$1</c:f>
              <c:strCache>
                <c:ptCount val="1"/>
                <c:pt idx="0">
                  <c:v>Soma de outubro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Planilha3!$A$2:$A$8</c:f>
              <c:strCache>
                <c:ptCount val="6"/>
                <c:pt idx="0">
                  <c:v>compra </c:v>
                </c:pt>
                <c:pt idx="1">
                  <c:v>conta de agua</c:v>
                </c:pt>
                <c:pt idx="2">
                  <c:v>conta de luz</c:v>
                </c:pt>
                <c:pt idx="3">
                  <c:v>gasolina</c:v>
                </c:pt>
                <c:pt idx="4">
                  <c:v>prestação da casa</c:v>
                </c:pt>
                <c:pt idx="5">
                  <c:v>Total de gastos mensais</c:v>
                </c:pt>
              </c:strCache>
            </c:strRef>
          </c:cat>
          <c:val>
            <c:numRef>
              <c:f>Planilha3!$K$2:$K$8</c:f>
              <c:numCache>
                <c:formatCode>_("R$"* #,##0.00_);_("R$"* \(#,##0.00\);_("R$"* "-"??_);_(@_)</c:formatCode>
                <c:ptCount val="6"/>
                <c:pt idx="0">
                  <c:v>891.91799362830386</c:v>
                </c:pt>
                <c:pt idx="1">
                  <c:v>70.510461548716336</c:v>
                </c:pt>
                <c:pt idx="2">
                  <c:v>71</c:v>
                </c:pt>
                <c:pt idx="3">
                  <c:v>229.66620941929588</c:v>
                </c:pt>
                <c:pt idx="4">
                  <c:v>829.62657469128567</c:v>
                </c:pt>
                <c:pt idx="5">
                  <c:v>2092.7212392876017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E61-429B-9B68-864A186169FD}"/>
            </c:ext>
          </c:extLst>
        </c:ser>
        <c:ser>
          <c:idx val="10"/>
          <c:order val="10"/>
          <c:tx>
            <c:strRef>
              <c:f>Planilha3!$L$1</c:f>
              <c:strCache>
                <c:ptCount val="1"/>
                <c:pt idx="0">
                  <c:v>Soma de novembro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Planilha3!$A$2:$A$8</c:f>
              <c:strCache>
                <c:ptCount val="6"/>
                <c:pt idx="0">
                  <c:v>compra </c:v>
                </c:pt>
                <c:pt idx="1">
                  <c:v>conta de agua</c:v>
                </c:pt>
                <c:pt idx="2">
                  <c:v>conta de luz</c:v>
                </c:pt>
                <c:pt idx="3">
                  <c:v>gasolina</c:v>
                </c:pt>
                <c:pt idx="4">
                  <c:v>prestação da casa</c:v>
                </c:pt>
                <c:pt idx="5">
                  <c:v>Total de gastos mensais</c:v>
                </c:pt>
              </c:strCache>
            </c:strRef>
          </c:cat>
          <c:val>
            <c:numRef>
              <c:f>Planilha3!$L$2:$L$8</c:f>
              <c:numCache>
                <c:formatCode>_("R$"* #,##0.00_);_("R$"* \(#,##0.00\);_("R$"* "-"??_);_(@_)</c:formatCode>
                <c:ptCount val="6"/>
                <c:pt idx="0">
                  <c:v>933.26551964592466</c:v>
                </c:pt>
                <c:pt idx="1">
                  <c:v>71.920670779690667</c:v>
                </c:pt>
                <c:pt idx="2">
                  <c:v>76</c:v>
                </c:pt>
                <c:pt idx="3">
                  <c:v>231.63313519280601</c:v>
                </c:pt>
                <c:pt idx="4">
                  <c:v>829.58509336255111</c:v>
                </c:pt>
                <c:pt idx="5">
                  <c:v>2142.4044189809724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E61-429B-9B68-864A186169FD}"/>
            </c:ext>
          </c:extLst>
        </c:ser>
        <c:ser>
          <c:idx val="11"/>
          <c:order val="11"/>
          <c:tx>
            <c:strRef>
              <c:f>Planilha3!$M$1</c:f>
              <c:strCache>
                <c:ptCount val="1"/>
                <c:pt idx="0">
                  <c:v>Soma de dezembro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Planilha3!$A$2:$A$8</c:f>
              <c:strCache>
                <c:ptCount val="6"/>
                <c:pt idx="0">
                  <c:v>compra </c:v>
                </c:pt>
                <c:pt idx="1">
                  <c:v>conta de agua</c:v>
                </c:pt>
                <c:pt idx="2">
                  <c:v>conta de luz</c:v>
                </c:pt>
                <c:pt idx="3">
                  <c:v>gasolina</c:v>
                </c:pt>
                <c:pt idx="4">
                  <c:v>prestação da casa</c:v>
                </c:pt>
                <c:pt idx="5">
                  <c:v>Total de gastos mensais</c:v>
                </c:pt>
              </c:strCache>
            </c:strRef>
          </c:cat>
          <c:val>
            <c:numRef>
              <c:f>Planilha3!$M$2:$M$8</c:f>
              <c:numCache>
                <c:formatCode>_("R$"* #,##0.00_);_("R$"* \(#,##0.00\);_("R$"* "-"??_);_(@_)</c:formatCode>
                <c:ptCount val="6"/>
                <c:pt idx="0">
                  <c:v>978.73340485903236</c:v>
                </c:pt>
                <c:pt idx="1">
                  <c:v>73.359084195284481</c:v>
                </c:pt>
                <c:pt idx="2">
                  <c:v>81</c:v>
                </c:pt>
                <c:pt idx="3">
                  <c:v>230.68917339836412</c:v>
                </c:pt>
                <c:pt idx="4">
                  <c:v>829.54361410788295</c:v>
                </c:pt>
                <c:pt idx="5">
                  <c:v>2193.3252765605639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E61-429B-9B68-864A186169FD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1934271"/>
        <c:axId val="1502752223"/>
      </c:barChart>
      <c:catAx>
        <c:axId val="150193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2752223"/>
        <c:crosses val="autoZero"/>
        <c:auto val="1"/>
        <c:lblAlgn val="ctr"/>
        <c:lblOffset val="100"/>
        <c:noMultiLvlLbl val="0"/>
      </c:catAx>
      <c:valAx>
        <c:axId val="150275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193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[familiaREis.xlsx]Planilha5!Tabela dinâmica4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Planilha5!$B$1</c:f>
              <c:strCache>
                <c:ptCount val="1"/>
                <c:pt idx="0">
                  <c:v>Soma de janeiro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Planilha5!$A$2:$A$8</c:f>
              <c:strCache>
                <c:ptCount val="6"/>
                <c:pt idx="0">
                  <c:v>compra </c:v>
                </c:pt>
                <c:pt idx="1">
                  <c:v>conta de agua</c:v>
                </c:pt>
                <c:pt idx="2">
                  <c:v>conta de luz</c:v>
                </c:pt>
                <c:pt idx="3">
                  <c:v>gasolina</c:v>
                </c:pt>
                <c:pt idx="4">
                  <c:v>prestação da casa</c:v>
                </c:pt>
                <c:pt idx="5">
                  <c:v>Total de gastos mensais</c:v>
                </c:pt>
              </c:strCache>
            </c:strRef>
          </c:cat>
          <c:val>
            <c:numRef>
              <c:f>Planilha5!$B$2:$B$8</c:f>
              <c:numCache>
                <c:formatCode>_("R$"* #,##0.00_);_("R$"* \(#,##0.00\);_("R$"* "-"??_);_(@_)</c:formatCode>
                <c:ptCount val="6"/>
                <c:pt idx="0">
                  <c:v>650</c:v>
                </c:pt>
                <c:pt idx="1">
                  <c:v>59</c:v>
                </c:pt>
                <c:pt idx="2">
                  <c:v>59</c:v>
                </c:pt>
                <c:pt idx="3">
                  <c:v>330</c:v>
                </c:pt>
                <c:pt idx="4">
                  <c:v>830</c:v>
                </c:pt>
                <c:pt idx="5">
                  <c:v>1928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B3-437C-8808-9198E0ADB786}"/>
            </c:ext>
          </c:extLst>
        </c:ser>
        <c:ser>
          <c:idx val="1"/>
          <c:order val="1"/>
          <c:tx>
            <c:strRef>
              <c:f>Planilha5!$C$1</c:f>
              <c:strCache>
                <c:ptCount val="1"/>
                <c:pt idx="0">
                  <c:v>Soma de fevereiro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Planilha5!$A$2:$A$8</c:f>
              <c:strCache>
                <c:ptCount val="6"/>
                <c:pt idx="0">
                  <c:v>compra </c:v>
                </c:pt>
                <c:pt idx="1">
                  <c:v>conta de agua</c:v>
                </c:pt>
                <c:pt idx="2">
                  <c:v>conta de luz</c:v>
                </c:pt>
                <c:pt idx="3">
                  <c:v>gasolina</c:v>
                </c:pt>
                <c:pt idx="4">
                  <c:v>prestação da casa</c:v>
                </c:pt>
                <c:pt idx="5">
                  <c:v>Total de gastos mensais</c:v>
                </c:pt>
              </c:strCache>
            </c:strRef>
          </c:cat>
          <c:val>
            <c:numRef>
              <c:f>Planilha5!$C$2:$C$8</c:f>
              <c:numCache>
                <c:formatCode>_("R$"* #,##0.00_);_("R$"* \(#,##0.00\);_("R$"* "-"??_);_(@_)</c:formatCode>
                <c:ptCount val="6"/>
                <c:pt idx="0">
                  <c:v>716</c:v>
                </c:pt>
                <c:pt idx="1">
                  <c:v>60.18</c:v>
                </c:pt>
                <c:pt idx="2">
                  <c:v>64</c:v>
                </c:pt>
                <c:pt idx="3">
                  <c:v>280</c:v>
                </c:pt>
                <c:pt idx="4">
                  <c:v>829.95849999999996</c:v>
                </c:pt>
                <c:pt idx="5">
                  <c:v>1950.1385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B3-437C-8808-9198E0ADB786}"/>
            </c:ext>
          </c:extLst>
        </c:ser>
        <c:ser>
          <c:idx val="2"/>
          <c:order val="2"/>
          <c:tx>
            <c:strRef>
              <c:f>Planilha5!$D$1</c:f>
              <c:strCache>
                <c:ptCount val="1"/>
                <c:pt idx="0">
                  <c:v>Soma de março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Planilha5!$A$2:$A$8</c:f>
              <c:strCache>
                <c:ptCount val="6"/>
                <c:pt idx="0">
                  <c:v>compra </c:v>
                </c:pt>
                <c:pt idx="1">
                  <c:v>conta de agua</c:v>
                </c:pt>
                <c:pt idx="2">
                  <c:v>conta de luz</c:v>
                </c:pt>
                <c:pt idx="3">
                  <c:v>gasolina</c:v>
                </c:pt>
                <c:pt idx="4">
                  <c:v>prestação da casa</c:v>
                </c:pt>
                <c:pt idx="5">
                  <c:v>Total de gastos mensais</c:v>
                </c:pt>
              </c:strCache>
            </c:strRef>
          </c:cat>
          <c:val>
            <c:numRef>
              <c:f>Planilha5!$D$2:$D$8</c:f>
              <c:numCache>
                <c:formatCode>_("R$"* #,##0.00_);_("R$"* \(#,##0.00\);_("R$"* "-"??_);_(@_)</c:formatCode>
                <c:ptCount val="6"/>
                <c:pt idx="0">
                  <c:v>535</c:v>
                </c:pt>
                <c:pt idx="1">
                  <c:v>61.383600000000001</c:v>
                </c:pt>
                <c:pt idx="2">
                  <c:v>67</c:v>
                </c:pt>
                <c:pt idx="3">
                  <c:v>265</c:v>
                </c:pt>
                <c:pt idx="4">
                  <c:v>829.91700207499991</c:v>
                </c:pt>
                <c:pt idx="5">
                  <c:v>1758.3006020749999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B3-437C-8808-9198E0ADB786}"/>
            </c:ext>
          </c:extLst>
        </c:ser>
        <c:ser>
          <c:idx val="3"/>
          <c:order val="3"/>
          <c:tx>
            <c:strRef>
              <c:f>Planilha5!$E$1</c:f>
              <c:strCache>
                <c:ptCount val="1"/>
                <c:pt idx="0">
                  <c:v>Soma de maio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Planilha5!$A$2:$A$8</c:f>
              <c:strCache>
                <c:ptCount val="6"/>
                <c:pt idx="0">
                  <c:v>compra </c:v>
                </c:pt>
                <c:pt idx="1">
                  <c:v>conta de agua</c:v>
                </c:pt>
                <c:pt idx="2">
                  <c:v>conta de luz</c:v>
                </c:pt>
                <c:pt idx="3">
                  <c:v>gasolina</c:v>
                </c:pt>
                <c:pt idx="4">
                  <c:v>prestação da casa</c:v>
                </c:pt>
                <c:pt idx="5">
                  <c:v>Total de gastos mensais</c:v>
                </c:pt>
              </c:strCache>
            </c:strRef>
          </c:cat>
          <c:val>
            <c:numRef>
              <c:f>Planilha5!$E$2:$E$8</c:f>
              <c:numCache>
                <c:formatCode>_("R$"* #,##0.00_);_("R$"* \(#,##0.00\);_("R$"* "-"??_);_(@_)</c:formatCode>
                <c:ptCount val="6"/>
                <c:pt idx="0">
                  <c:v>714.2788888888889</c:v>
                </c:pt>
                <c:pt idx="1">
                  <c:v>63.863497440000003</c:v>
                </c:pt>
                <c:pt idx="2">
                  <c:v>76</c:v>
                </c:pt>
                <c:pt idx="3">
                  <c:v>245.55555555555557</c:v>
                </c:pt>
                <c:pt idx="4">
                  <c:v>829.83401244958498</c:v>
                </c:pt>
                <c:pt idx="5">
                  <c:v>1929.5319543340295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B3-437C-8808-9198E0ADB786}"/>
            </c:ext>
          </c:extLst>
        </c:ser>
        <c:ser>
          <c:idx val="4"/>
          <c:order val="4"/>
          <c:tx>
            <c:strRef>
              <c:f>Planilha5!$F$1</c:f>
              <c:strCache>
                <c:ptCount val="1"/>
                <c:pt idx="0">
                  <c:v>Soma de abril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Planilha5!$A$2:$A$8</c:f>
              <c:strCache>
                <c:ptCount val="6"/>
                <c:pt idx="0">
                  <c:v>compra </c:v>
                </c:pt>
                <c:pt idx="1">
                  <c:v>conta de agua</c:v>
                </c:pt>
                <c:pt idx="2">
                  <c:v>conta de luz</c:v>
                </c:pt>
                <c:pt idx="3">
                  <c:v>gasolina</c:v>
                </c:pt>
                <c:pt idx="4">
                  <c:v>prestação da casa</c:v>
                </c:pt>
                <c:pt idx="5">
                  <c:v>Total de gastos mensais</c:v>
                </c:pt>
              </c:strCache>
            </c:strRef>
          </c:cat>
          <c:val>
            <c:numRef>
              <c:f>Planilha5!$F$2:$F$8</c:f>
              <c:numCache>
                <c:formatCode>_("R$"* #,##0.00_);_("R$"* \(#,##0.00\);_("R$"* "-"??_);_(@_)</c:formatCode>
                <c:ptCount val="6"/>
                <c:pt idx="0">
                  <c:v>697.0333333333333</c:v>
                </c:pt>
                <c:pt idx="1">
                  <c:v>62.611272</c:v>
                </c:pt>
                <c:pt idx="2">
                  <c:v>72</c:v>
                </c:pt>
                <c:pt idx="3">
                  <c:v>191.66666666666669</c:v>
                </c:pt>
                <c:pt idx="4">
                  <c:v>829.87550622489618</c:v>
                </c:pt>
                <c:pt idx="5">
                  <c:v>1853.1867782248964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B3-437C-8808-9198E0ADB786}"/>
            </c:ext>
          </c:extLst>
        </c:ser>
        <c:ser>
          <c:idx val="5"/>
          <c:order val="5"/>
          <c:tx>
            <c:strRef>
              <c:f>Planilha5!$G$1</c:f>
              <c:strCache>
                <c:ptCount val="1"/>
                <c:pt idx="0">
                  <c:v>Soma de junho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Planilha5!$A$2:$A$8</c:f>
              <c:strCache>
                <c:ptCount val="6"/>
                <c:pt idx="0">
                  <c:v>compra </c:v>
                </c:pt>
                <c:pt idx="1">
                  <c:v>conta de agua</c:v>
                </c:pt>
                <c:pt idx="2">
                  <c:v>conta de luz</c:v>
                </c:pt>
                <c:pt idx="3">
                  <c:v>gasolina</c:v>
                </c:pt>
                <c:pt idx="4">
                  <c:v>prestação da casa</c:v>
                </c:pt>
                <c:pt idx="5">
                  <c:v>Total de gastos mensais</c:v>
                </c:pt>
              </c:strCache>
            </c:strRef>
          </c:cat>
          <c:val>
            <c:numRef>
              <c:f>Planilha5!$G$2:$G$8</c:f>
              <c:numCache>
                <c:formatCode>_("R$"* #,##0.00_);_("R$"* \(#,##0.00\);_("R$"* "-"??_);_(@_)</c:formatCode>
                <c:ptCount val="6"/>
                <c:pt idx="0">
                  <c:v>713.64781481481486</c:v>
                </c:pt>
                <c:pt idx="1">
                  <c:v>65.140767388800001</c:v>
                </c:pt>
                <c:pt idx="2">
                  <c:v>78</c:v>
                </c:pt>
                <c:pt idx="3">
                  <c:v>234.0740740740741</c:v>
                </c:pt>
                <c:pt idx="4">
                  <c:v>829.79252074896249</c:v>
                </c:pt>
                <c:pt idx="5">
                  <c:v>1920.6551770266515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B3-437C-8808-9198E0ADB786}"/>
            </c:ext>
          </c:extLst>
        </c:ser>
        <c:ser>
          <c:idx val="6"/>
          <c:order val="6"/>
          <c:tx>
            <c:strRef>
              <c:f>Planilha5!$H$1</c:f>
              <c:strCache>
                <c:ptCount val="1"/>
                <c:pt idx="0">
                  <c:v>Soma de julho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Planilha5!$A$2:$A$8</c:f>
              <c:strCache>
                <c:ptCount val="6"/>
                <c:pt idx="0">
                  <c:v>compra </c:v>
                </c:pt>
                <c:pt idx="1">
                  <c:v>conta de agua</c:v>
                </c:pt>
                <c:pt idx="2">
                  <c:v>conta de luz</c:v>
                </c:pt>
                <c:pt idx="3">
                  <c:v>gasolina</c:v>
                </c:pt>
                <c:pt idx="4">
                  <c:v>prestação da casa</c:v>
                </c:pt>
                <c:pt idx="5">
                  <c:v>Total de gastos mensais</c:v>
                </c:pt>
              </c:strCache>
            </c:strRef>
          </c:cat>
          <c:val>
            <c:numRef>
              <c:f>Planilha5!$H$2:$H$8</c:f>
              <c:numCache>
                <c:formatCode>_("R$"* #,##0.00_);_("R$"* \(#,##0.00\);_("R$"* "-"??_);_(@_)</c:formatCode>
                <c:ptCount val="6"/>
                <c:pt idx="0">
                  <c:v>779.15201358024706</c:v>
                </c:pt>
                <c:pt idx="1">
                  <c:v>66.443582736576005</c:v>
                </c:pt>
                <c:pt idx="2">
                  <c:v>83</c:v>
                </c:pt>
                <c:pt idx="3">
                  <c:v>223.76543209876547</c:v>
                </c:pt>
                <c:pt idx="4">
                  <c:v>829.75103112292504</c:v>
                </c:pt>
                <c:pt idx="5">
                  <c:v>1982.1120595385137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BB3-437C-8808-9198E0ADB786}"/>
            </c:ext>
          </c:extLst>
        </c:ser>
        <c:ser>
          <c:idx val="7"/>
          <c:order val="7"/>
          <c:tx>
            <c:strRef>
              <c:f>Planilha5!$I$1</c:f>
              <c:strCache>
                <c:ptCount val="1"/>
                <c:pt idx="0">
                  <c:v>Soma de agosto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Planilha5!$A$2:$A$8</c:f>
              <c:strCache>
                <c:ptCount val="6"/>
                <c:pt idx="0">
                  <c:v>compra </c:v>
                </c:pt>
                <c:pt idx="1">
                  <c:v>conta de agua</c:v>
                </c:pt>
                <c:pt idx="2">
                  <c:v>conta de luz</c:v>
                </c:pt>
                <c:pt idx="3">
                  <c:v>gasolina</c:v>
                </c:pt>
                <c:pt idx="4">
                  <c:v>prestação da casa</c:v>
                </c:pt>
                <c:pt idx="5">
                  <c:v>Total de gastos mensais</c:v>
                </c:pt>
              </c:strCache>
            </c:strRef>
          </c:cat>
          <c:val>
            <c:numRef>
              <c:f>Planilha5!$I$2:$I$8</c:f>
              <c:numCache>
                <c:formatCode>_("R$"* #,##0.00_);_("R$"* \(#,##0.00\);_("R$"* "-"??_);_(@_)</c:formatCode>
                <c:ptCount val="6"/>
                <c:pt idx="0">
                  <c:v>809.2621963374487</c:v>
                </c:pt>
                <c:pt idx="1">
                  <c:v>67.772454391307519</c:v>
                </c:pt>
                <c:pt idx="2">
                  <c:v>74</c:v>
                </c:pt>
                <c:pt idx="3">
                  <c:v>234.46502057613171</c:v>
                </c:pt>
                <c:pt idx="4">
                  <c:v>829.70954357136895</c:v>
                </c:pt>
                <c:pt idx="5">
                  <c:v>2015.209214876257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BB3-437C-8808-9198E0ADB786}"/>
            </c:ext>
          </c:extLst>
        </c:ser>
        <c:ser>
          <c:idx val="8"/>
          <c:order val="8"/>
          <c:tx>
            <c:strRef>
              <c:f>Planilha5!$J$1</c:f>
              <c:strCache>
                <c:ptCount val="1"/>
                <c:pt idx="0">
                  <c:v>Soma de setembro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Planilha5!$A$2:$A$8</c:f>
              <c:strCache>
                <c:ptCount val="6"/>
                <c:pt idx="0">
                  <c:v>compra </c:v>
                </c:pt>
                <c:pt idx="1">
                  <c:v>conta de agua</c:v>
                </c:pt>
                <c:pt idx="2">
                  <c:v>conta de luz</c:v>
                </c:pt>
                <c:pt idx="3">
                  <c:v>gasolina</c:v>
                </c:pt>
                <c:pt idx="4">
                  <c:v>prestação da casa</c:v>
                </c:pt>
                <c:pt idx="5">
                  <c:v>Total de gastos mensais</c:v>
                </c:pt>
              </c:strCache>
            </c:strRef>
          </c:cat>
          <c:val>
            <c:numRef>
              <c:f>Planilha5!$J$2:$J$8</c:f>
              <c:numCache>
                <c:formatCode>_("R$"* #,##0.00_);_("R$"* \(#,##0.00\);_("R$"* "-"??_);_(@_)</c:formatCode>
                <c:ptCount val="6"/>
                <c:pt idx="0">
                  <c:v>844.0894090685872</c:v>
                </c:pt>
                <c:pt idx="1">
                  <c:v>69.127903479133664</c:v>
                </c:pt>
                <c:pt idx="2">
                  <c:v>79</c:v>
                </c:pt>
                <c:pt idx="3">
                  <c:v>230.76817558299044</c:v>
                </c:pt>
                <c:pt idx="4">
                  <c:v>829.66805809419043</c:v>
                </c:pt>
                <c:pt idx="5">
                  <c:v>2052.6535462249017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B3-437C-8808-9198E0ADB786}"/>
            </c:ext>
          </c:extLst>
        </c:ser>
        <c:ser>
          <c:idx val="9"/>
          <c:order val="9"/>
          <c:tx>
            <c:strRef>
              <c:f>Planilha5!$K$1</c:f>
              <c:strCache>
                <c:ptCount val="1"/>
                <c:pt idx="0">
                  <c:v>Soma de outubro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Planilha5!$A$2:$A$8</c:f>
              <c:strCache>
                <c:ptCount val="6"/>
                <c:pt idx="0">
                  <c:v>compra </c:v>
                </c:pt>
                <c:pt idx="1">
                  <c:v>conta de agua</c:v>
                </c:pt>
                <c:pt idx="2">
                  <c:v>conta de luz</c:v>
                </c:pt>
                <c:pt idx="3">
                  <c:v>gasolina</c:v>
                </c:pt>
                <c:pt idx="4">
                  <c:v>prestação da casa</c:v>
                </c:pt>
                <c:pt idx="5">
                  <c:v>Total de gastos mensais</c:v>
                </c:pt>
              </c:strCache>
            </c:strRef>
          </c:cat>
          <c:val>
            <c:numRef>
              <c:f>Planilha5!$K$2:$K$8</c:f>
              <c:numCache>
                <c:formatCode>_("R$"* #,##0.00_);_("R$"* \(#,##0.00\);_("R$"* "-"??_);_(@_)</c:formatCode>
                <c:ptCount val="6"/>
                <c:pt idx="0">
                  <c:v>891.91799362830386</c:v>
                </c:pt>
                <c:pt idx="1">
                  <c:v>70.510461548716336</c:v>
                </c:pt>
                <c:pt idx="2">
                  <c:v>71</c:v>
                </c:pt>
                <c:pt idx="3">
                  <c:v>229.66620941929588</c:v>
                </c:pt>
                <c:pt idx="4">
                  <c:v>829.62657469128567</c:v>
                </c:pt>
                <c:pt idx="5">
                  <c:v>2092.7212392876017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BB3-437C-8808-9198E0ADB786}"/>
            </c:ext>
          </c:extLst>
        </c:ser>
        <c:ser>
          <c:idx val="10"/>
          <c:order val="10"/>
          <c:tx>
            <c:strRef>
              <c:f>Planilha5!$L$1</c:f>
              <c:strCache>
                <c:ptCount val="1"/>
                <c:pt idx="0">
                  <c:v>Soma de novembro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Planilha5!$A$2:$A$8</c:f>
              <c:strCache>
                <c:ptCount val="6"/>
                <c:pt idx="0">
                  <c:v>compra </c:v>
                </c:pt>
                <c:pt idx="1">
                  <c:v>conta de agua</c:v>
                </c:pt>
                <c:pt idx="2">
                  <c:v>conta de luz</c:v>
                </c:pt>
                <c:pt idx="3">
                  <c:v>gasolina</c:v>
                </c:pt>
                <c:pt idx="4">
                  <c:v>prestação da casa</c:v>
                </c:pt>
                <c:pt idx="5">
                  <c:v>Total de gastos mensais</c:v>
                </c:pt>
              </c:strCache>
            </c:strRef>
          </c:cat>
          <c:val>
            <c:numRef>
              <c:f>Planilha5!$L$2:$L$8</c:f>
              <c:numCache>
                <c:formatCode>_("R$"* #,##0.00_);_("R$"* \(#,##0.00\);_("R$"* "-"??_);_(@_)</c:formatCode>
                <c:ptCount val="6"/>
                <c:pt idx="0">
                  <c:v>933.26551964592466</c:v>
                </c:pt>
                <c:pt idx="1">
                  <c:v>71.920670779690667</c:v>
                </c:pt>
                <c:pt idx="2">
                  <c:v>76</c:v>
                </c:pt>
                <c:pt idx="3">
                  <c:v>231.63313519280601</c:v>
                </c:pt>
                <c:pt idx="4">
                  <c:v>829.58509336255111</c:v>
                </c:pt>
                <c:pt idx="5">
                  <c:v>2142.4044189809724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BB3-437C-8808-9198E0ADB786}"/>
            </c:ext>
          </c:extLst>
        </c:ser>
        <c:ser>
          <c:idx val="11"/>
          <c:order val="11"/>
          <c:tx>
            <c:strRef>
              <c:f>Planilha5!$M$1</c:f>
              <c:strCache>
                <c:ptCount val="1"/>
                <c:pt idx="0">
                  <c:v>Soma de dezembro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Planilha5!$A$2:$A$8</c:f>
              <c:strCache>
                <c:ptCount val="6"/>
                <c:pt idx="0">
                  <c:v>compra </c:v>
                </c:pt>
                <c:pt idx="1">
                  <c:v>conta de agua</c:v>
                </c:pt>
                <c:pt idx="2">
                  <c:v>conta de luz</c:v>
                </c:pt>
                <c:pt idx="3">
                  <c:v>gasolina</c:v>
                </c:pt>
                <c:pt idx="4">
                  <c:v>prestação da casa</c:v>
                </c:pt>
                <c:pt idx="5">
                  <c:v>Total de gastos mensais</c:v>
                </c:pt>
              </c:strCache>
            </c:strRef>
          </c:cat>
          <c:val>
            <c:numRef>
              <c:f>Planilha5!$M$2:$M$8</c:f>
              <c:numCache>
                <c:formatCode>_("R$"* #,##0.00_);_("R$"* \(#,##0.00\);_("R$"* "-"??_);_(@_)</c:formatCode>
                <c:ptCount val="6"/>
                <c:pt idx="0">
                  <c:v>978.73340485903236</c:v>
                </c:pt>
                <c:pt idx="1">
                  <c:v>73.359084195284481</c:v>
                </c:pt>
                <c:pt idx="2">
                  <c:v>81</c:v>
                </c:pt>
                <c:pt idx="3">
                  <c:v>230.68917339836412</c:v>
                </c:pt>
                <c:pt idx="4">
                  <c:v>829.54361410788295</c:v>
                </c:pt>
                <c:pt idx="5">
                  <c:v>2193.3252765605639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BB3-437C-8808-9198E0ADB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5765103"/>
        <c:axId val="1631527135"/>
      </c:barChart>
      <c:catAx>
        <c:axId val="169576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1527135"/>
        <c:crosses val="autoZero"/>
        <c:auto val="1"/>
        <c:lblAlgn val="ctr"/>
        <c:lblOffset val="100"/>
        <c:noMultiLvlLbl val="0"/>
      </c:catAx>
      <c:valAx>
        <c:axId val="163152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576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[familiaREis.xlsx]Planilha8!Tabela dinâmica7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Planilha8!$B$1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Planilha8!$A$2:$A$7</c:f>
              <c:strCache>
                <c:ptCount val="5"/>
                <c:pt idx="0">
                  <c:v>compra </c:v>
                </c:pt>
                <c:pt idx="1">
                  <c:v>conta de agua</c:v>
                </c:pt>
                <c:pt idx="2">
                  <c:v>conta de luz</c:v>
                </c:pt>
                <c:pt idx="3">
                  <c:v>gasolina</c:v>
                </c:pt>
                <c:pt idx="4">
                  <c:v>prestação da casa</c:v>
                </c:pt>
              </c:strCache>
            </c:strRef>
          </c:cat>
          <c:val>
            <c:numRef>
              <c:f>Planilha8!$B$2:$B$7</c:f>
              <c:numCache>
                <c:formatCode>_("R$"* #,##0.00_);_("R$"* \(#,##0.00\);_("R$"* "-"??_);_(@_)</c:formatCode>
                <c:ptCount val="5"/>
                <c:pt idx="0">
                  <c:v>650</c:v>
                </c:pt>
                <c:pt idx="1">
                  <c:v>59</c:v>
                </c:pt>
                <c:pt idx="2">
                  <c:v>59</c:v>
                </c:pt>
                <c:pt idx="3">
                  <c:v>330</c:v>
                </c:pt>
                <c:pt idx="4">
                  <c:v>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6F-42C6-8CCB-1382B2872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5796703"/>
        <c:axId val="1689491311"/>
      </c:barChart>
      <c:catAx>
        <c:axId val="169579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9491311"/>
        <c:crosses val="autoZero"/>
        <c:auto val="1"/>
        <c:lblAlgn val="ctr"/>
        <c:lblOffset val="100"/>
        <c:noMultiLvlLbl val="0"/>
      </c:catAx>
      <c:valAx>
        <c:axId val="168949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579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838200</xdr:colOff>
      <xdr:row>8</xdr:row>
      <xdr:rowOff>161925</xdr:rowOff>
    </xdr:from>
    <xdr:to>
      <xdr:col>11</xdr:col>
      <xdr:colOff>142875</xdr:colOff>
      <xdr:row>34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481AE7-FBBD-47B0-B463-AC102E30F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323849</xdr:colOff>
      <xdr:row>8</xdr:row>
      <xdr:rowOff>114300</xdr:rowOff>
    </xdr:from>
    <xdr:to>
      <xdr:col>12</xdr:col>
      <xdr:colOff>219074</xdr:colOff>
      <xdr:row>32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5ED676-C62F-44DD-A510-DEC2AD378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DD05017-A1E8-4061-BA38-69E2592368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tec" refreshedDate="45162.898187268518" createdVersion="6" refreshedVersion="6" minRefreshableVersion="3" recordCount="6" xr:uid="{B30778CA-61EA-4031-8748-60E917E1470A}">
  <cacheSource type="worksheet">
    <worksheetSource ref="A2:M8" sheet="Planilha1"/>
  </cacheSource>
  <cacheFields count="13">
    <cacheField name="despesas" numFmtId="0">
      <sharedItems count="6">
        <s v="conta de luz"/>
        <s v="conta de agua"/>
        <s v="prestação da casa"/>
        <s v="gasolina"/>
        <s v="compra "/>
        <s v="Total de gastos mensais"/>
      </sharedItems>
    </cacheField>
    <cacheField name="janeiro" numFmtId="164">
      <sharedItems containsSemiMixedTypes="0" containsString="0" containsNumber="1" containsInteger="1" minValue="59" maxValue="1928"/>
    </cacheField>
    <cacheField name="fevereiro " numFmtId="164">
      <sharedItems containsSemiMixedTypes="0" containsString="0" containsNumber="1" minValue="60.18" maxValue="1950.1385"/>
    </cacheField>
    <cacheField name="março " numFmtId="164">
      <sharedItems containsSemiMixedTypes="0" containsString="0" containsNumber="1" minValue="61.383600000000001" maxValue="1758.3006020749999"/>
    </cacheField>
    <cacheField name="abril" numFmtId="164">
      <sharedItems containsSemiMixedTypes="0" containsString="0" containsNumber="1" minValue="62.611272" maxValue="1853.1867782248964"/>
    </cacheField>
    <cacheField name="maio" numFmtId="164">
      <sharedItems containsSemiMixedTypes="0" containsString="0" containsNumber="1" minValue="63.863497440000003" maxValue="1929.5319543340295"/>
    </cacheField>
    <cacheField name="junho" numFmtId="164">
      <sharedItems containsSemiMixedTypes="0" containsString="0" containsNumber="1" minValue="65.140767388800001" maxValue="1920.6551770266515"/>
    </cacheField>
    <cacheField name="julho" numFmtId="164">
      <sharedItems containsSemiMixedTypes="0" containsString="0" containsNumber="1" minValue="66.443582736576005" maxValue="1982.1120595385137"/>
    </cacheField>
    <cacheField name="agosto" numFmtId="164">
      <sharedItems containsSemiMixedTypes="0" containsString="0" containsNumber="1" minValue="67.772454391307519" maxValue="2015.209214876257"/>
    </cacheField>
    <cacheField name="setembro " numFmtId="164">
      <sharedItems containsSemiMixedTypes="0" containsString="0" containsNumber="1" minValue="69.127903479133664" maxValue="2052.6535462249017"/>
    </cacheField>
    <cacheField name="outubro" numFmtId="164">
      <sharedItems containsSemiMixedTypes="0" containsString="0" containsNumber="1" minValue="70.510461548716336" maxValue="2092.7212392876017"/>
    </cacheField>
    <cacheField name="novembro" numFmtId="164">
      <sharedItems containsSemiMixedTypes="0" containsString="0" containsNumber="1" minValue="71.920670779690667" maxValue="2142.4044189809724"/>
    </cacheField>
    <cacheField name="dezembro" numFmtId="164">
      <sharedItems containsSemiMixedTypes="0" containsString="0" containsNumber="1" minValue="73.359084195284481" maxValue="2193.32527656056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tec" refreshedDate="45162.915126388885" createdVersion="6" refreshedVersion="6" minRefreshableVersion="3" recordCount="5" xr:uid="{A3CD91FC-F00F-480D-91C6-BE0627C870CA}">
  <cacheSource type="worksheet">
    <worksheetSource ref="A2:M7" sheet="Planilha1"/>
  </cacheSource>
  <cacheFields count="13">
    <cacheField name="despesas" numFmtId="0">
      <sharedItems count="5">
        <s v="conta de luz"/>
        <s v="conta de agua"/>
        <s v="prestação da casa"/>
        <s v="gasolina"/>
        <s v="compra "/>
      </sharedItems>
    </cacheField>
    <cacheField name="janeiro" numFmtId="164">
      <sharedItems containsSemiMixedTypes="0" containsString="0" containsNumber="1" containsInteger="1" minValue="59" maxValue="830"/>
    </cacheField>
    <cacheField name="fevereiro " numFmtId="164">
      <sharedItems containsSemiMixedTypes="0" containsString="0" containsNumber="1" minValue="60.18" maxValue="829.95849999999996"/>
    </cacheField>
    <cacheField name="março " numFmtId="164">
      <sharedItems containsSemiMixedTypes="0" containsString="0" containsNumber="1" minValue="61.383600000000001" maxValue="829.91700207499991"/>
    </cacheField>
    <cacheField name="abril" numFmtId="164">
      <sharedItems containsSemiMixedTypes="0" containsString="0" containsNumber="1" minValue="62.611272" maxValue="829.87550622489618"/>
    </cacheField>
    <cacheField name="maio" numFmtId="164">
      <sharedItems containsSemiMixedTypes="0" containsString="0" containsNumber="1" minValue="63.863497440000003" maxValue="829.83401244958498"/>
    </cacheField>
    <cacheField name="junho" numFmtId="164">
      <sharedItems containsSemiMixedTypes="0" containsString="0" containsNumber="1" minValue="65.140767388800001" maxValue="829.79252074896249"/>
    </cacheField>
    <cacheField name="julho" numFmtId="164">
      <sharedItems containsSemiMixedTypes="0" containsString="0" containsNumber="1" minValue="66.443582736576005" maxValue="829.75103112292504"/>
    </cacheField>
    <cacheField name="agosto" numFmtId="164">
      <sharedItems containsSemiMixedTypes="0" containsString="0" containsNumber="1" minValue="67.772454391307519" maxValue="829.70954357136895"/>
    </cacheField>
    <cacheField name="setembro " numFmtId="164">
      <sharedItems containsSemiMixedTypes="0" containsString="0" containsNumber="1" minValue="69.127903479133664" maxValue="844.0894090685872"/>
    </cacheField>
    <cacheField name="outubro" numFmtId="164">
      <sharedItems containsSemiMixedTypes="0" containsString="0" containsNumber="1" minValue="70.510461548716336" maxValue="891.91799362830386"/>
    </cacheField>
    <cacheField name="novembro" numFmtId="164">
      <sharedItems containsSemiMixedTypes="0" containsString="0" containsNumber="1" minValue="71.920670779690667" maxValue="933.26551964592466"/>
    </cacheField>
    <cacheField name="dezembro" numFmtId="164">
      <sharedItems containsSemiMixedTypes="0" containsString="0" containsNumber="1" minValue="73.359084195284481" maxValue="978.733404859032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59"/>
    <n v="64"/>
    <n v="67"/>
    <n v="72"/>
    <n v="76"/>
    <n v="78"/>
    <n v="83"/>
    <n v="74"/>
    <n v="79"/>
    <n v="71"/>
    <n v="76"/>
    <n v="81"/>
  </r>
  <r>
    <x v="1"/>
    <n v="59"/>
    <n v="60.18"/>
    <n v="61.383600000000001"/>
    <n v="62.611272"/>
    <n v="63.863497440000003"/>
    <n v="65.140767388800001"/>
    <n v="66.443582736576005"/>
    <n v="67.772454391307519"/>
    <n v="69.127903479133664"/>
    <n v="70.510461548716336"/>
    <n v="71.920670779690667"/>
    <n v="73.359084195284481"/>
  </r>
  <r>
    <x v="2"/>
    <n v="830"/>
    <n v="829.95849999999996"/>
    <n v="829.91700207499991"/>
    <n v="829.87550622489618"/>
    <n v="829.83401244958498"/>
    <n v="829.79252074896249"/>
    <n v="829.75103112292504"/>
    <n v="829.70954357136895"/>
    <n v="829.66805809419043"/>
    <n v="829.62657469128567"/>
    <n v="829.58509336255111"/>
    <n v="829.54361410788295"/>
  </r>
  <r>
    <x v="3"/>
    <n v="330"/>
    <n v="280"/>
    <n v="265"/>
    <n v="191.66666666666669"/>
    <n v="245.55555555555557"/>
    <n v="234.0740740740741"/>
    <n v="223.76543209876547"/>
    <n v="234.46502057613171"/>
    <n v="230.76817558299044"/>
    <n v="229.66620941929588"/>
    <n v="231.63313519280601"/>
    <n v="230.68917339836412"/>
  </r>
  <r>
    <x v="4"/>
    <n v="650"/>
    <n v="716"/>
    <n v="535"/>
    <n v="697.0333333333333"/>
    <n v="714.2788888888889"/>
    <n v="713.64781481481486"/>
    <n v="779.15201358024706"/>
    <n v="809.2621963374487"/>
    <n v="844.0894090685872"/>
    <n v="891.91799362830386"/>
    <n v="933.26551964592466"/>
    <n v="978.73340485903236"/>
  </r>
  <r>
    <x v="5"/>
    <n v="1928"/>
    <n v="1950.1385"/>
    <n v="1758.3006020749999"/>
    <n v="1853.1867782248964"/>
    <n v="1929.5319543340295"/>
    <n v="1920.6551770266515"/>
    <n v="1982.1120595385137"/>
    <n v="2015.209214876257"/>
    <n v="2052.6535462249017"/>
    <n v="2092.7212392876017"/>
    <n v="2142.4044189809724"/>
    <n v="2193.325276560563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59"/>
    <n v="64"/>
    <n v="67"/>
    <n v="72"/>
    <n v="76"/>
    <n v="78"/>
    <n v="83"/>
    <n v="74"/>
    <n v="79"/>
    <n v="71"/>
    <n v="76"/>
    <n v="81"/>
  </r>
  <r>
    <x v="1"/>
    <n v="59"/>
    <n v="60.18"/>
    <n v="61.383600000000001"/>
    <n v="62.611272"/>
    <n v="63.863497440000003"/>
    <n v="65.140767388800001"/>
    <n v="66.443582736576005"/>
    <n v="67.772454391307519"/>
    <n v="69.127903479133664"/>
    <n v="70.510461548716336"/>
    <n v="71.920670779690667"/>
    <n v="73.359084195284481"/>
  </r>
  <r>
    <x v="2"/>
    <n v="830"/>
    <n v="829.95849999999996"/>
    <n v="829.91700207499991"/>
    <n v="829.87550622489618"/>
    <n v="829.83401244958498"/>
    <n v="829.79252074896249"/>
    <n v="829.75103112292504"/>
    <n v="829.70954357136895"/>
    <n v="829.66805809419043"/>
    <n v="829.62657469128567"/>
    <n v="829.58509336255111"/>
    <n v="829.54361410788295"/>
  </r>
  <r>
    <x v="3"/>
    <n v="330"/>
    <n v="280"/>
    <n v="265"/>
    <n v="191.66666666666669"/>
    <n v="245.55555555555557"/>
    <n v="234.0740740740741"/>
    <n v="223.76543209876547"/>
    <n v="234.46502057613171"/>
    <n v="230.76817558299044"/>
    <n v="229.66620941929588"/>
    <n v="231.63313519280601"/>
    <n v="230.68917339836412"/>
  </r>
  <r>
    <x v="4"/>
    <n v="650"/>
    <n v="716"/>
    <n v="535"/>
    <n v="697.0333333333333"/>
    <n v="714.2788888888889"/>
    <n v="713.64781481481486"/>
    <n v="779.15201358024706"/>
    <n v="809.2621963374487"/>
    <n v="844.0894090685872"/>
    <n v="891.91799362830386"/>
    <n v="933.26551964592466"/>
    <n v="978.733404859032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2CD0D1-A955-45EA-B35C-FFB7C2F73182}" name="Tabela dinâmica2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1:M8" firstHeaderRow="0" firstDataRow="1" firstDataCol="1"/>
  <pivotFields count="13">
    <pivotField axis="axisRow" showAll="0">
      <items count="7">
        <item x="4"/>
        <item x="1"/>
        <item x="0"/>
        <item x="3"/>
        <item x="2"/>
        <item x="5"/>
        <item t="default"/>
      </items>
    </pivotField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Soma de janeiro" fld="1" baseField="0" baseItem="0"/>
    <dataField name="Soma de fevereiro " fld="2" baseField="0" baseItem="0"/>
    <dataField name="Soma de março " fld="3" baseField="0" baseItem="0"/>
    <dataField name="Soma de abril" fld="4" baseField="0" baseItem="0"/>
    <dataField name="Soma de maio" fld="5" baseField="0" baseItem="0"/>
    <dataField name="Soma de junho" fld="6" baseField="0" baseItem="0"/>
    <dataField name="Soma de julho" fld="7" baseField="0" baseItem="0"/>
    <dataField name="Soma de agosto" fld="8" baseField="0" baseItem="0"/>
    <dataField name="Soma de setembro " fld="9" baseField="0" baseItem="0"/>
    <dataField name="Soma de outubro" fld="10" baseField="0" baseItem="0"/>
    <dataField name="Soma de novembro" fld="11" baseField="0" baseItem="0"/>
    <dataField name="Soma de dezembro" fld="12" baseField="0" baseItem="0"/>
  </dataFields>
  <formats count="1">
    <format dxfId="1">
      <pivotArea outline="0" collapsedLevelsAreSubtotals="1" fieldPosition="0"/>
    </format>
  </format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</chart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EAF64A-B2EA-4CD9-9DE4-C6F3206FE543}" name="Tabela dinâmica4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1:M8" firstHeaderRow="0" firstDataRow="1" firstDataCol="1"/>
  <pivotFields count="13">
    <pivotField axis="axisRow" showAll="0">
      <items count="7">
        <item x="4"/>
        <item x="1"/>
        <item x="0"/>
        <item x="3"/>
        <item x="2"/>
        <item x="5"/>
        <item t="default"/>
      </items>
    </pivotField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Soma de janeiro" fld="1" baseField="0" baseItem="0"/>
    <dataField name="Soma de fevereiro " fld="2" baseField="0" baseItem="0"/>
    <dataField name="Soma de março " fld="3" baseField="0" baseItem="0"/>
    <dataField name="Soma de maio" fld="5" baseField="0" baseItem="0"/>
    <dataField name="Soma de abril" fld="4" baseField="0" baseItem="0"/>
    <dataField name="Soma de junho" fld="6" baseField="0" baseItem="0"/>
    <dataField name="Soma de julho" fld="7" baseField="0" baseItem="0"/>
    <dataField name="Soma de agosto" fld="8" baseField="0" baseItem="0"/>
    <dataField name="Soma de setembro " fld="9" baseField="0" baseItem="0"/>
    <dataField name="Soma de outubro" fld="10" baseField="0" baseItem="0"/>
    <dataField name="Soma de novembro" fld="11" baseField="0" baseItem="0"/>
    <dataField name="Soma de dezembro" fld="12" baseField="0" baseItem="0"/>
  </dataFields>
  <formats count="1">
    <format dxfId="2">
      <pivotArea outline="0" collapsedLevelsAreSubtotals="1" fieldPosition="0"/>
    </format>
  </format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087D2E-2406-4233-BD94-9E3EDE9C6616}" name="Tabela dinâmica7" cacheId="3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1:B7" firstHeaderRow="1" firstDataRow="1" firstDataCol="1"/>
  <pivotFields count="13">
    <pivotField axis="axisRow" showAll="0">
      <items count="6">
        <item x="4"/>
        <item x="1"/>
        <item x="0"/>
        <item x="3"/>
        <item x="2"/>
        <item t="default"/>
      </items>
    </pivotField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janeiro" fld="1" baseField="0" baseItem="0" numFmtId="44"/>
  </dataFields>
  <formats count="1">
    <format dxfId="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90E9B-116C-4E93-A83B-5DF73CF4368C}">
  <dimension ref="A1:M8"/>
  <sheetViews>
    <sheetView workbookViewId="0">
      <selection activeCell="A23" sqref="A23"/>
    </sheetView>
  </sheetViews>
  <sheetFormatPr defaultRowHeight="15" x14ac:dyDescent="0.25"/>
  <cols>
    <col min="1" max="1" width="22.28515625" bestFit="1" customWidth="1"/>
    <col min="2" max="2" width="15.42578125" bestFit="1" customWidth="1"/>
    <col min="3" max="3" width="18" bestFit="1" customWidth="1"/>
    <col min="4" max="4" width="15" bestFit="1" customWidth="1"/>
    <col min="5" max="5" width="13.140625" bestFit="1" customWidth="1"/>
    <col min="6" max="6" width="13.5703125" bestFit="1" customWidth="1"/>
    <col min="7" max="7" width="14.28515625" bestFit="1" customWidth="1"/>
    <col min="8" max="8" width="13.7109375" bestFit="1" customWidth="1"/>
    <col min="9" max="9" width="15" bestFit="1" customWidth="1"/>
    <col min="10" max="10" width="18.28515625" bestFit="1" customWidth="1"/>
    <col min="11" max="11" width="16.28515625" bestFit="1" customWidth="1"/>
    <col min="12" max="12" width="18.42578125" bestFit="1" customWidth="1"/>
    <col min="13" max="13" width="18.28515625" bestFit="1" customWidth="1"/>
  </cols>
  <sheetData>
    <row r="1" spans="1:13" x14ac:dyDescent="0.25">
      <c r="A1" s="20" t="s">
        <v>38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</row>
    <row r="2" spans="1:13" x14ac:dyDescent="0.25">
      <c r="A2" s="21" t="s">
        <v>3</v>
      </c>
      <c r="B2" s="22">
        <v>650</v>
      </c>
      <c r="C2" s="22">
        <v>716</v>
      </c>
      <c r="D2" s="22">
        <v>535</v>
      </c>
      <c r="E2" s="22">
        <v>697.0333333333333</v>
      </c>
      <c r="F2" s="22">
        <v>714.2788888888889</v>
      </c>
      <c r="G2" s="22">
        <v>713.64781481481486</v>
      </c>
      <c r="H2" s="22">
        <v>779.15201358024706</v>
      </c>
      <c r="I2" s="22">
        <v>809.2621963374487</v>
      </c>
      <c r="J2" s="22">
        <v>844.0894090685872</v>
      </c>
      <c r="K2" s="22">
        <v>891.91799362830386</v>
      </c>
      <c r="L2" s="22">
        <v>933.26551964592466</v>
      </c>
      <c r="M2" s="22">
        <v>978.73340485903236</v>
      </c>
    </row>
    <row r="3" spans="1:13" x14ac:dyDescent="0.25">
      <c r="A3" s="21" t="s">
        <v>0</v>
      </c>
      <c r="B3" s="22">
        <v>59</v>
      </c>
      <c r="C3" s="22">
        <v>60.18</v>
      </c>
      <c r="D3" s="22">
        <v>61.383600000000001</v>
      </c>
      <c r="E3" s="22">
        <v>62.611272</v>
      </c>
      <c r="F3" s="22">
        <v>63.863497440000003</v>
      </c>
      <c r="G3" s="22">
        <v>65.140767388800001</v>
      </c>
      <c r="H3" s="22">
        <v>66.443582736576005</v>
      </c>
      <c r="I3" s="22">
        <v>67.772454391307519</v>
      </c>
      <c r="J3" s="22">
        <v>69.127903479133664</v>
      </c>
      <c r="K3" s="22">
        <v>70.510461548716336</v>
      </c>
      <c r="L3" s="22">
        <v>71.920670779690667</v>
      </c>
      <c r="M3" s="22">
        <v>73.359084195284481</v>
      </c>
    </row>
    <row r="4" spans="1:13" x14ac:dyDescent="0.25">
      <c r="A4" s="21" t="s">
        <v>4</v>
      </c>
      <c r="B4" s="22">
        <v>59</v>
      </c>
      <c r="C4" s="22">
        <v>64</v>
      </c>
      <c r="D4" s="22">
        <v>67</v>
      </c>
      <c r="E4" s="22">
        <v>72</v>
      </c>
      <c r="F4" s="22">
        <v>76</v>
      </c>
      <c r="G4" s="22">
        <v>78</v>
      </c>
      <c r="H4" s="22">
        <v>83</v>
      </c>
      <c r="I4" s="22">
        <v>74</v>
      </c>
      <c r="J4" s="22">
        <v>79</v>
      </c>
      <c r="K4" s="22">
        <v>71</v>
      </c>
      <c r="L4" s="22">
        <v>76</v>
      </c>
      <c r="M4" s="22">
        <v>81</v>
      </c>
    </row>
    <row r="5" spans="1:13" x14ac:dyDescent="0.25">
      <c r="A5" s="21" t="s">
        <v>2</v>
      </c>
      <c r="B5" s="22">
        <v>330</v>
      </c>
      <c r="C5" s="22">
        <v>280</v>
      </c>
      <c r="D5" s="22">
        <v>265</v>
      </c>
      <c r="E5" s="22">
        <v>191.66666666666669</v>
      </c>
      <c r="F5" s="22">
        <v>245.55555555555557</v>
      </c>
      <c r="G5" s="22">
        <v>234.0740740740741</v>
      </c>
      <c r="H5" s="22">
        <v>223.76543209876547</v>
      </c>
      <c r="I5" s="22">
        <v>234.46502057613171</v>
      </c>
      <c r="J5" s="22">
        <v>230.76817558299044</v>
      </c>
      <c r="K5" s="22">
        <v>229.66620941929588</v>
      </c>
      <c r="L5" s="22">
        <v>231.63313519280601</v>
      </c>
      <c r="M5" s="22">
        <v>230.68917339836412</v>
      </c>
    </row>
    <row r="6" spans="1:13" x14ac:dyDescent="0.25">
      <c r="A6" s="21" t="s">
        <v>1</v>
      </c>
      <c r="B6" s="22">
        <v>830</v>
      </c>
      <c r="C6" s="22">
        <v>829.95849999999996</v>
      </c>
      <c r="D6" s="22">
        <v>829.91700207499991</v>
      </c>
      <c r="E6" s="22">
        <v>829.87550622489618</v>
      </c>
      <c r="F6" s="22">
        <v>829.83401244958498</v>
      </c>
      <c r="G6" s="22">
        <v>829.79252074896249</v>
      </c>
      <c r="H6" s="22">
        <v>829.75103112292504</v>
      </c>
      <c r="I6" s="22">
        <v>829.70954357136895</v>
      </c>
      <c r="J6" s="22">
        <v>829.66805809419043</v>
      </c>
      <c r="K6" s="22">
        <v>829.62657469128567</v>
      </c>
      <c r="L6" s="22">
        <v>829.58509336255111</v>
      </c>
      <c r="M6" s="22">
        <v>829.54361410788295</v>
      </c>
    </row>
    <row r="7" spans="1:13" x14ac:dyDescent="0.25">
      <c r="A7" s="21" t="s">
        <v>21</v>
      </c>
      <c r="B7" s="22">
        <v>1928</v>
      </c>
      <c r="C7" s="22">
        <v>1950.1385</v>
      </c>
      <c r="D7" s="22">
        <v>1758.3006020749999</v>
      </c>
      <c r="E7" s="22">
        <v>1853.1867782248964</v>
      </c>
      <c r="F7" s="22">
        <v>1929.5319543340295</v>
      </c>
      <c r="G7" s="22">
        <v>1920.6551770266515</v>
      </c>
      <c r="H7" s="22">
        <v>1982.1120595385137</v>
      </c>
      <c r="I7" s="22">
        <v>2015.209214876257</v>
      </c>
      <c r="J7" s="22">
        <v>2052.6535462249017</v>
      </c>
      <c r="K7" s="22">
        <v>2092.7212392876017</v>
      </c>
      <c r="L7" s="22">
        <v>2142.4044189809724</v>
      </c>
      <c r="M7" s="22">
        <v>2193.3252765605639</v>
      </c>
    </row>
    <row r="8" spans="1:13" x14ac:dyDescent="0.25">
      <c r="A8" s="21" t="s">
        <v>39</v>
      </c>
      <c r="B8" s="22">
        <v>3856</v>
      </c>
      <c r="C8" s="22">
        <v>3900.277</v>
      </c>
      <c r="D8" s="22">
        <v>3516.6012041499998</v>
      </c>
      <c r="E8" s="22">
        <v>3706.3735564497924</v>
      </c>
      <c r="F8" s="22">
        <v>3859.0639086680594</v>
      </c>
      <c r="G8" s="22">
        <v>3841.3103540533029</v>
      </c>
      <c r="H8" s="22">
        <v>3964.2241190770274</v>
      </c>
      <c r="I8" s="22">
        <v>4030.4184297525135</v>
      </c>
      <c r="J8" s="22">
        <v>4105.3070924498033</v>
      </c>
      <c r="K8" s="22">
        <v>4185.4424785752035</v>
      </c>
      <c r="L8" s="22">
        <v>4284.8088379619448</v>
      </c>
      <c r="M8" s="22">
        <v>4386.6505531211278</v>
      </c>
    </row>
  </sheetData>
  <conditionalFormatting sqref="L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{0A35B9FA-86BC-4341-A113-9956CA670365}</x14:id>
        </ext>
      </extLst>
    </cfRule>
  </conditionalFormatting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35B9FA-86BC-4341-A113-9956CA6703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56530-09A3-46E9-82C4-484448936411}">
  <dimension ref="A1:M8"/>
  <sheetViews>
    <sheetView workbookViewId="0">
      <selection activeCell="B25" sqref="B25"/>
    </sheetView>
  </sheetViews>
  <sheetFormatPr defaultRowHeight="15" x14ac:dyDescent="0.25"/>
  <cols>
    <col min="1" max="1" width="22.28515625" bestFit="1" customWidth="1"/>
    <col min="2" max="2" width="15.42578125" bestFit="1" customWidth="1"/>
    <col min="3" max="3" width="18" bestFit="1" customWidth="1"/>
    <col min="4" max="4" width="15" bestFit="1" customWidth="1"/>
    <col min="5" max="5" width="13.5703125" bestFit="1" customWidth="1"/>
    <col min="6" max="6" width="13.140625" bestFit="1" customWidth="1"/>
    <col min="7" max="7" width="14.28515625" bestFit="1" customWidth="1"/>
    <col min="8" max="8" width="13.7109375" bestFit="1" customWidth="1"/>
    <col min="9" max="9" width="15" bestFit="1" customWidth="1"/>
    <col min="10" max="10" width="18.28515625" bestFit="1" customWidth="1"/>
    <col min="11" max="11" width="16.28515625" bestFit="1" customWidth="1"/>
    <col min="12" max="12" width="18.42578125" bestFit="1" customWidth="1"/>
    <col min="13" max="13" width="18.28515625" bestFit="1" customWidth="1"/>
  </cols>
  <sheetData>
    <row r="1" spans="1:13" x14ac:dyDescent="0.25">
      <c r="A1" s="20" t="s">
        <v>38</v>
      </c>
      <c r="B1" t="s">
        <v>26</v>
      </c>
      <c r="C1" t="s">
        <v>27</v>
      </c>
      <c r="D1" t="s">
        <v>28</v>
      </c>
      <c r="E1" t="s">
        <v>30</v>
      </c>
      <c r="F1" t="s">
        <v>29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</row>
    <row r="2" spans="1:13" x14ac:dyDescent="0.25">
      <c r="A2" s="21" t="s">
        <v>3</v>
      </c>
      <c r="B2" s="22">
        <v>650</v>
      </c>
      <c r="C2" s="22">
        <v>716</v>
      </c>
      <c r="D2" s="22">
        <v>535</v>
      </c>
      <c r="E2" s="22">
        <v>714.2788888888889</v>
      </c>
      <c r="F2" s="22">
        <v>697.0333333333333</v>
      </c>
      <c r="G2" s="22">
        <v>713.64781481481486</v>
      </c>
      <c r="H2" s="22">
        <v>779.15201358024706</v>
      </c>
      <c r="I2" s="22">
        <v>809.2621963374487</v>
      </c>
      <c r="J2" s="22">
        <v>844.0894090685872</v>
      </c>
      <c r="K2" s="22">
        <v>891.91799362830386</v>
      </c>
      <c r="L2" s="22">
        <v>933.26551964592466</v>
      </c>
      <c r="M2" s="22">
        <v>978.73340485903236</v>
      </c>
    </row>
    <row r="3" spans="1:13" x14ac:dyDescent="0.25">
      <c r="A3" s="21" t="s">
        <v>0</v>
      </c>
      <c r="B3" s="22">
        <v>59</v>
      </c>
      <c r="C3" s="22">
        <v>60.18</v>
      </c>
      <c r="D3" s="22">
        <v>61.383600000000001</v>
      </c>
      <c r="E3" s="22">
        <v>63.863497440000003</v>
      </c>
      <c r="F3" s="22">
        <v>62.611272</v>
      </c>
      <c r="G3" s="22">
        <v>65.140767388800001</v>
      </c>
      <c r="H3" s="22">
        <v>66.443582736576005</v>
      </c>
      <c r="I3" s="22">
        <v>67.772454391307519</v>
      </c>
      <c r="J3" s="22">
        <v>69.127903479133664</v>
      </c>
      <c r="K3" s="22">
        <v>70.510461548716336</v>
      </c>
      <c r="L3" s="22">
        <v>71.920670779690667</v>
      </c>
      <c r="M3" s="22">
        <v>73.359084195284481</v>
      </c>
    </row>
    <row r="4" spans="1:13" x14ac:dyDescent="0.25">
      <c r="A4" s="21" t="s">
        <v>4</v>
      </c>
      <c r="B4" s="22">
        <v>59</v>
      </c>
      <c r="C4" s="22">
        <v>64</v>
      </c>
      <c r="D4" s="22">
        <v>67</v>
      </c>
      <c r="E4" s="22">
        <v>76</v>
      </c>
      <c r="F4" s="22">
        <v>72</v>
      </c>
      <c r="G4" s="22">
        <v>78</v>
      </c>
      <c r="H4" s="22">
        <v>83</v>
      </c>
      <c r="I4" s="22">
        <v>74</v>
      </c>
      <c r="J4" s="22">
        <v>79</v>
      </c>
      <c r="K4" s="22">
        <v>71</v>
      </c>
      <c r="L4" s="22">
        <v>76</v>
      </c>
      <c r="M4" s="22">
        <v>81</v>
      </c>
    </row>
    <row r="5" spans="1:13" x14ac:dyDescent="0.25">
      <c r="A5" s="21" t="s">
        <v>2</v>
      </c>
      <c r="B5" s="22">
        <v>330</v>
      </c>
      <c r="C5" s="22">
        <v>280</v>
      </c>
      <c r="D5" s="22">
        <v>265</v>
      </c>
      <c r="E5" s="22">
        <v>245.55555555555557</v>
      </c>
      <c r="F5" s="22">
        <v>191.66666666666669</v>
      </c>
      <c r="G5" s="22">
        <v>234.0740740740741</v>
      </c>
      <c r="H5" s="22">
        <v>223.76543209876547</v>
      </c>
      <c r="I5" s="22">
        <v>234.46502057613171</v>
      </c>
      <c r="J5" s="22">
        <v>230.76817558299044</v>
      </c>
      <c r="K5" s="22">
        <v>229.66620941929588</v>
      </c>
      <c r="L5" s="22">
        <v>231.63313519280601</v>
      </c>
      <c r="M5" s="22">
        <v>230.68917339836412</v>
      </c>
    </row>
    <row r="6" spans="1:13" x14ac:dyDescent="0.25">
      <c r="A6" s="21" t="s">
        <v>1</v>
      </c>
      <c r="B6" s="22">
        <v>830</v>
      </c>
      <c r="C6" s="22">
        <v>829.95849999999996</v>
      </c>
      <c r="D6" s="22">
        <v>829.91700207499991</v>
      </c>
      <c r="E6" s="22">
        <v>829.83401244958498</v>
      </c>
      <c r="F6" s="22">
        <v>829.87550622489618</v>
      </c>
      <c r="G6" s="22">
        <v>829.79252074896249</v>
      </c>
      <c r="H6" s="22">
        <v>829.75103112292504</v>
      </c>
      <c r="I6" s="22">
        <v>829.70954357136895</v>
      </c>
      <c r="J6" s="22">
        <v>829.66805809419043</v>
      </c>
      <c r="K6" s="22">
        <v>829.62657469128567</v>
      </c>
      <c r="L6" s="22">
        <v>829.58509336255111</v>
      </c>
      <c r="M6" s="22">
        <v>829.54361410788295</v>
      </c>
    </row>
    <row r="7" spans="1:13" x14ac:dyDescent="0.25">
      <c r="A7" s="21" t="s">
        <v>21</v>
      </c>
      <c r="B7" s="22">
        <v>1928</v>
      </c>
      <c r="C7" s="22">
        <v>1950.1385</v>
      </c>
      <c r="D7" s="22">
        <v>1758.3006020749999</v>
      </c>
      <c r="E7" s="22">
        <v>1929.5319543340295</v>
      </c>
      <c r="F7" s="22">
        <v>1853.1867782248964</v>
      </c>
      <c r="G7" s="22">
        <v>1920.6551770266515</v>
      </c>
      <c r="H7" s="22">
        <v>1982.1120595385137</v>
      </c>
      <c r="I7" s="22">
        <v>2015.209214876257</v>
      </c>
      <c r="J7" s="22">
        <v>2052.6535462249017</v>
      </c>
      <c r="K7" s="22">
        <v>2092.7212392876017</v>
      </c>
      <c r="L7" s="22">
        <v>2142.4044189809724</v>
      </c>
      <c r="M7" s="22">
        <v>2193.3252765605639</v>
      </c>
    </row>
    <row r="8" spans="1:13" x14ac:dyDescent="0.25">
      <c r="A8" s="21" t="s">
        <v>39</v>
      </c>
      <c r="B8" s="22">
        <v>3856</v>
      </c>
      <c r="C8" s="22">
        <v>3900.277</v>
      </c>
      <c r="D8" s="22">
        <v>3516.6012041499998</v>
      </c>
      <c r="E8" s="22">
        <v>3859.0639086680594</v>
      </c>
      <c r="F8" s="22">
        <v>3706.3735564497924</v>
      </c>
      <c r="G8" s="22">
        <v>3841.3103540533029</v>
      </c>
      <c r="H8" s="22">
        <v>3964.2241190770274</v>
      </c>
      <c r="I8" s="22">
        <v>4030.4184297525135</v>
      </c>
      <c r="J8" s="22">
        <v>4105.3070924498033</v>
      </c>
      <c r="K8" s="22">
        <v>4185.4424785752035</v>
      </c>
      <c r="L8" s="22">
        <v>4284.8088379619448</v>
      </c>
      <c r="M8" s="22">
        <v>4386.6505531211278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5A523-0151-46B3-8901-A28D20BE6671}">
  <dimension ref="A1:B7"/>
  <sheetViews>
    <sheetView workbookViewId="0">
      <selection activeCell="F25" sqref="F25"/>
    </sheetView>
  </sheetViews>
  <sheetFormatPr defaultRowHeight="15" x14ac:dyDescent="0.25"/>
  <cols>
    <col min="1" max="1" width="18" bestFit="1" customWidth="1"/>
    <col min="2" max="2" width="15.42578125" bestFit="1" customWidth="1"/>
    <col min="3" max="3" width="18" bestFit="1" customWidth="1"/>
    <col min="4" max="4" width="15" bestFit="1" customWidth="1"/>
    <col min="5" max="5" width="13.140625" bestFit="1" customWidth="1"/>
    <col min="6" max="6" width="13.5703125" bestFit="1" customWidth="1"/>
    <col min="7" max="7" width="14.28515625" bestFit="1" customWidth="1"/>
    <col min="8" max="10" width="18.28515625" bestFit="1" customWidth="1"/>
    <col min="11" max="11" width="16.28515625" bestFit="1" customWidth="1"/>
    <col min="12" max="12" width="18.42578125" bestFit="1" customWidth="1"/>
    <col min="13" max="13" width="18.28515625" bestFit="1" customWidth="1"/>
  </cols>
  <sheetData>
    <row r="1" spans="1:2" x14ac:dyDescent="0.25">
      <c r="A1" s="20" t="s">
        <v>38</v>
      </c>
      <c r="B1" t="s">
        <v>26</v>
      </c>
    </row>
    <row r="2" spans="1:2" x14ac:dyDescent="0.25">
      <c r="A2" s="21" t="s">
        <v>3</v>
      </c>
      <c r="B2" s="22">
        <v>650</v>
      </c>
    </row>
    <row r="3" spans="1:2" x14ac:dyDescent="0.25">
      <c r="A3" s="21" t="s">
        <v>0</v>
      </c>
      <c r="B3" s="22">
        <v>59</v>
      </c>
    </row>
    <row r="4" spans="1:2" x14ac:dyDescent="0.25">
      <c r="A4" s="21" t="s">
        <v>4</v>
      </c>
      <c r="B4" s="22">
        <v>59</v>
      </c>
    </row>
    <row r="5" spans="1:2" x14ac:dyDescent="0.25">
      <c r="A5" s="21" t="s">
        <v>2</v>
      </c>
      <c r="B5" s="22">
        <v>330</v>
      </c>
    </row>
    <row r="6" spans="1:2" x14ac:dyDescent="0.25">
      <c r="A6" s="21" t="s">
        <v>1</v>
      </c>
      <c r="B6" s="22">
        <v>830</v>
      </c>
    </row>
    <row r="7" spans="1:2" x14ac:dyDescent="0.25">
      <c r="A7" s="21" t="s">
        <v>39</v>
      </c>
      <c r="B7" s="22">
        <v>1928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6F753-D9D6-43DA-8EC8-B82E6C30A236}">
  <dimension ref="A1:N18"/>
  <sheetViews>
    <sheetView tabSelected="1" workbookViewId="0">
      <selection activeCell="D21" sqref="D21"/>
    </sheetView>
  </sheetViews>
  <sheetFormatPr defaultRowHeight="15" x14ac:dyDescent="0.25"/>
  <cols>
    <col min="1" max="1" width="28.7109375" bestFit="1" customWidth="1"/>
    <col min="2" max="3" width="14.28515625" bestFit="1" customWidth="1"/>
    <col min="4" max="4" width="24.28515625" bestFit="1" customWidth="1"/>
    <col min="5" max="13" width="14.28515625" bestFit="1" customWidth="1"/>
    <col min="14" max="14" width="16.140625" bestFit="1" customWidth="1"/>
  </cols>
  <sheetData>
    <row r="1" spans="1:14" ht="23.25" x14ac:dyDescent="0.35">
      <c r="A1" s="17" t="s">
        <v>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9"/>
    </row>
    <row r="2" spans="1:14" ht="21" x14ac:dyDescent="0.35">
      <c r="A2" s="7" t="s">
        <v>25</v>
      </c>
      <c r="B2" s="7" t="s">
        <v>8</v>
      </c>
      <c r="C2" s="7" t="s">
        <v>9</v>
      </c>
      <c r="D2" s="7" t="s">
        <v>10</v>
      </c>
      <c r="E2" s="7" t="s">
        <v>11</v>
      </c>
      <c r="F2" s="7" t="s">
        <v>12</v>
      </c>
      <c r="G2" s="7" t="s">
        <v>13</v>
      </c>
      <c r="H2" s="7" t="s">
        <v>14</v>
      </c>
      <c r="I2" s="7" t="s">
        <v>15</v>
      </c>
      <c r="J2" s="7" t="s">
        <v>16</v>
      </c>
      <c r="K2" s="7" t="s">
        <v>17</v>
      </c>
      <c r="L2" s="7" t="s">
        <v>18</v>
      </c>
      <c r="M2" s="7" t="s">
        <v>19</v>
      </c>
      <c r="N2" s="23" t="s">
        <v>40</v>
      </c>
    </row>
    <row r="3" spans="1:14" ht="21" x14ac:dyDescent="0.35">
      <c r="A3" s="2" t="s">
        <v>4</v>
      </c>
      <c r="B3" s="13">
        <v>59</v>
      </c>
      <c r="C3" s="13">
        <f>(B3+5)</f>
        <v>64</v>
      </c>
      <c r="D3" s="13">
        <f>(C3+3)</f>
        <v>67</v>
      </c>
      <c r="E3" s="13">
        <f>(D3+5)</f>
        <v>72</v>
      </c>
      <c r="F3" s="13">
        <f>(E3+4)</f>
        <v>76</v>
      </c>
      <c r="G3" s="13">
        <f>(F3+2)</f>
        <v>78</v>
      </c>
      <c r="H3" s="13">
        <f>(G3+5)</f>
        <v>83</v>
      </c>
      <c r="I3" s="13">
        <f>(H3-9)</f>
        <v>74</v>
      </c>
      <c r="J3" s="13">
        <f>+(I3+5)</f>
        <v>79</v>
      </c>
      <c r="K3" s="13">
        <f>(J3-8)</f>
        <v>71</v>
      </c>
      <c r="L3" s="13">
        <f>(K3+5)</f>
        <v>76</v>
      </c>
      <c r="M3" s="13">
        <f>(L3+5)</f>
        <v>81</v>
      </c>
      <c r="N3" t="s">
        <v>5</v>
      </c>
    </row>
    <row r="4" spans="1:14" ht="21" x14ac:dyDescent="0.35">
      <c r="A4" s="2" t="s">
        <v>0</v>
      </c>
      <c r="B4" s="13">
        <v>59</v>
      </c>
      <c r="C4" s="13">
        <f>B4*1.02</f>
        <v>60.18</v>
      </c>
      <c r="D4" s="13">
        <f t="shared" ref="D4:M4" si="0">C4*1.02</f>
        <v>61.383600000000001</v>
      </c>
      <c r="E4" s="13">
        <f t="shared" si="0"/>
        <v>62.611272</v>
      </c>
      <c r="F4" s="13">
        <f t="shared" si="0"/>
        <v>63.863497440000003</v>
      </c>
      <c r="G4" s="13">
        <f t="shared" si="0"/>
        <v>65.140767388800001</v>
      </c>
      <c r="H4" s="13">
        <f t="shared" si="0"/>
        <v>66.443582736576005</v>
      </c>
      <c r="I4" s="13">
        <f t="shared" si="0"/>
        <v>67.772454391307519</v>
      </c>
      <c r="J4" s="13">
        <f t="shared" si="0"/>
        <v>69.127903479133664</v>
      </c>
      <c r="K4" s="13">
        <f t="shared" si="0"/>
        <v>70.510461548716336</v>
      </c>
      <c r="L4" s="13">
        <f t="shared" si="0"/>
        <v>71.920670779690667</v>
      </c>
      <c r="M4" s="13">
        <f t="shared" si="0"/>
        <v>73.359084195284481</v>
      </c>
      <c r="N4" t="s">
        <v>5</v>
      </c>
    </row>
    <row r="5" spans="1:14" ht="21" x14ac:dyDescent="0.35">
      <c r="A5" s="2" t="s">
        <v>1</v>
      </c>
      <c r="B5" s="13">
        <v>830</v>
      </c>
      <c r="C5" s="13">
        <f>B5*0.99995</f>
        <v>829.95849999999996</v>
      </c>
      <c r="D5" s="13">
        <f t="shared" ref="D5:M5" si="1">C5*0.99995</f>
        <v>829.91700207499991</v>
      </c>
      <c r="E5" s="13">
        <f t="shared" si="1"/>
        <v>829.87550622489618</v>
      </c>
      <c r="F5" s="13">
        <f t="shared" si="1"/>
        <v>829.83401244958498</v>
      </c>
      <c r="G5" s="13">
        <f t="shared" si="1"/>
        <v>829.79252074896249</v>
      </c>
      <c r="H5" s="13">
        <f t="shared" si="1"/>
        <v>829.75103112292504</v>
      </c>
      <c r="I5" s="13">
        <f t="shared" si="1"/>
        <v>829.70954357136895</v>
      </c>
      <c r="J5" s="13">
        <f t="shared" si="1"/>
        <v>829.66805809419043</v>
      </c>
      <c r="K5" s="13">
        <f t="shared" si="1"/>
        <v>829.62657469128567</v>
      </c>
      <c r="L5" s="13">
        <f t="shared" si="1"/>
        <v>829.58509336255111</v>
      </c>
      <c r="M5" s="13">
        <f t="shared" si="1"/>
        <v>829.54361410788295</v>
      </c>
      <c r="N5" t="s">
        <v>5</v>
      </c>
    </row>
    <row r="6" spans="1:14" ht="21" x14ac:dyDescent="0.35">
      <c r="A6" s="2" t="s">
        <v>2</v>
      </c>
      <c r="B6" s="15">
        <v>330</v>
      </c>
      <c r="C6" s="15">
        <v>280</v>
      </c>
      <c r="D6" s="15">
        <v>265</v>
      </c>
      <c r="E6" s="15">
        <f>AVERAGE(B6,C6,D6)-100</f>
        <v>191.66666666666669</v>
      </c>
      <c r="F6" s="15">
        <f>AVERAGE(C6,D6,E6)</f>
        <v>245.55555555555557</v>
      </c>
      <c r="G6" s="15">
        <f t="shared" ref="G6:M6" si="2">AVERAGE(D6,E6,F6)</f>
        <v>234.0740740740741</v>
      </c>
      <c r="H6" s="15">
        <f t="shared" si="2"/>
        <v>223.76543209876547</v>
      </c>
      <c r="I6" s="15">
        <f t="shared" si="2"/>
        <v>234.46502057613171</v>
      </c>
      <c r="J6" s="15">
        <f t="shared" si="2"/>
        <v>230.76817558299044</v>
      </c>
      <c r="K6" s="15">
        <f t="shared" si="2"/>
        <v>229.66620941929588</v>
      </c>
      <c r="L6" s="15">
        <f t="shared" si="2"/>
        <v>231.63313519280601</v>
      </c>
      <c r="M6" s="15">
        <f t="shared" si="2"/>
        <v>230.68917339836412</v>
      </c>
      <c r="N6" t="s">
        <v>20</v>
      </c>
    </row>
    <row r="7" spans="1:14" ht="21" x14ac:dyDescent="0.35">
      <c r="A7" s="2" t="s">
        <v>3</v>
      </c>
      <c r="B7" s="14">
        <v>650</v>
      </c>
      <c r="C7" s="14">
        <v>716</v>
      </c>
      <c r="D7" s="14">
        <v>535</v>
      </c>
      <c r="E7" s="14">
        <f>AVERAGE(B7,C7,D7)*1.1</f>
        <v>697.0333333333333</v>
      </c>
      <c r="F7" s="14">
        <f t="shared" ref="F7:M7" si="3">AVERAGE(C7,D7,E7)*1.1</f>
        <v>714.2788888888889</v>
      </c>
      <c r="G7" s="14">
        <f t="shared" si="3"/>
        <v>713.64781481481486</v>
      </c>
      <c r="H7" s="14">
        <f t="shared" si="3"/>
        <v>779.15201358024706</v>
      </c>
      <c r="I7" s="14">
        <f t="shared" si="3"/>
        <v>809.2621963374487</v>
      </c>
      <c r="J7" s="14">
        <f t="shared" si="3"/>
        <v>844.0894090685872</v>
      </c>
      <c r="K7" s="14">
        <f t="shared" si="3"/>
        <v>891.91799362830386</v>
      </c>
      <c r="L7" s="14">
        <f t="shared" si="3"/>
        <v>933.26551964592466</v>
      </c>
      <c r="M7" s="14">
        <f t="shared" si="3"/>
        <v>978.73340485903236</v>
      </c>
      <c r="N7" t="s">
        <v>6</v>
      </c>
    </row>
    <row r="8" spans="1:14" ht="18.75" x14ac:dyDescent="0.3">
      <c r="A8" s="5" t="s">
        <v>21</v>
      </c>
      <c r="B8" s="4">
        <f>SUM(B7,B6,B5,B4,B3)</f>
        <v>1928</v>
      </c>
      <c r="C8" s="4">
        <f t="shared" ref="C8:M8" si="4">SUM(C7,C6,C5,C4,C3)</f>
        <v>1950.1385</v>
      </c>
      <c r="D8" s="4">
        <f t="shared" si="4"/>
        <v>1758.3006020749999</v>
      </c>
      <c r="E8" s="4">
        <f t="shared" si="4"/>
        <v>1853.1867782248964</v>
      </c>
      <c r="F8" s="4">
        <f t="shared" si="4"/>
        <v>1929.5319543340295</v>
      </c>
      <c r="G8" s="4">
        <f t="shared" si="4"/>
        <v>1920.6551770266515</v>
      </c>
      <c r="H8" s="4">
        <f t="shared" si="4"/>
        <v>1982.1120595385137</v>
      </c>
      <c r="I8" s="4">
        <f t="shared" si="4"/>
        <v>2015.209214876257</v>
      </c>
      <c r="J8" s="4">
        <f t="shared" si="4"/>
        <v>2052.6535462249017</v>
      </c>
      <c r="K8" s="4">
        <f t="shared" si="4"/>
        <v>2092.7212392876017</v>
      </c>
      <c r="L8" s="4">
        <f t="shared" si="4"/>
        <v>2142.4044189809724</v>
      </c>
      <c r="M8" s="4">
        <f t="shared" si="4"/>
        <v>2193.3252765605639</v>
      </c>
    </row>
    <row r="9" spans="1:14" ht="18.75" x14ac:dyDescent="0.3">
      <c r="A9" s="6"/>
    </row>
    <row r="11" spans="1:14" ht="18.75" x14ac:dyDescent="0.3">
      <c r="A11" s="9" t="s">
        <v>24</v>
      </c>
      <c r="B11" s="10">
        <f>$E$15-B8</f>
        <v>364.96000000000004</v>
      </c>
      <c r="C11" s="10">
        <f t="shared" ref="C11:L11" si="5">$E$15-C8</f>
        <v>342.82150000000001</v>
      </c>
      <c r="D11" s="10">
        <f t="shared" si="5"/>
        <v>534.65939792500012</v>
      </c>
      <c r="E11" s="10">
        <f t="shared" si="5"/>
        <v>439.77322177510359</v>
      </c>
      <c r="F11" s="10">
        <f t="shared" si="5"/>
        <v>363.42804566597056</v>
      </c>
      <c r="G11" s="10">
        <f t="shared" si="5"/>
        <v>372.30482297334856</v>
      </c>
      <c r="H11" s="10">
        <f t="shared" si="5"/>
        <v>310.84794046148636</v>
      </c>
      <c r="I11" s="10">
        <f t="shared" si="5"/>
        <v>277.75078512374307</v>
      </c>
      <c r="J11" s="10">
        <f t="shared" si="5"/>
        <v>240.30645377509836</v>
      </c>
      <c r="K11" s="10">
        <f t="shared" si="5"/>
        <v>200.23876071239829</v>
      </c>
      <c r="L11" s="10">
        <f t="shared" si="5"/>
        <v>150.55558101902761</v>
      </c>
      <c r="M11" s="10">
        <f>$E$15-M8</f>
        <v>99.634723439436129</v>
      </c>
    </row>
    <row r="12" spans="1:14" x14ac:dyDescent="0.25">
      <c r="B12" s="11" t="str">
        <f t="shared" ref="B12:M12" si="6">IF(B11&gt;=200,"OK","PERIGO")</f>
        <v>OK</v>
      </c>
      <c r="C12" s="11" t="str">
        <f t="shared" si="6"/>
        <v>OK</v>
      </c>
      <c r="D12" s="11" t="str">
        <f t="shared" si="6"/>
        <v>OK</v>
      </c>
      <c r="E12" s="11" t="str">
        <f t="shared" si="6"/>
        <v>OK</v>
      </c>
      <c r="F12" s="11" t="str">
        <f t="shared" si="6"/>
        <v>OK</v>
      </c>
      <c r="G12" s="11" t="str">
        <f t="shared" si="6"/>
        <v>OK</v>
      </c>
      <c r="H12" s="11" t="str">
        <f t="shared" si="6"/>
        <v>OK</v>
      </c>
      <c r="I12" s="11" t="str">
        <f t="shared" si="6"/>
        <v>OK</v>
      </c>
      <c r="J12" s="11" t="str">
        <f t="shared" si="6"/>
        <v>OK</v>
      </c>
      <c r="K12" s="11" t="str">
        <f t="shared" si="6"/>
        <v>OK</v>
      </c>
      <c r="L12" s="11" t="str">
        <f t="shared" si="6"/>
        <v>PERIGO</v>
      </c>
      <c r="M12" s="11" t="str">
        <f t="shared" si="6"/>
        <v>PERIGO</v>
      </c>
    </row>
    <row r="15" spans="1:14" ht="18.75" x14ac:dyDescent="0.3">
      <c r="A15" s="16" t="s">
        <v>22</v>
      </c>
      <c r="B15" s="16"/>
      <c r="D15" s="8" t="s">
        <v>23</v>
      </c>
      <c r="E15" s="3">
        <v>2292.96</v>
      </c>
    </row>
    <row r="16" spans="1:14" x14ac:dyDescent="0.25">
      <c r="A16" s="12">
        <f>COUNTIF(N3:N7,B16)</f>
        <v>3</v>
      </c>
      <c r="B16" s="1" t="s">
        <v>5</v>
      </c>
    </row>
    <row r="17" spans="1:2" x14ac:dyDescent="0.25">
      <c r="A17" s="12">
        <f t="shared" ref="A17:A18" si="7">COUNTIF(N4:N8,B17)</f>
        <v>1</v>
      </c>
      <c r="B17" s="1" t="s">
        <v>6</v>
      </c>
    </row>
    <row r="18" spans="1:2" x14ac:dyDescent="0.25">
      <c r="A18" s="12">
        <f t="shared" si="7"/>
        <v>1</v>
      </c>
      <c r="B18" s="1" t="s">
        <v>20</v>
      </c>
    </row>
  </sheetData>
  <mergeCells count="2">
    <mergeCell ref="A15:B15"/>
    <mergeCell ref="A1:M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Planilha3</vt:lpstr>
      <vt:lpstr>Planilha5</vt:lpstr>
      <vt:lpstr>Planilha8</vt:lpstr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Fatec</dc:creator>
  <cp:lastModifiedBy>Fatec</cp:lastModifiedBy>
  <dcterms:created xsi:type="dcterms:W3CDTF">2023-08-18T01:35:14Z</dcterms:created>
  <dcterms:modified xsi:type="dcterms:W3CDTF">2023-08-25T01:06:00Z</dcterms:modified>
</cp:coreProperties>
</file>