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theus.oliveira\Desktop\"/>
    </mc:Choice>
  </mc:AlternateContent>
  <xr:revisionPtr revIDLastSave="0" documentId="8_{9D5A0BAD-9F98-4727-BB6C-8F5A7C85815F}" xr6:coauthVersionLast="47" xr6:coauthVersionMax="47" xr10:uidLastSave="{00000000-0000-0000-0000-000000000000}"/>
  <bookViews>
    <workbookView xWindow="4335" yWindow="3645" windowWidth="13695" windowHeight="10905" tabRatio="0" xr2:uid="{AEA12A10-2E3E-4C84-945D-3DD5FEBEAEFC}"/>
  </bookViews>
  <sheets>
    <sheet name="App" sheetId="2" r:id="rId1"/>
    <sheet name="Dados" sheetId="3" r:id="rId2"/>
  </sheets>
  <definedNames>
    <definedName name="divendo_mensais">App!$G$21</definedName>
    <definedName name="investimento_mes">App!$G$17</definedName>
    <definedName name="patrimonio_acumulado">App!$G$21</definedName>
    <definedName name="qtos_anos">App!$I$18</definedName>
    <definedName name="Rendimento_carteira">App!$I$13</definedName>
    <definedName name="salario">App!$G$12</definedName>
    <definedName name="sugestao_investimento">App!$G$14</definedName>
    <definedName name="taxa_mensal">App!$H$19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E44" i="2"/>
  <c r="E39" i="2"/>
  <c r="A14" i="3"/>
  <c r="A15" i="3"/>
  <c r="A16" i="3"/>
  <c r="A17" i="3"/>
  <c r="A18" i="3"/>
  <c r="A19" i="3"/>
  <c r="A8" i="3"/>
  <c r="A9" i="3"/>
  <c r="A10" i="3"/>
  <c r="A11" i="3"/>
  <c r="A12" i="3"/>
  <c r="A13" i="3"/>
  <c r="A3" i="3"/>
  <c r="A4" i="3"/>
  <c r="A5" i="3"/>
  <c r="A6" i="3"/>
  <c r="A7" i="3"/>
  <c r="A2" i="3"/>
  <c r="G36" i="2"/>
  <c r="A25" i="2"/>
  <c r="G25" i="2" s="1"/>
  <c r="A33" i="2"/>
  <c r="G33" i="2" s="1"/>
  <c r="A31" i="2"/>
  <c r="G31" i="2" s="1"/>
  <c r="A29" i="2"/>
  <c r="G29" i="2" s="1"/>
  <c r="G20" i="2"/>
  <c r="H44" i="2" l="1"/>
  <c r="H40" i="2"/>
  <c r="H39" i="2"/>
  <c r="H43" i="2"/>
  <c r="H42" i="2"/>
  <c r="H41" i="2"/>
  <c r="G45" i="2" l="1"/>
  <c r="G14" i="2"/>
  <c r="A27" i="2"/>
  <c r="G27" i="2" s="1"/>
  <c r="G21" i="2"/>
</calcChain>
</file>

<file path=xl/sharedStrings.xml><?xml version="1.0" encoding="utf-8"?>
<sst xmlns="http://schemas.openxmlformats.org/spreadsheetml/2006/main" count="70" uniqueCount="36">
  <si>
    <t>Taxa de rendimento mensal</t>
  </si>
  <si>
    <t>Dividendos mensais</t>
  </si>
  <si>
    <t>2 anos</t>
  </si>
  <si>
    <t>05 anos</t>
  </si>
  <si>
    <t>10 anos</t>
  </si>
  <si>
    <t>20 anos</t>
  </si>
  <si>
    <t>30 anos</t>
  </si>
  <si>
    <t>Cenários</t>
  </si>
  <si>
    <t>Dividendo</t>
  </si>
  <si>
    <t>Configurações</t>
  </si>
  <si>
    <t>Salário</t>
  </si>
  <si>
    <t>Sugestão de investimento</t>
  </si>
  <si>
    <t>Rentimento da carteira</t>
  </si>
  <si>
    <t>Investimento Mensal</t>
  </si>
  <si>
    <t>Quanto investir por mês?</t>
  </si>
  <si>
    <t>Quantos anos?</t>
  </si>
  <si>
    <t>Patrimônio acumulado</t>
  </si>
  <si>
    <t>Perfil</t>
  </si>
  <si>
    <t>Conservador</t>
  </si>
  <si>
    <t>Valor a ser investido por mês</t>
  </si>
  <si>
    <t>Tipo de FII</t>
  </si>
  <si>
    <t>FOFs</t>
  </si>
  <si>
    <t>Percentual Sugerido</t>
  </si>
  <si>
    <t>Valores</t>
  </si>
  <si>
    <t>PAPEL</t>
  </si>
  <si>
    <t>TIJOLO</t>
  </si>
  <si>
    <t>HIBRIDO</t>
  </si>
  <si>
    <t>DESENVOLVIMENTO</t>
  </si>
  <si>
    <t>HOTELARIA</t>
  </si>
  <si>
    <t>Total</t>
  </si>
  <si>
    <t>PERFIL</t>
  </si>
  <si>
    <t>TIPO DE FII</t>
  </si>
  <si>
    <t>%</t>
  </si>
  <si>
    <t>Chave composta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</si>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</sst>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badi Extra Light"/>
      <family val="2"/>
    </font>
    <font>
      <b/>
      <sz val="16"/>
      <color theme="0"/>
      <name val="Abadi Extra Light"/>
      <family val="2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A4B4D0"/>
        <bgColor indexed="64"/>
      </patternFill>
    </fill>
    <fill>
      <patternFill patternType="solid">
        <fgColor rgb="FF748CBC"/>
        <bgColor indexed="64"/>
      </patternFill>
    </fill>
    <fill>
      <patternFill patternType="solid">
        <fgColor rgb="FFE5EAF3"/>
        <bgColor indexed="64"/>
      </patternFill>
    </fill>
  </fills>
  <borders count="10">
    <border>
      <left/>
      <right/>
      <top/>
      <bottom/>
      <diagonal/>
    </border>
    <border>
      <left style="thin">
        <color rgb="FFE5EAF3"/>
      </left>
      <right style="thin">
        <color rgb="FFE5EAF3"/>
      </right>
      <top style="thin">
        <color rgb="FFE5EAF3"/>
      </top>
      <bottom style="thin">
        <color rgb="FFE5EAF3"/>
      </bottom>
      <diagonal/>
    </border>
    <border>
      <left/>
      <right/>
      <top style="thin">
        <color rgb="FFE5EAF3"/>
      </top>
      <bottom/>
      <diagonal/>
    </border>
    <border>
      <left/>
      <right style="thin">
        <color rgb="FFE5EAF3"/>
      </right>
      <top style="thin">
        <color rgb="FFE5EAF3"/>
      </top>
      <bottom/>
      <diagonal/>
    </border>
    <border>
      <left style="thin">
        <color rgb="FFE5EAF3"/>
      </left>
      <right/>
      <top style="thin">
        <color rgb="FFE5EAF3"/>
      </top>
      <bottom style="thin">
        <color rgb="FFE5EAF3"/>
      </bottom>
      <diagonal/>
    </border>
    <border>
      <left/>
      <right/>
      <top style="thin">
        <color rgb="FFE5EAF3"/>
      </top>
      <bottom style="thin">
        <color rgb="FFE5EAF3"/>
      </bottom>
      <diagonal/>
    </border>
    <border>
      <left/>
      <right style="thin">
        <color rgb="FFE5EAF3"/>
      </right>
      <top style="thin">
        <color rgb="FFE5EAF3"/>
      </top>
      <bottom style="thin">
        <color rgb="FFE5EAF3"/>
      </bottom>
      <diagonal/>
    </border>
    <border>
      <left style="thin">
        <color rgb="FFE0EAF4"/>
      </left>
      <right/>
      <top/>
      <bottom/>
      <diagonal/>
    </border>
    <border>
      <left/>
      <right style="thin">
        <color rgb="FFE0EAF4"/>
      </right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4" borderId="0" xfId="0" applyFill="1"/>
    <xf numFmtId="1" fontId="0" fillId="0" borderId="0" xfId="1" applyNumberFormat="1" applyFont="1" applyBorder="1" applyAlignment="1"/>
    <xf numFmtId="1" fontId="0" fillId="0" borderId="0" xfId="1" applyNumberFormat="1" applyFont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1" xfId="0" applyNumberForma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9" fontId="0" fillId="0" borderId="9" xfId="0" applyNumberForma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indent="1"/>
    </xf>
    <xf numFmtId="44" fontId="0" fillId="0" borderId="0" xfId="1" applyFont="1" applyBorder="1" applyAlignment="1">
      <alignment horizontal="center" vertical="center"/>
    </xf>
    <xf numFmtId="0" fontId="7" fillId="4" borderId="0" xfId="0" applyFont="1" applyFill="1" applyAlignment="1">
      <alignment horizontal="left" indent="1"/>
    </xf>
    <xf numFmtId="44" fontId="0" fillId="4" borderId="0" xfId="0" applyNumberFormat="1" applyFill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left"/>
    </xf>
    <xf numFmtId="0" fontId="7" fillId="0" borderId="7" xfId="0" applyFont="1" applyBorder="1" applyAlignment="1">
      <alignment horizontal="left" indent="1"/>
    </xf>
    <xf numFmtId="44" fontId="0" fillId="0" borderId="0" xfId="0" applyNumberFormat="1" applyAlignment="1">
      <alignment horizontal="center"/>
    </xf>
    <xf numFmtId="44" fontId="0" fillId="0" borderId="8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44" fontId="0" fillId="4" borderId="2" xfId="0" applyNumberForma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/>
    <xf numFmtId="4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5EAF3"/>
      <color rgb="FF748CBC"/>
      <color rgb="FFE0EAF4"/>
      <color rgb="FF5370AB"/>
      <color rgb="FFA4B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80358561070329"/>
          <c:y val="0.13438401963254035"/>
          <c:w val="0.41897299850814085"/>
          <c:h val="0.742880080200821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4-4E1A-9054-62C951D9C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4-4E1A-9054-62C951D9C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4-4E1A-9054-62C951D9C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4-4E1A-9054-62C951D9C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34-4E1A-9054-62C951D9C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34-4E1A-9054-62C951D9C0A9}"/>
              </c:ext>
            </c:extLst>
          </c:dPt>
          <c:cat>
            <c:strRef>
              <c:f>App!$A$39:$A$44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App!$E$39:$E$44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6F8-AACE-4ED1C71C7CE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34-4E1A-9054-62C951D9C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34-4E1A-9054-62C951D9C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34-4E1A-9054-62C951D9C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34-4E1A-9054-62C951D9C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34-4E1A-9054-62C951D9C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34-4E1A-9054-62C951D9C0A9}"/>
              </c:ext>
            </c:extLst>
          </c:dPt>
          <c:cat>
            <c:strRef>
              <c:f>App!$A$39:$A$44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App!$F$39:$F$44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93F-46F8-AACE-4ED1C71C7CE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34-4E1A-9054-62C951D9C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34-4E1A-9054-62C951D9C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34-4E1A-9054-62C951D9C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34-4E1A-9054-62C951D9C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234-4E1A-9054-62C951D9C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234-4E1A-9054-62C951D9C0A9}"/>
              </c:ext>
            </c:extLst>
          </c:dPt>
          <c:cat>
            <c:strRef>
              <c:f>App!$A$39:$A$44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App!$G$39:$G$44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93F-46F8-AACE-4ED1C71C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</xdr:row>
      <xdr:rowOff>114300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1A8CCFF-E7B1-E0C2-497C-6FCC09522EB1}"/>
            </a:ext>
          </a:extLst>
        </xdr:cNvPr>
        <xdr:cNvSpPr/>
      </xdr:nvSpPr>
      <xdr:spPr>
        <a:xfrm>
          <a:off x="0" y="0"/>
          <a:ext cx="6705600" cy="1447800"/>
        </a:xfrm>
        <a:prstGeom prst="rect">
          <a:avLst/>
        </a:prstGeom>
        <a:solidFill>
          <a:srgbClr val="5370AB"/>
        </a:solidFill>
        <a:ln>
          <a:solidFill>
            <a:srgbClr val="E5EAF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YARD INVEST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180975</xdr:colOff>
      <xdr:row>7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AAC96F-05E2-4F78-A61D-72CCD049A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2617" y1="25098" x2="32617" y2="25098"/>
                      <a14:foregroundMark x1="37598" y1="30176" x2="37598" y2="30176"/>
                      <a14:foregroundMark x1="43652" y1="32324" x2="43652" y2="32324"/>
                      <a14:foregroundMark x1="48926" y1="29199" x2="48926" y2="29199"/>
                      <a14:foregroundMark x1="57031" y1="32129" x2="57031" y2="32129"/>
                      <a14:foregroundMark x1="62891" y1="30371" x2="62891" y2="30371"/>
                      <a14:foregroundMark x1="28418" y1="47070" x2="28418" y2="47070"/>
                      <a14:foregroundMark x1="41309" y1="44629" x2="41309" y2="44629"/>
                      <a14:foregroundMark x1="28320" y1="48926" x2="28320" y2="48926"/>
                      <a14:foregroundMark x1="33984" y1="57129" x2="33984" y2="57129"/>
                      <a14:foregroundMark x1="42871" y1="53906" x2="42871" y2="53906"/>
                      <a14:foregroundMark x1="49902" y1="55176" x2="49902" y2="55176"/>
                      <a14:foregroundMark x1="44141" y1="59180" x2="44141" y2="59180"/>
                      <a14:foregroundMark x1="54297" y1="56152" x2="54297" y2="56152"/>
                      <a14:foregroundMark x1="61523" y1="46191" x2="61523" y2="46191"/>
                      <a14:foregroundMark x1="56836" y1="64551" x2="56836" y2="64551"/>
                      <a14:foregroundMark x1="72168" y1="51367" x2="72168" y2="51367"/>
                      <a14:foregroundMark x1="41211" y1="79004" x2="41211" y2="79004"/>
                      <a14:foregroundMark x1="46289" y1="82227" x2="46289" y2="82227"/>
                    </a14:backgroundRemoval>
                  </a14:imgEffect>
                  <a14:imgEffect>
                    <a14:saturation sat="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0175" cy="1400175"/>
        </a:xfrm>
        <a:prstGeom prst="rect">
          <a:avLst/>
        </a:prstGeom>
      </xdr:spPr>
    </xdr:pic>
    <xdr:clientData/>
  </xdr:twoCellAnchor>
  <xdr:twoCellAnchor>
    <xdr:from>
      <xdr:col>10</xdr:col>
      <xdr:colOff>288032</xdr:colOff>
      <xdr:row>34</xdr:row>
      <xdr:rowOff>30857</xdr:rowOff>
    </xdr:from>
    <xdr:to>
      <xdr:col>10</xdr:col>
      <xdr:colOff>483834</xdr:colOff>
      <xdr:row>34</xdr:row>
      <xdr:rowOff>226814</xdr:rowOff>
    </xdr:to>
    <xdr:sp macro="" textlink="">
      <xdr:nvSpPr>
        <xdr:cNvPr id="3" name="Gráfico 6" descr="Lupa com preenchimento sólido">
          <a:extLst>
            <a:ext uri="{FF2B5EF4-FFF2-40B4-BE49-F238E27FC236}">
              <a16:creationId xmlns:a16="http://schemas.microsoft.com/office/drawing/2014/main" id="{FBAD226A-A48F-BCB2-2FA9-1EDA5906684A}"/>
            </a:ext>
          </a:extLst>
        </xdr:cNvPr>
        <xdr:cNvSpPr/>
      </xdr:nvSpPr>
      <xdr:spPr>
        <a:xfrm>
          <a:off x="6384032" y="7498457"/>
          <a:ext cx="195802" cy="195957"/>
        </a:xfrm>
        <a:custGeom>
          <a:avLst/>
          <a:gdLst>
            <a:gd name="connsiteX0" fmla="*/ 190748 w 195802"/>
            <a:gd name="connsiteY0" fmla="*/ 166191 h 195957"/>
            <a:gd name="connsiteX1" fmla="*/ 159742 w 195802"/>
            <a:gd name="connsiteY1" fmla="*/ 135186 h 195957"/>
            <a:gd name="connsiteX2" fmla="*/ 144363 w 195802"/>
            <a:gd name="connsiteY2" fmla="*/ 130473 h 195957"/>
            <a:gd name="connsiteX3" fmla="*/ 133449 w 195802"/>
            <a:gd name="connsiteY3" fmla="*/ 119559 h 195957"/>
            <a:gd name="connsiteX4" fmla="*/ 148828 w 195802"/>
            <a:gd name="connsiteY4" fmla="*/ 74414 h 195957"/>
            <a:gd name="connsiteX5" fmla="*/ 74414 w 195802"/>
            <a:gd name="connsiteY5" fmla="*/ 0 h 195957"/>
            <a:gd name="connsiteX6" fmla="*/ 0 w 195802"/>
            <a:gd name="connsiteY6" fmla="*/ 74414 h 195957"/>
            <a:gd name="connsiteX7" fmla="*/ 74414 w 195802"/>
            <a:gd name="connsiteY7" fmla="*/ 148828 h 195957"/>
            <a:gd name="connsiteX8" fmla="*/ 119559 w 195802"/>
            <a:gd name="connsiteY8" fmla="*/ 133449 h 195957"/>
            <a:gd name="connsiteX9" fmla="*/ 130473 w 195802"/>
            <a:gd name="connsiteY9" fmla="*/ 144363 h 195957"/>
            <a:gd name="connsiteX10" fmla="*/ 135186 w 195802"/>
            <a:gd name="connsiteY10" fmla="*/ 159742 h 195957"/>
            <a:gd name="connsiteX11" fmla="*/ 166191 w 195802"/>
            <a:gd name="connsiteY11" fmla="*/ 190748 h 195957"/>
            <a:gd name="connsiteX12" fmla="*/ 178594 w 195802"/>
            <a:gd name="connsiteY12" fmla="*/ 195957 h 195957"/>
            <a:gd name="connsiteX13" fmla="*/ 190996 w 195802"/>
            <a:gd name="connsiteY13" fmla="*/ 190748 h 195957"/>
            <a:gd name="connsiteX14" fmla="*/ 190748 w 195802"/>
            <a:gd name="connsiteY14" fmla="*/ 166191 h 195957"/>
            <a:gd name="connsiteX15" fmla="*/ 74166 w 195802"/>
            <a:gd name="connsiteY15" fmla="*/ 133697 h 195957"/>
            <a:gd name="connsiteX16" fmla="*/ 14635 w 195802"/>
            <a:gd name="connsiteY16" fmla="*/ 74166 h 195957"/>
            <a:gd name="connsiteX17" fmla="*/ 74166 w 195802"/>
            <a:gd name="connsiteY17" fmla="*/ 14635 h 195957"/>
            <a:gd name="connsiteX18" fmla="*/ 133697 w 195802"/>
            <a:gd name="connsiteY18" fmla="*/ 74166 h 195957"/>
            <a:gd name="connsiteX19" fmla="*/ 74166 w 195802"/>
            <a:gd name="connsiteY19" fmla="*/ 133697 h 1959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195802" h="195957">
              <a:moveTo>
                <a:pt x="190748" y="166191"/>
              </a:moveTo>
              <a:lnTo>
                <a:pt x="159742" y="135186"/>
              </a:lnTo>
              <a:cubicBezTo>
                <a:pt x="155525" y="130969"/>
                <a:pt x="149820" y="129480"/>
                <a:pt x="144363" y="130473"/>
              </a:cubicBezTo>
              <a:lnTo>
                <a:pt x="133449" y="119559"/>
              </a:lnTo>
              <a:cubicBezTo>
                <a:pt x="143123" y="107156"/>
                <a:pt x="148828" y="91281"/>
                <a:pt x="148828" y="74414"/>
              </a:cubicBezTo>
              <a:cubicBezTo>
                <a:pt x="148828" y="33486"/>
                <a:pt x="115342" y="0"/>
                <a:pt x="74414" y="0"/>
              </a:cubicBezTo>
              <a:cubicBezTo>
                <a:pt x="33486" y="0"/>
                <a:pt x="0" y="33486"/>
                <a:pt x="0" y="74414"/>
              </a:cubicBezTo>
              <a:cubicBezTo>
                <a:pt x="0" y="115342"/>
                <a:pt x="33486" y="148828"/>
                <a:pt x="74414" y="148828"/>
              </a:cubicBezTo>
              <a:cubicBezTo>
                <a:pt x="91281" y="148828"/>
                <a:pt x="106908" y="143123"/>
                <a:pt x="119559" y="133449"/>
              </a:cubicBezTo>
              <a:lnTo>
                <a:pt x="130473" y="144363"/>
              </a:lnTo>
              <a:cubicBezTo>
                <a:pt x="129480" y="149820"/>
                <a:pt x="130969" y="155525"/>
                <a:pt x="135186" y="159742"/>
              </a:cubicBezTo>
              <a:lnTo>
                <a:pt x="166191" y="190748"/>
              </a:lnTo>
              <a:cubicBezTo>
                <a:pt x="169664" y="194221"/>
                <a:pt x="174129" y="195957"/>
                <a:pt x="178594" y="195957"/>
              </a:cubicBezTo>
              <a:cubicBezTo>
                <a:pt x="183059" y="195957"/>
                <a:pt x="187523" y="194221"/>
                <a:pt x="190996" y="190748"/>
              </a:cubicBezTo>
              <a:cubicBezTo>
                <a:pt x="197445" y="183803"/>
                <a:pt x="197445" y="172889"/>
                <a:pt x="190748" y="166191"/>
              </a:cubicBezTo>
              <a:close/>
              <a:moveTo>
                <a:pt x="74166" y="133697"/>
              </a:moveTo>
              <a:cubicBezTo>
                <a:pt x="41424" y="133697"/>
                <a:pt x="14635" y="106908"/>
                <a:pt x="14635" y="74166"/>
              </a:cubicBezTo>
              <a:cubicBezTo>
                <a:pt x="14635" y="41424"/>
                <a:pt x="41424" y="14635"/>
                <a:pt x="74166" y="14635"/>
              </a:cubicBezTo>
              <a:cubicBezTo>
                <a:pt x="106908" y="14635"/>
                <a:pt x="133697" y="41424"/>
                <a:pt x="133697" y="74166"/>
              </a:cubicBezTo>
              <a:cubicBezTo>
                <a:pt x="133697" y="106908"/>
                <a:pt x="106908" y="133697"/>
                <a:pt x="74166" y="133697"/>
              </a:cubicBezTo>
              <a:close/>
            </a:path>
          </a:pathLst>
        </a:custGeom>
        <a:solidFill>
          <a:schemeClr val="bg1"/>
        </a:solidFill>
        <a:ln w="2480" cap="flat">
          <a:solidFill>
            <a:schemeClr val="bg1"/>
          </a:solidFill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>
    <xdr:from>
      <xdr:col>0</xdr:col>
      <xdr:colOff>9526</xdr:colOff>
      <xdr:row>45</xdr:row>
      <xdr:rowOff>47624</xdr:rowOff>
    </xdr:from>
    <xdr:to>
      <xdr:col>11</xdr:col>
      <xdr:colOff>0</xdr:colOff>
      <xdr:row>63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E5023B-534D-CA44-6C04-1CBF3B17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2480" cap="flat">
          <a:solidFill>
            <a:schemeClr val="bg1"/>
          </a:solidFill>
          <a:prstDash val="solid"/>
          <a:miter/>
        </a:ln>
      </a:spPr>
      <a:bodyPr rtlCol="0" anchor="ctr"/>
      <a:lstStyle>
        <a:defPPr algn="l">
          <a:defRPr/>
        </a:defPPr>
      </a:lst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21DB-87C8-411D-851D-2E02A22C3402}">
  <dimension ref="A10:L70"/>
  <sheetViews>
    <sheetView showGridLines="0" showRowColHeaders="0" tabSelected="1" workbookViewId="0">
      <selection activeCell="A15" sqref="A15:K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6" width="9.140625" customWidth="1"/>
    <col min="7" max="7" width="12.140625" customWidth="1"/>
    <col min="8" max="10" width="9.140625" customWidth="1"/>
    <col min="11" max="11" width="10.5703125" bestFit="1" customWidth="1"/>
    <col min="12" max="12" width="23.7109375" hidden="1" customWidth="1"/>
    <col min="13" max="16384" width="9.140625" hidden="1"/>
  </cols>
  <sheetData>
    <row r="10" spans="1:11" ht="15" customHeight="1" x14ac:dyDescent="0.25">
      <c r="A10" s="26" t="s">
        <v>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5.75" x14ac:dyDescent="0.25">
      <c r="A12" s="39" t="s">
        <v>10</v>
      </c>
      <c r="B12" s="27"/>
      <c r="C12" s="27"/>
      <c r="D12" s="27"/>
      <c r="E12" s="27"/>
      <c r="F12" s="27"/>
      <c r="G12" s="40">
        <v>7000</v>
      </c>
      <c r="H12" s="40"/>
      <c r="I12" s="40"/>
      <c r="J12" s="40"/>
      <c r="K12" s="41"/>
    </row>
    <row r="13" spans="1:11" ht="15.75" x14ac:dyDescent="0.25">
      <c r="A13" s="39" t="s">
        <v>12</v>
      </c>
      <c r="B13" s="27"/>
      <c r="C13" s="27"/>
      <c r="D13" s="27"/>
      <c r="E13" s="27"/>
      <c r="F13" s="27"/>
      <c r="G13" s="3"/>
      <c r="H13" s="3"/>
      <c r="I13" s="2">
        <v>0.05</v>
      </c>
      <c r="J13" s="3"/>
      <c r="K13" s="3"/>
    </row>
    <row r="14" spans="1:11" ht="15.75" x14ac:dyDescent="0.25">
      <c r="A14" s="39" t="s">
        <v>11</v>
      </c>
      <c r="B14" s="27"/>
      <c r="C14" s="27"/>
      <c r="D14" s="27"/>
      <c r="E14" s="27"/>
      <c r="F14" s="27"/>
      <c r="G14" s="40">
        <f>G12*30%</f>
        <v>2100</v>
      </c>
      <c r="H14" s="40"/>
      <c r="I14" s="40"/>
      <c r="J14" s="40"/>
      <c r="K14" s="41"/>
    </row>
    <row r="15" spans="1:11" ht="20.25" customHeight="1" x14ac:dyDescent="0.25">
      <c r="A15" s="25" t="s">
        <v>13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20.25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2" ht="15.75" x14ac:dyDescent="0.25">
      <c r="A17" s="27" t="s">
        <v>14</v>
      </c>
      <c r="B17" s="27"/>
      <c r="C17" s="27"/>
      <c r="D17" s="27"/>
      <c r="E17" s="27"/>
      <c r="F17" s="27"/>
      <c r="G17" s="28">
        <v>500</v>
      </c>
      <c r="H17" s="28"/>
      <c r="I17" s="28"/>
      <c r="J17" s="28"/>
      <c r="K17" s="28"/>
    </row>
    <row r="18" spans="1:12" ht="15.75" x14ac:dyDescent="0.25">
      <c r="A18" s="27" t="s">
        <v>15</v>
      </c>
      <c r="B18" s="27"/>
      <c r="C18" s="27"/>
      <c r="D18" s="27"/>
      <c r="E18" s="27"/>
      <c r="F18" s="27"/>
      <c r="G18" s="3"/>
      <c r="H18" s="4"/>
      <c r="I18" s="5">
        <v>12</v>
      </c>
      <c r="J18" s="4"/>
      <c r="K18" s="3"/>
    </row>
    <row r="19" spans="1:12" ht="15.75" x14ac:dyDescent="0.25">
      <c r="A19" s="27" t="s">
        <v>0</v>
      </c>
      <c r="B19" s="27"/>
      <c r="C19" s="27"/>
      <c r="D19" s="27"/>
      <c r="E19" s="27"/>
      <c r="F19" s="27"/>
      <c r="G19" s="3"/>
      <c r="H19" s="32">
        <v>5.8999999999999999E-3</v>
      </c>
      <c r="I19" s="32"/>
      <c r="J19" s="32"/>
      <c r="K19" s="3"/>
    </row>
    <row r="20" spans="1:12" ht="15.75" x14ac:dyDescent="0.25">
      <c r="A20" s="29" t="s">
        <v>16</v>
      </c>
      <c r="B20" s="29"/>
      <c r="C20" s="29"/>
      <c r="D20" s="29"/>
      <c r="E20" s="29"/>
      <c r="F20" s="29"/>
      <c r="G20" s="30">
        <f>FV(H19,I18*12,G17*-1)</f>
        <v>112955.92013911779</v>
      </c>
      <c r="H20" s="30"/>
      <c r="I20" s="30"/>
      <c r="J20" s="30"/>
      <c r="K20" s="30"/>
    </row>
    <row r="21" spans="1:12" ht="15.75" x14ac:dyDescent="0.25">
      <c r="A21" s="29" t="s">
        <v>1</v>
      </c>
      <c r="B21" s="29"/>
      <c r="C21" s="29"/>
      <c r="D21" s="29"/>
      <c r="E21" s="29"/>
      <c r="F21" s="29"/>
      <c r="G21" s="30">
        <f>G20*I13</f>
        <v>5647.7960069558903</v>
      </c>
      <c r="H21" s="30"/>
      <c r="I21" s="30"/>
      <c r="J21" s="30"/>
      <c r="K21" s="30"/>
      <c r="L21" s="6"/>
    </row>
    <row r="23" spans="1:12" ht="31.5" customHeight="1" x14ac:dyDescent="0.25">
      <c r="A23" s="34" t="s">
        <v>7</v>
      </c>
      <c r="B23" s="35"/>
      <c r="C23" s="35"/>
      <c r="D23" s="35"/>
      <c r="E23" s="35"/>
      <c r="F23" s="36"/>
      <c r="G23" s="25" t="s">
        <v>8</v>
      </c>
      <c r="H23" s="25"/>
      <c r="I23" s="25"/>
      <c r="J23" s="25"/>
      <c r="K23" s="37"/>
    </row>
    <row r="24" spans="1:12" s="1" customFormat="1" ht="20.100000000000001" customHeight="1" x14ac:dyDescent="0.25">
      <c r="A24" s="31" t="s">
        <v>2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1:12" ht="20.100000000000001" customHeight="1" x14ac:dyDescent="0.25">
      <c r="A25" s="38">
        <f>FV($H$19,2*12,$G$17*-1)</f>
        <v>12850.545138964379</v>
      </c>
      <c r="B25" s="38"/>
      <c r="C25" s="38"/>
      <c r="D25" s="38"/>
      <c r="E25" s="38"/>
      <c r="F25" s="38"/>
      <c r="G25" s="33">
        <f>A25*Rendimento_carteira</f>
        <v>642.52725694821902</v>
      </c>
      <c r="H25" s="33"/>
      <c r="I25" s="33"/>
      <c r="J25" s="33"/>
      <c r="K25" s="33"/>
    </row>
    <row r="26" spans="1:12" s="1" customFormat="1" ht="20.100000000000001" customHeight="1" x14ac:dyDescent="0.25">
      <c r="A26" s="31" t="s">
        <v>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2" ht="20.100000000000001" customHeight="1" x14ac:dyDescent="0.25">
      <c r="A27" s="33">
        <f>FV($H$19,5*12,$G$17*-1)</f>
        <v>35870.670484079834</v>
      </c>
      <c r="B27" s="33"/>
      <c r="C27" s="33"/>
      <c r="D27" s="33"/>
      <c r="E27" s="33"/>
      <c r="F27" s="33"/>
      <c r="G27" s="33">
        <f>A27*Rendimento_carteira</f>
        <v>1793.5335242039919</v>
      </c>
      <c r="H27" s="33"/>
      <c r="I27" s="33"/>
      <c r="J27" s="33"/>
      <c r="K27" s="33"/>
    </row>
    <row r="28" spans="1:12" s="1" customFormat="1" ht="20.100000000000001" customHeight="1" x14ac:dyDescent="0.25">
      <c r="A28" s="31" t="s">
        <v>4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2" ht="20.100000000000001" customHeight="1" x14ac:dyDescent="0.25">
      <c r="A29" s="33">
        <f>FV($H$19,10*12,$G$17*-1)</f>
        <v>86924.459979693405</v>
      </c>
      <c r="B29" s="33"/>
      <c r="C29" s="33"/>
      <c r="D29" s="33"/>
      <c r="E29" s="33"/>
      <c r="F29" s="33"/>
      <c r="G29" s="33">
        <f>A29*Rendimento_carteira</f>
        <v>4346.2229989846701</v>
      </c>
      <c r="H29" s="33"/>
      <c r="I29" s="33"/>
      <c r="J29" s="33"/>
      <c r="K29" s="33"/>
    </row>
    <row r="30" spans="1:12" ht="20.100000000000001" customHeight="1" x14ac:dyDescent="0.25">
      <c r="A30" s="31" t="s">
        <v>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2" ht="20.100000000000001" customHeight="1" x14ac:dyDescent="0.25">
      <c r="A31" s="33">
        <f>FV($H$19,20*12,$G$17*-1)</f>
        <v>263008.08852397033</v>
      </c>
      <c r="B31" s="33"/>
      <c r="C31" s="33"/>
      <c r="D31" s="33"/>
      <c r="E31" s="33"/>
      <c r="F31" s="33"/>
      <c r="G31" s="33">
        <f>A31*Rendimento_carteira</f>
        <v>13150.404426198518</v>
      </c>
      <c r="H31" s="33"/>
      <c r="I31" s="33"/>
      <c r="J31" s="33"/>
      <c r="K31" s="33"/>
    </row>
    <row r="32" spans="1:12" s="1" customFormat="1" ht="20.100000000000001" customHeight="1" x14ac:dyDescent="0.25">
      <c r="A32" s="31" t="s">
        <v>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1:11" ht="20.100000000000001" customHeight="1" x14ac:dyDescent="0.25">
      <c r="A33" s="33">
        <f>FV($H$19,30*12,$G$17*-1)</f>
        <v>619702.21407346625</v>
      </c>
      <c r="B33" s="33"/>
      <c r="C33" s="33"/>
      <c r="D33" s="33"/>
      <c r="E33" s="33"/>
      <c r="F33" s="33"/>
      <c r="G33" s="33">
        <f>A33*Rendimento_carteira</f>
        <v>30985.110703673316</v>
      </c>
      <c r="H33" s="33"/>
      <c r="I33" s="33"/>
      <c r="J33" s="33"/>
      <c r="K33" s="33"/>
    </row>
    <row r="35" spans="1:11" ht="20.25" x14ac:dyDescent="0.25">
      <c r="A35" s="34" t="s">
        <v>17</v>
      </c>
      <c r="B35" s="35"/>
      <c r="C35" s="35"/>
      <c r="D35" s="35"/>
      <c r="E35" s="35"/>
      <c r="F35" s="36"/>
      <c r="G35" s="43" t="s">
        <v>35</v>
      </c>
      <c r="H35" s="44"/>
      <c r="I35" s="44"/>
      <c r="J35" s="44"/>
      <c r="K35" s="44"/>
    </row>
    <row r="36" spans="1:11" ht="15.75" x14ac:dyDescent="0.25">
      <c r="A36" s="45" t="s">
        <v>19</v>
      </c>
      <c r="B36" s="45"/>
      <c r="C36" s="45"/>
      <c r="D36" s="45"/>
      <c r="E36" s="45"/>
      <c r="F36" s="45"/>
      <c r="G36" s="46">
        <f>investimento_mes</f>
        <v>500</v>
      </c>
      <c r="H36" s="46"/>
      <c r="I36" s="46"/>
      <c r="J36" s="46"/>
      <c r="K36" s="46"/>
    </row>
    <row r="38" spans="1:11" ht="18.75" x14ac:dyDescent="0.25">
      <c r="A38" s="42" t="s">
        <v>20</v>
      </c>
      <c r="B38" s="42"/>
      <c r="C38" s="42"/>
      <c r="D38" s="42"/>
      <c r="E38" s="42" t="s">
        <v>22</v>
      </c>
      <c r="F38" s="42"/>
      <c r="G38" s="42"/>
      <c r="H38" s="42" t="s">
        <v>23</v>
      </c>
      <c r="I38" s="42"/>
      <c r="J38" s="42"/>
      <c r="K38" s="42"/>
    </row>
    <row r="39" spans="1:11" ht="15.75" x14ac:dyDescent="0.25">
      <c r="A39" s="51" t="s">
        <v>24</v>
      </c>
      <c r="B39" s="51"/>
      <c r="C39" s="51"/>
      <c r="D39" s="51"/>
      <c r="E39" s="47">
        <f>VLOOKUP($G$35&amp;"-"&amp;A39,Dados!$A:$D,4,FALSE)</f>
        <v>0.5</v>
      </c>
      <c r="F39" s="48"/>
      <c r="G39" s="49"/>
      <c r="H39" s="52">
        <f>E39*$G$36</f>
        <v>250</v>
      </c>
      <c r="I39" s="53"/>
      <c r="J39" s="53"/>
      <c r="K39" s="53"/>
    </row>
    <row r="40" spans="1:11" ht="15.75" x14ac:dyDescent="0.25">
      <c r="A40" s="22" t="s">
        <v>25</v>
      </c>
      <c r="B40" s="23"/>
      <c r="C40" s="23"/>
      <c r="D40" s="24"/>
      <c r="E40" s="47">
        <f>VLOOKUP($G$35&amp;"-"&amp;A40,Dados!$A:$D,4,FALSE)</f>
        <v>0.1</v>
      </c>
      <c r="F40" s="48"/>
      <c r="G40" s="49"/>
      <c r="H40" s="52">
        <f>E40*$G$36</f>
        <v>50</v>
      </c>
      <c r="I40" s="53"/>
      <c r="J40" s="53"/>
      <c r="K40" s="53"/>
    </row>
    <row r="41" spans="1:11" ht="15.75" x14ac:dyDescent="0.25">
      <c r="A41" s="22" t="s">
        <v>26</v>
      </c>
      <c r="B41" s="23"/>
      <c r="C41" s="23"/>
      <c r="D41" s="24"/>
      <c r="E41" s="47">
        <f>VLOOKUP($G$35&amp;"-"&amp;A41,Dados!$A:$D,4,FALSE)</f>
        <v>0.05</v>
      </c>
      <c r="F41" s="48"/>
      <c r="G41" s="49"/>
      <c r="H41" s="52">
        <f t="shared" ref="H41:H44" si="0">E41*$G$36</f>
        <v>25</v>
      </c>
      <c r="I41" s="53"/>
      <c r="J41" s="53"/>
      <c r="K41" s="53"/>
    </row>
    <row r="42" spans="1:11" ht="15.75" x14ac:dyDescent="0.25">
      <c r="A42" s="22" t="s">
        <v>21</v>
      </c>
      <c r="B42" s="23"/>
      <c r="C42" s="23"/>
      <c r="D42" s="24"/>
      <c r="E42" s="47">
        <f>VLOOKUP($G$35&amp;"-"&amp;A42,Dados!$A:$D,4,FALSE)</f>
        <v>0.05</v>
      </c>
      <c r="F42" s="48"/>
      <c r="G42" s="49"/>
      <c r="H42" s="52">
        <f t="shared" si="0"/>
        <v>25</v>
      </c>
      <c r="I42" s="53"/>
      <c r="J42" s="53"/>
      <c r="K42" s="53"/>
    </row>
    <row r="43" spans="1:11" ht="15.75" x14ac:dyDescent="0.25">
      <c r="A43" s="22" t="s">
        <v>27</v>
      </c>
      <c r="B43" s="23"/>
      <c r="C43" s="23"/>
      <c r="D43" s="24"/>
      <c r="E43" s="47">
        <f>VLOOKUP($G$35&amp;"-"&amp;A43,Dados!$A:$D,4,FALSE)</f>
        <v>0.2</v>
      </c>
      <c r="F43" s="48"/>
      <c r="G43" s="49"/>
      <c r="H43" s="52">
        <f t="shared" si="0"/>
        <v>100</v>
      </c>
      <c r="I43" s="53"/>
      <c r="J43" s="53"/>
      <c r="K43" s="53"/>
    </row>
    <row r="44" spans="1:11" ht="15.75" x14ac:dyDescent="0.25">
      <c r="A44" s="22" t="s">
        <v>28</v>
      </c>
      <c r="B44" s="23"/>
      <c r="C44" s="23"/>
      <c r="D44" s="24"/>
      <c r="E44" s="47">
        <f>VLOOKUP($G$35&amp;"-"&amp;A44,Dados!$A:$D,4,FALSE)</f>
        <v>0.1</v>
      </c>
      <c r="F44" s="48"/>
      <c r="G44" s="49"/>
      <c r="H44" s="52">
        <f t="shared" si="0"/>
        <v>50</v>
      </c>
      <c r="I44" s="53"/>
      <c r="J44" s="53"/>
      <c r="K44" s="53"/>
    </row>
    <row r="45" spans="1:11" ht="15.75" x14ac:dyDescent="0.25">
      <c r="A45" s="50" t="s">
        <v>29</v>
      </c>
      <c r="B45" s="50"/>
      <c r="C45" s="50"/>
      <c r="D45" s="50"/>
      <c r="E45" s="50"/>
      <c r="F45" s="50"/>
      <c r="G45" s="52">
        <f>SUM(H39:K44)</f>
        <v>500</v>
      </c>
      <c r="H45" s="52"/>
      <c r="I45" s="52"/>
      <c r="J45" s="52"/>
      <c r="K45" s="52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</sheetData>
  <sheetProtection selectLockedCells="1"/>
  <mergeCells count="60">
    <mergeCell ref="A41:D41"/>
    <mergeCell ref="A42:D42"/>
    <mergeCell ref="A43:D43"/>
    <mergeCell ref="E39:G39"/>
    <mergeCell ref="E40:G40"/>
    <mergeCell ref="E41:G41"/>
    <mergeCell ref="A45:F45"/>
    <mergeCell ref="A39:D39"/>
    <mergeCell ref="G45:K45"/>
    <mergeCell ref="E43:G43"/>
    <mergeCell ref="E44:G44"/>
    <mergeCell ref="H39:K39"/>
    <mergeCell ref="H40:K40"/>
    <mergeCell ref="H41:K41"/>
    <mergeCell ref="H42:K42"/>
    <mergeCell ref="H43:K43"/>
    <mergeCell ref="H44:K44"/>
    <mergeCell ref="E42:G42"/>
    <mergeCell ref="A40:D40"/>
    <mergeCell ref="A38:D38"/>
    <mergeCell ref="A35:F35"/>
    <mergeCell ref="G35:K35"/>
    <mergeCell ref="A36:F36"/>
    <mergeCell ref="G36:K36"/>
    <mergeCell ref="H38:K38"/>
    <mergeCell ref="E38:G38"/>
    <mergeCell ref="A10:K11"/>
    <mergeCell ref="A13:F13"/>
    <mergeCell ref="A14:F14"/>
    <mergeCell ref="G14:K14"/>
    <mergeCell ref="A12:F12"/>
    <mergeCell ref="G12:K12"/>
    <mergeCell ref="A33:F33"/>
    <mergeCell ref="G25:K25"/>
    <mergeCell ref="G27:K27"/>
    <mergeCell ref="A24:K24"/>
    <mergeCell ref="A26:K26"/>
    <mergeCell ref="A28:K28"/>
    <mergeCell ref="A30:K30"/>
    <mergeCell ref="G23:K23"/>
    <mergeCell ref="A25:F25"/>
    <mergeCell ref="A27:F27"/>
    <mergeCell ref="A29:F29"/>
    <mergeCell ref="A31:F31"/>
    <mergeCell ref="A44:D44"/>
    <mergeCell ref="A15:K16"/>
    <mergeCell ref="A17:F17"/>
    <mergeCell ref="G17:K17"/>
    <mergeCell ref="A19:F19"/>
    <mergeCell ref="A20:F20"/>
    <mergeCell ref="G20:K20"/>
    <mergeCell ref="A32:K32"/>
    <mergeCell ref="A21:F21"/>
    <mergeCell ref="G21:K21"/>
    <mergeCell ref="A18:F18"/>
    <mergeCell ref="H19:J19"/>
    <mergeCell ref="G29:K29"/>
    <mergeCell ref="G31:K31"/>
    <mergeCell ref="G33:K33"/>
    <mergeCell ref="A23:F23"/>
  </mergeCells>
  <dataValidations disablePrompts="1" count="1">
    <dataValidation type="list" allowBlank="1" showInputMessage="1" showErrorMessage="1" sqref="G35:K35" xr:uid="{6A8CEAB8-BC96-4266-A1C0-3570004E945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ADA6-E4A8-4E00-B39E-140CBD9A1495}">
  <dimension ref="A1:F19"/>
  <sheetViews>
    <sheetView workbookViewId="0">
      <selection activeCell="A11" sqref="A11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25.85546875" bestFit="1" customWidth="1"/>
    <col min="4" max="4" width="10.140625" style="9" bestFit="1" customWidth="1"/>
  </cols>
  <sheetData>
    <row r="1" spans="1:6" x14ac:dyDescent="0.25">
      <c r="A1" s="8" t="s">
        <v>33</v>
      </c>
      <c r="B1" s="8" t="s">
        <v>30</v>
      </c>
      <c r="C1" s="8" t="s">
        <v>31</v>
      </c>
      <c r="D1" s="9" t="s">
        <v>32</v>
      </c>
    </row>
    <row r="2" spans="1:6" ht="15.75" x14ac:dyDescent="0.25">
      <c r="A2" t="str">
        <f>B2&amp;"-"&amp;C2</f>
        <v>Conservador-PAPEL</v>
      </c>
      <c r="B2" s="12" t="s">
        <v>18</v>
      </c>
      <c r="C2" s="10" t="s">
        <v>24</v>
      </c>
      <c r="D2" s="13">
        <v>0.3</v>
      </c>
      <c r="E2" s="11"/>
      <c r="F2" s="7"/>
    </row>
    <row r="3" spans="1:6" ht="15.75" x14ac:dyDescent="0.25">
      <c r="A3" t="str">
        <f t="shared" ref="A3:A19" si="0">B3&amp;"-"&amp;C3</f>
        <v>Conservador-TIJOLO</v>
      </c>
      <c r="B3" s="12" t="s">
        <v>18</v>
      </c>
      <c r="C3" s="10" t="s">
        <v>25</v>
      </c>
      <c r="D3" s="13">
        <v>0.5</v>
      </c>
      <c r="E3" s="11"/>
      <c r="F3" s="7"/>
    </row>
    <row r="4" spans="1:6" ht="15.75" x14ac:dyDescent="0.25">
      <c r="A4" t="str">
        <f t="shared" si="0"/>
        <v>Conservador-HIBRIDO</v>
      </c>
      <c r="B4" s="12" t="s">
        <v>18</v>
      </c>
      <c r="C4" s="10" t="s">
        <v>26</v>
      </c>
      <c r="D4" s="13">
        <v>0.1</v>
      </c>
      <c r="E4" s="11"/>
      <c r="F4" s="7"/>
    </row>
    <row r="5" spans="1:6" ht="15.75" x14ac:dyDescent="0.25">
      <c r="A5" t="str">
        <f t="shared" si="0"/>
        <v>Conservador-FOFs</v>
      </c>
      <c r="B5" s="12" t="s">
        <v>18</v>
      </c>
      <c r="C5" s="10" t="s">
        <v>21</v>
      </c>
      <c r="D5" s="13">
        <v>0.1</v>
      </c>
      <c r="E5" s="11"/>
      <c r="F5" s="7"/>
    </row>
    <row r="6" spans="1:6" ht="15.75" x14ac:dyDescent="0.25">
      <c r="A6" t="str">
        <f t="shared" si="0"/>
        <v>Conservador-DESENVOLVIMENTO</v>
      </c>
      <c r="B6" s="12" t="s">
        <v>18</v>
      </c>
      <c r="C6" s="10" t="s">
        <v>27</v>
      </c>
      <c r="D6" s="13">
        <v>0</v>
      </c>
      <c r="E6" s="11"/>
      <c r="F6" s="7"/>
    </row>
    <row r="7" spans="1:6" ht="16.5" thickBot="1" x14ac:dyDescent="0.3">
      <c r="A7" s="16" t="str">
        <f t="shared" si="0"/>
        <v>Conservador-HOTELARIA</v>
      </c>
      <c r="B7" s="17" t="s">
        <v>18</v>
      </c>
      <c r="C7" s="18" t="s">
        <v>28</v>
      </c>
      <c r="D7" s="19">
        <v>0</v>
      </c>
      <c r="E7" s="11"/>
      <c r="F7" s="15"/>
    </row>
    <row r="8" spans="1:6" ht="16.5" thickTop="1" x14ac:dyDescent="0.25">
      <c r="A8" t="str">
        <f>B8&amp;"-"&amp;C8</f>
        <v>Moderado-PAPEL</v>
      </c>
      <c r="B8" s="14" t="s">
        <v>34</v>
      </c>
      <c r="C8" s="10" t="s">
        <v>24</v>
      </c>
      <c r="D8" s="9">
        <v>0.32</v>
      </c>
    </row>
    <row r="9" spans="1:6" ht="15.75" x14ac:dyDescent="0.25">
      <c r="A9" t="str">
        <f t="shared" si="0"/>
        <v>Moderado-TIJOLO</v>
      </c>
      <c r="B9" s="14" t="s">
        <v>34</v>
      </c>
      <c r="C9" s="10" t="s">
        <v>25</v>
      </c>
      <c r="D9" s="13">
        <v>0.4</v>
      </c>
    </row>
    <row r="10" spans="1:6" ht="15.75" x14ac:dyDescent="0.25">
      <c r="A10" t="str">
        <f t="shared" si="0"/>
        <v>Moderado-HIBRIDO</v>
      </c>
      <c r="B10" s="14" t="s">
        <v>34</v>
      </c>
      <c r="C10" s="10" t="s">
        <v>26</v>
      </c>
      <c r="D10" s="9">
        <v>0.08</v>
      </c>
    </row>
    <row r="11" spans="1:6" ht="15.75" x14ac:dyDescent="0.25">
      <c r="A11" t="str">
        <f t="shared" si="0"/>
        <v>Moderado-FOFs</v>
      </c>
      <c r="B11" s="14" t="s">
        <v>34</v>
      </c>
      <c r="C11" s="10" t="s">
        <v>21</v>
      </c>
      <c r="D11" s="9">
        <v>0.1</v>
      </c>
    </row>
    <row r="12" spans="1:6" ht="15.75" x14ac:dyDescent="0.25">
      <c r="A12" t="str">
        <f t="shared" si="0"/>
        <v>Moderado-DESENVOLVIMENTO</v>
      </c>
      <c r="B12" s="14" t="s">
        <v>34</v>
      </c>
      <c r="C12" s="10" t="s">
        <v>27</v>
      </c>
      <c r="D12" s="9">
        <v>0.05</v>
      </c>
    </row>
    <row r="13" spans="1:6" ht="16.5" thickBot="1" x14ac:dyDescent="0.3">
      <c r="A13" s="16" t="str">
        <f t="shared" si="0"/>
        <v>Moderado-HOTELARIA</v>
      </c>
      <c r="B13" s="20" t="s">
        <v>34</v>
      </c>
      <c r="C13" s="18" t="s">
        <v>28</v>
      </c>
      <c r="D13" s="21">
        <v>0.05</v>
      </c>
    </row>
    <row r="14" spans="1:6" ht="16.5" thickTop="1" x14ac:dyDescent="0.25">
      <c r="A14" t="str">
        <f t="shared" si="0"/>
        <v>Agressivo-PAPEL</v>
      </c>
      <c r="B14" s="14" t="s">
        <v>35</v>
      </c>
      <c r="C14" s="10" t="s">
        <v>24</v>
      </c>
      <c r="D14" s="9">
        <v>0.5</v>
      </c>
    </row>
    <row r="15" spans="1:6" ht="15.75" x14ac:dyDescent="0.25">
      <c r="A15" t="str">
        <f t="shared" si="0"/>
        <v>Agressivo-TIJOLO</v>
      </c>
      <c r="B15" s="14" t="s">
        <v>35</v>
      </c>
      <c r="C15" s="10" t="s">
        <v>25</v>
      </c>
      <c r="D15" s="9">
        <v>0.1</v>
      </c>
    </row>
    <row r="16" spans="1:6" ht="15.75" x14ac:dyDescent="0.25">
      <c r="A16" t="str">
        <f t="shared" si="0"/>
        <v>Agressivo-HIBRIDO</v>
      </c>
      <c r="B16" s="14" t="s">
        <v>35</v>
      </c>
      <c r="C16" s="10" t="s">
        <v>26</v>
      </c>
      <c r="D16" s="9">
        <v>0.05</v>
      </c>
    </row>
    <row r="17" spans="1:4" ht="15.75" x14ac:dyDescent="0.25">
      <c r="A17" t="str">
        <f t="shared" si="0"/>
        <v>Agressivo-FOFs</v>
      </c>
      <c r="B17" s="14" t="s">
        <v>35</v>
      </c>
      <c r="C17" s="10" t="s">
        <v>21</v>
      </c>
      <c r="D17" s="9">
        <v>0.05</v>
      </c>
    </row>
    <row r="18" spans="1:4" ht="15.75" x14ac:dyDescent="0.25">
      <c r="A18" t="str">
        <f t="shared" si="0"/>
        <v>Agressivo-DESENVOLVIMENTO</v>
      </c>
      <c r="B18" s="14" t="s">
        <v>35</v>
      </c>
      <c r="C18" s="10" t="s">
        <v>27</v>
      </c>
      <c r="D18" s="9">
        <v>0.2</v>
      </c>
    </row>
    <row r="19" spans="1:4" ht="15.75" x14ac:dyDescent="0.25">
      <c r="A19" t="str">
        <f t="shared" si="0"/>
        <v>Agressivo-HOTELARIA</v>
      </c>
      <c r="B19" s="14" t="s">
        <v>35</v>
      </c>
      <c r="C19" s="10" t="s">
        <v>28</v>
      </c>
      <c r="D19" s="9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D5C83EDBE0941A05BB69B6D43F0A1" ma:contentTypeVersion="10" ma:contentTypeDescription="Create a new document." ma:contentTypeScope="" ma:versionID="18e91afa9707266cfd8a2e99226c009c">
  <xsd:schema xmlns:xsd="http://www.w3.org/2001/XMLSchema" xmlns:xs="http://www.w3.org/2001/XMLSchema" xmlns:p="http://schemas.microsoft.com/office/2006/metadata/properties" xmlns:ns3="a9c12510-2563-478a-a5c7-759b7d8950a4" targetNamespace="http://schemas.microsoft.com/office/2006/metadata/properties" ma:root="true" ma:fieldsID="9eea0f6c705fad2bb2f6452dcff3e51a" ns3:_="">
    <xsd:import namespace="a9c12510-2563-478a-a5c7-759b7d8950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12510-2563-478a-a5c7-759b7d8950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c12510-2563-478a-a5c7-759b7d8950a4" xsi:nil="true"/>
  </documentManagement>
</p:properties>
</file>

<file path=customXml/itemProps1.xml><?xml version="1.0" encoding="utf-8"?>
<ds:datastoreItem xmlns:ds="http://schemas.openxmlformats.org/officeDocument/2006/customXml" ds:itemID="{1A35126C-98E7-4AA0-BF93-82B0B504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c12510-2563-478a-a5c7-759b7d895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36C8B4-D361-4562-8602-2DA80EE11E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3B301-D164-4432-B86B-4F3ED71CA9EF}">
  <ds:schemaRefs>
    <ds:schemaRef ds:uri="a9c12510-2563-478a-a5c7-759b7d8950a4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Dados</vt:lpstr>
      <vt:lpstr>divendo_mensais</vt:lpstr>
      <vt:lpstr>investimento_mes</vt:lpstr>
      <vt:lpstr>patrimonio_acumulado</vt:lpstr>
      <vt:lpstr>qtos_anos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Fernando de Oliveira</dc:creator>
  <cp:lastModifiedBy>Matheus Fernando de Oliveira</cp:lastModifiedBy>
  <dcterms:created xsi:type="dcterms:W3CDTF">2025-05-30T12:05:54Z</dcterms:created>
  <dcterms:modified xsi:type="dcterms:W3CDTF">2025-06-02T17:13:04Z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0x01010099AD5C83EDBE0941A05BB69B6D43F0A1</vt:lpwstr>
  </property>
</Properties>
</file>