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novo\High-High\"/>
    </mc:Choice>
  </mc:AlternateContent>
  <xr:revisionPtr revIDLastSave="0" documentId="13_ncr:1_{73D4BBF7-A2EA-4D26-B181-1F6737F8F2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H12" i="1" l="1"/>
  <c r="H13" i="1"/>
  <c r="G24" i="1"/>
  <c r="G18" i="1" l="1"/>
  <c r="G17" i="1"/>
  <c r="G21" i="1"/>
  <c r="G20" i="1"/>
  <c r="G16" i="1"/>
  <c r="G22" i="1"/>
  <c r="G23" i="1"/>
  <c r="G19" i="1"/>
  <c r="F13" i="1"/>
  <c r="F12" i="1"/>
  <c r="C18" i="1" s="1"/>
  <c r="E13" i="1"/>
  <c r="E12" i="1"/>
  <c r="B13" i="1"/>
  <c r="B12" i="1"/>
  <c r="E64" i="1"/>
  <c r="B45" i="1"/>
  <c r="C23" i="1" l="1"/>
  <c r="C22" i="1"/>
  <c r="C16" i="1"/>
  <c r="C20" i="1"/>
  <c r="C24" i="1"/>
  <c r="C21" i="1"/>
  <c r="B22" i="1"/>
  <c r="B24" i="1"/>
  <c r="B20" i="1"/>
  <c r="B23" i="1"/>
  <c r="B21" i="1"/>
  <c r="B19" i="1"/>
  <c r="B17" i="1"/>
  <c r="B18" i="1"/>
  <c r="B16" i="1"/>
  <c r="C17" i="1"/>
  <c r="C19" i="1"/>
  <c r="E68" i="1"/>
  <c r="E70" i="1"/>
  <c r="E67" i="1"/>
  <c r="E65" i="1"/>
  <c r="E72" i="1"/>
  <c r="E66" i="1"/>
  <c r="E69" i="1"/>
  <c r="E71" i="1"/>
  <c r="B89" i="1"/>
  <c r="B90" i="1"/>
  <c r="B75" i="1"/>
  <c r="B74" i="1"/>
  <c r="B46" i="1"/>
  <c r="D39" i="1" s="1"/>
  <c r="D64" i="1" l="1"/>
  <c r="D35" i="1"/>
  <c r="D40" i="1"/>
  <c r="D72" i="1"/>
  <c r="D66" i="1"/>
  <c r="D68" i="1"/>
  <c r="D70" i="1"/>
  <c r="D67" i="1"/>
  <c r="D69" i="1"/>
  <c r="D65" i="1"/>
  <c r="D71" i="1"/>
  <c r="D42" i="1"/>
  <c r="D37" i="1"/>
  <c r="D41" i="1"/>
  <c r="D38" i="1"/>
  <c r="D43" i="1"/>
  <c r="D36" i="1"/>
</calcChain>
</file>

<file path=xl/sharedStrings.xml><?xml version="1.0" encoding="utf-8"?>
<sst xmlns="http://schemas.openxmlformats.org/spreadsheetml/2006/main" count="110" uniqueCount="33">
  <si>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</si>
  <si>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</si>
  <si>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</si>
  <si>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</si>
  <si>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</si>
  <si>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</si>
  <si>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</si>
  <si>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</si>
  <si>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</si>
  <si>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</si>
  <si>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</si>
  <si>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</si>
  <si>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</si>
  <si>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</si>
  <si>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</si>
  <si>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</si>
  <si>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</si>
  <si>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</si>
  <si>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</si>
  <si>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Sufferage</t>
  </si>
  <si>
    <t>Heuristic ETC/MET ETC</t>
  </si>
  <si>
    <t>MPR</t>
  </si>
  <si>
    <t>FPR</t>
  </si>
  <si>
    <t>makespan normalizado</t>
  </si>
  <si>
    <t>flowtime normalizado</t>
  </si>
  <si>
    <t>281247.937</t>
  </si>
  <si>
    <t>Menor</t>
  </si>
  <si>
    <t>Maior</t>
  </si>
  <si>
    <t>Utilização média invertida</t>
  </si>
  <si>
    <t>Makespan</t>
  </si>
  <si>
    <t>Normalizado
entre 1 e 2</t>
  </si>
  <si>
    <t>Flowtime</t>
  </si>
  <si>
    <t>Utilização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</si>
</sst>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entury Gothic"/>
      <family val="2"/>
      <scheme val="minor"/>
    </font>
    <font>
      <b/>
      <sz val="11"/>
      <name val="Century Gothic"/>
      <family val="2"/>
      <scheme val="minor"/>
    </font>
    <font>
      <b/>
      <sz val="11"/>
      <color theme="2"/>
      <name val="Century Gothic"/>
      <family val="2"/>
      <scheme val="minor"/>
    </font>
    <font>
      <sz val="8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 tint="0.39997558519241921"/>
      </top>
      <bottom style="thick">
        <color theme="0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9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47"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66FF"/>
      <color rgb="FF9933FF"/>
      <color rgb="FF6699FF"/>
      <color rgb="FFFFFF99"/>
      <color rgb="FF72A43A"/>
      <color rgb="FFF97101"/>
      <color rgb="FFE73FAF"/>
      <color rgb="FFFF9966"/>
      <color rgb="FF259F7F"/>
      <color rgb="FFE40C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Plan1!$B$78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Plan1!$A$79:$A$87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OLB</c:v>
                </c:pt>
                <c:pt idx="4">
                  <c:v>MCT</c:v>
                </c:pt>
                <c:pt idx="5">
                  <c:v>Sufferage</c:v>
                </c:pt>
                <c:pt idx="6">
                  <c:v>MinVar</c:v>
                </c:pt>
                <c:pt idx="7">
                  <c:v>MinMax</c:v>
                </c:pt>
                <c:pt idx="8">
                  <c:v>MaxMin</c:v>
                </c:pt>
              </c:strCache>
            </c:strRef>
          </c:cat>
          <c:val>
            <c:numRef>
              <c:f>Plan1!$B$79:$B$87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0.93100000000000005</c:v>
                </c:pt>
                <c:pt idx="2">
                  <c:v>0.94399999999999995</c:v>
                </c:pt>
                <c:pt idx="3">
                  <c:v>0.95399999999999996</c:v>
                </c:pt>
                <c:pt idx="4">
                  <c:v>0.96</c:v>
                </c:pt>
                <c:pt idx="5">
                  <c:v>0.97299999999999998</c:v>
                </c:pt>
                <c:pt idx="6">
                  <c:v>0.98699999999999999</c:v>
                </c:pt>
                <c:pt idx="7">
                  <c:v>0.99399999999999999</c:v>
                </c:pt>
                <c:pt idx="8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Plan1!$D$34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4D-46AD-95E0-658B48D00B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D-46AD-95E0-658B48D00B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4D-46AD-95E0-658B48D00B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4D-46AD-95E0-658B48D00B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4D-46AD-95E0-658B48D00B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4D-46AD-95E0-658B48D00B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4D-46AD-95E0-658B48D00B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4D-46AD-95E0-658B48D00B36}"/>
              </c:ext>
            </c:extLst>
          </c:dPt>
          <c:cat>
            <c:strRef>
              <c:f>Plan1!$A$35:$A$43</c:f>
              <c:strCache>
                <c:ptCount val="9"/>
                <c:pt idx="0">
                  <c:v>MinVar</c:v>
                </c:pt>
                <c:pt idx="1">
                  <c:v>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Plan1!$D$35:$D$43</c:f>
              <c:numCache>
                <c:formatCode>0.0000</c:formatCode>
                <c:ptCount val="9"/>
                <c:pt idx="0">
                  <c:v>1</c:v>
                </c:pt>
                <c:pt idx="1">
                  <c:v>0.99677066079683518</c:v>
                </c:pt>
                <c:pt idx="2">
                  <c:v>0.98077825832632759</c:v>
                </c:pt>
                <c:pt idx="3">
                  <c:v>0.97527343283084222</c:v>
                </c:pt>
                <c:pt idx="4">
                  <c:v>0.90173091196166133</c:v>
                </c:pt>
                <c:pt idx="5">
                  <c:v>0.86959622935071934</c:v>
                </c:pt>
                <c:pt idx="6">
                  <c:v>0.75450959757952851</c:v>
                </c:pt>
                <c:pt idx="7">
                  <c:v>0.47752767367951632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Plan1!$B$49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9-4AD1-8D51-5CB92F7A07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9-4AD1-8D51-5CB92F7A07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9-4AD1-8D51-5CB92F7A07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89-4AD1-8D51-5CB92F7A07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89-4AD1-8D51-5CB92F7A07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89-4AD1-8D51-5CB92F7A07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89-4AD1-8D51-5CB92F7A07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89-4AD1-8D51-5CB92F7A07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89-4AD1-8D51-5CB92F7A07FD}"/>
              </c:ext>
            </c:extLst>
          </c:dPt>
          <c:cat>
            <c:strRef>
              <c:f>Plan1!$A$50:$A$58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Plan1!$B$50:$B$58</c:f>
              <c:numCache>
                <c:formatCode>General</c:formatCode>
                <c:ptCount val="9"/>
                <c:pt idx="0">
                  <c:v>1</c:v>
                </c:pt>
                <c:pt idx="1">
                  <c:v>1.0189999999999999</c:v>
                </c:pt>
                <c:pt idx="2">
                  <c:v>1.0249999999999999</c:v>
                </c:pt>
                <c:pt idx="3">
                  <c:v>1.0309999999999999</c:v>
                </c:pt>
                <c:pt idx="4">
                  <c:v>1.042</c:v>
                </c:pt>
                <c:pt idx="5">
                  <c:v>1.204</c:v>
                </c:pt>
                <c:pt idx="6">
                  <c:v>1.2110000000000001</c:v>
                </c:pt>
                <c:pt idx="7">
                  <c:v>1.877</c:v>
                </c:pt>
                <c:pt idx="8">
                  <c:v>4.0309999999999997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  <c:max val="4.4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Plan1!$E$34</c:f>
              <c:strCache>
                <c:ptCount val="1"/>
                <c:pt idx="0">
                  <c:v>MPR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72-4A13-821F-0E09C48E2F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72-4A13-821F-0E09C48E2F1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72-4A13-821F-0E09C48E2F1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72-4A13-821F-0E09C48E2F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272-4A13-821F-0E09C48E2F1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2-4A13-821F-0E09C48E2F1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2-4A13-821F-0E09C48E2F1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272-4A13-821F-0E09C48E2F1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272-4A13-821F-0E09C48E2F15}"/>
              </c:ext>
            </c:extLst>
          </c:dPt>
          <c:cat>
            <c:strRef>
              <c:f>Plan1!$A$35:$A$43</c:f>
              <c:strCache>
                <c:ptCount val="9"/>
                <c:pt idx="0">
                  <c:v>MinVar</c:v>
                </c:pt>
                <c:pt idx="1">
                  <c:v>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Plan1!$E$35:$E$43</c:f>
              <c:numCache>
                <c:formatCode>General</c:formatCode>
                <c:ptCount val="9"/>
                <c:pt idx="0">
                  <c:v>0.73099999999999998</c:v>
                </c:pt>
                <c:pt idx="1">
                  <c:v>0.73399999999999999</c:v>
                </c:pt>
                <c:pt idx="2">
                  <c:v>0.752</c:v>
                </c:pt>
                <c:pt idx="3">
                  <c:v>0.75800000000000001</c:v>
                </c:pt>
                <c:pt idx="4">
                  <c:v>0.83899999999999997</c:v>
                </c:pt>
                <c:pt idx="5">
                  <c:v>0.874</c:v>
                </c:pt>
                <c:pt idx="6">
                  <c:v>1</c:v>
                </c:pt>
                <c:pt idx="7">
                  <c:v>1.3049999999999999</c:v>
                </c:pt>
                <c:pt idx="8">
                  <c:v>2.927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  <c:max val="3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Plan1!$D$63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B-4F80-AA13-E2AEBCD6387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B-4F80-AA13-E2AEBCD6387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B-4F80-AA13-E2AEBCD6387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CB-4F80-AA13-E2AEBCD6387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CB-4F80-AA13-E2AEBCD6387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CB-4F80-AA13-E2AEBCD6387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CB-4F80-AA13-E2AEBCD6387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CB-4F80-AA13-E2AEBCD6387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CB-4F80-AA13-E2AEBCD6387F}"/>
              </c:ext>
            </c:extLst>
          </c:dPt>
          <c:cat>
            <c:strRef>
              <c:f>Plan1!$A$64:$A$72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Plan1!$D$64:$D$72</c:f>
              <c:numCache>
                <c:formatCode>General</c:formatCode>
                <c:ptCount val="9"/>
                <c:pt idx="0">
                  <c:v>1</c:v>
                </c:pt>
                <c:pt idx="1">
                  <c:v>0.98802761700761588</c:v>
                </c:pt>
                <c:pt idx="2">
                  <c:v>0.98386938121779766</c:v>
                </c:pt>
                <c:pt idx="3">
                  <c:v>0.97980322177725809</c:v>
                </c:pt>
                <c:pt idx="4">
                  <c:v>0.97276470279661675</c:v>
                </c:pt>
                <c:pt idx="5">
                  <c:v>0.86565760066551212</c:v>
                </c:pt>
                <c:pt idx="6">
                  <c:v>0.86082630320699205</c:v>
                </c:pt>
                <c:pt idx="7">
                  <c:v>0.42147835874888107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Plan1!$E$63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Plan1!$A$64:$A$72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Plan1!$E$64:$E$72</c:f>
              <c:numCache>
                <c:formatCode>0.0000</c:formatCode>
                <c:ptCount val="9"/>
                <c:pt idx="0">
                  <c:v>1</c:v>
                </c:pt>
                <c:pt idx="1">
                  <c:v>1.0181424314813627</c:v>
                </c:pt>
                <c:pt idx="2">
                  <c:v>1.0244436421883802</c:v>
                </c:pt>
                <c:pt idx="3">
                  <c:v>1.0306053243772322</c:v>
                </c:pt>
                <c:pt idx="4">
                  <c:v>1.0412711916834971</c:v>
                </c:pt>
                <c:pt idx="5">
                  <c:v>1.203576662767823</c:v>
                </c:pt>
                <c:pt idx="6">
                  <c:v>1.2108978020233112</c:v>
                </c:pt>
                <c:pt idx="7">
                  <c:v>1.8766666789360535</c:v>
                </c:pt>
                <c:pt idx="8">
                  <c:v>4.0307135167499082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D-4599-A6FF-929788D0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323663"/>
        <c:axId val="453235343"/>
      </c:barChart>
      <c:catAx>
        <c:axId val="33032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235343"/>
        <c:crosses val="autoZero"/>
        <c:auto val="1"/>
        <c:lblAlgn val="ctr"/>
        <c:lblOffset val="100"/>
        <c:noMultiLvlLbl val="0"/>
      </c:catAx>
      <c:valAx>
        <c:axId val="4532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32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Plan1!$A$16</c:f>
              <c:strCache>
                <c:ptCount val="1"/>
                <c:pt idx="0">
                  <c:v>MaxMin</c:v>
                </c:pt>
              </c:strCache>
            </c:strRef>
          </c:tx>
          <c:spPr>
            <a:solidFill>
              <a:srgbClr val="F97101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Plan1!$B$16:$D$16</c:f>
              <c:numCache>
                <c:formatCode>General</c:formatCode>
                <c:ptCount val="3"/>
                <c:pt idx="0">
                  <c:v>1.2612361631602418</c:v>
                </c:pt>
                <c:pt idx="1">
                  <c:v>1.2892608206255596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7-454F-A268-509926F5692F}"/>
            </c:ext>
          </c:extLst>
        </c:ser>
        <c:ser>
          <c:idx val="1"/>
          <c:order val="1"/>
          <c:tx>
            <c:strRef>
              <c:f>Plan1!$A$17</c:f>
              <c:strCache>
                <c:ptCount val="1"/>
                <c:pt idx="0">
                  <c:v>MCT</c:v>
                </c:pt>
              </c:strCache>
            </c:strRef>
          </c:tx>
          <c:spPr>
            <a:solidFill>
              <a:srgbClr val="72A43A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Plan1!$B$17:$D$17</c:f>
              <c:numCache>
                <c:formatCode>General</c:formatCode>
                <c:ptCount val="3"/>
                <c:pt idx="0">
                  <c:v>1.0652018853246403</c:v>
                </c:pt>
                <c:pt idx="1">
                  <c:v>1.0695868483965039</c:v>
                </c:pt>
                <c:pt idx="2">
                  <c:v>1.089545138888889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7-454F-A268-509926F5692F}"/>
            </c:ext>
          </c:extLst>
        </c:ser>
        <c:ser>
          <c:idx val="2"/>
          <c:order val="2"/>
          <c:tx>
            <c:strRef>
              <c:f>Plan1!$A$18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Plan1!$B$18:$D$18</c:f>
              <c:numCache>
                <c:formatCode>General</c:formatCode>
                <c:ptCount val="3"/>
                <c:pt idx="0">
                  <c:v>1.1227452012102357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7-454F-A268-509926F5692F}"/>
            </c:ext>
          </c:extLst>
        </c:ser>
        <c:ser>
          <c:idx val="3"/>
          <c:order val="3"/>
          <c:tx>
            <c:strRef>
              <c:f>Plan1!$A$19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Plan1!$B$19:$D$19</c:f>
              <c:numCache>
                <c:formatCode>General</c:formatCode>
                <c:ptCount val="3"/>
                <c:pt idx="0">
                  <c:v>1.0491345440191693</c:v>
                </c:pt>
                <c:pt idx="1">
                  <c:v>1.0671711996672439</c:v>
                </c:pt>
                <c:pt idx="2">
                  <c:v>1.0070120724346074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7-454F-A268-509926F5692F}"/>
            </c:ext>
          </c:extLst>
        </c:ser>
        <c:ser>
          <c:idx val="4"/>
          <c:order val="4"/>
          <c:tx>
            <c:strRef>
              <c:f>Plan1!$A$20</c:f>
              <c:strCache>
                <c:ptCount val="1"/>
                <c:pt idx="0">
                  <c:v>MinMean</c:v>
                </c:pt>
              </c:strCache>
            </c:strRef>
          </c:tx>
          <c:spPr>
            <a:solidFill>
              <a:srgbClr val="E73FAF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Plan1!$B$20:$D$20</c:f>
              <c:numCache>
                <c:formatCode>General</c:formatCode>
                <c:ptCount val="3"/>
                <c:pt idx="0">
                  <c:v>1.0096108708368361</c:v>
                </c:pt>
                <c:pt idx="1">
                  <c:v>1.0080653093911012</c:v>
                </c:pt>
                <c:pt idx="2">
                  <c:v>1.130441384180791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7-454F-A268-509926F5692F}"/>
            </c:ext>
          </c:extLst>
        </c:ser>
        <c:ser>
          <c:idx val="5"/>
          <c:order val="5"/>
          <c:tx>
            <c:strRef>
              <c:f>Plan1!$A$21</c:f>
              <c:strCache>
                <c:ptCount val="1"/>
                <c:pt idx="0">
                  <c:v>MinMin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Plan1!$B$21:$D$21</c:f>
              <c:numCache>
                <c:formatCode>General</c:formatCode>
                <c:ptCount val="3"/>
                <c:pt idx="0">
                  <c:v>1.0123632835845788</c:v>
                </c:pt>
                <c:pt idx="1">
                  <c:v>1.0059861914961921</c:v>
                </c:pt>
                <c:pt idx="2">
                  <c:v>1.1647046186895811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7-454F-A268-509926F5692F}"/>
            </c:ext>
          </c:extLst>
        </c:ser>
        <c:ser>
          <c:idx val="6"/>
          <c:order val="6"/>
          <c:tx>
            <c:strRef>
              <c:f>Plan1!$A$22</c:f>
              <c:strCache>
                <c:ptCount val="1"/>
                <c:pt idx="0">
                  <c:v>MinVar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Plan1!$B$22:$D$22</c:f>
              <c:numCache>
                <c:formatCode>General</c:formatCode>
                <c:ptCount val="3"/>
                <c:pt idx="0">
                  <c:v>1</c:v>
                </c:pt>
                <c:pt idx="1">
                  <c:v>1.0136176486016917</c:v>
                </c:pt>
                <c:pt idx="2">
                  <c:v>1.0235393448159407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7-454F-A268-509926F5692F}"/>
            </c:ext>
          </c:extLst>
        </c:ser>
        <c:ser>
          <c:idx val="7"/>
          <c:order val="7"/>
          <c:tx>
            <c:strRef>
              <c:f>Plan1!$A$23</c:f>
              <c:strCache>
                <c:ptCount val="1"/>
                <c:pt idx="0">
                  <c:v>OLB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Plan1!$B$23:$D$23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1.1047204751921735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7-454F-A268-509926F5692F}"/>
            </c:ext>
          </c:extLst>
        </c:ser>
        <c:ser>
          <c:idx val="8"/>
          <c:order val="8"/>
          <c:tx>
            <c:strRef>
              <c:f>Plan1!$A$24</c:f>
              <c:strCache>
                <c:ptCount val="1"/>
                <c:pt idx="0">
                  <c:v>Sufferage</c:v>
                </c:pt>
              </c:strCache>
            </c:strRef>
          </c:tx>
          <c:spPr>
            <a:solidFill>
              <a:srgbClr val="9966FF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Plan1!$B$24:$D$24</c:f>
              <c:numCache>
                <c:formatCode>General</c:formatCode>
                <c:ptCount val="3"/>
                <c:pt idx="0">
                  <c:v>1.0016146696015824</c:v>
                </c:pt>
                <c:pt idx="1">
                  <c:v>1.0100983891113711</c:v>
                </c:pt>
                <c:pt idx="2">
                  <c:v>1.0573072970195272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7-454F-A268-509926F5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262479"/>
        <c:axId val="243263439"/>
      </c:barChart>
      <c:catAx>
        <c:axId val="24326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263439"/>
        <c:crosses val="autoZero"/>
        <c:auto val="1"/>
        <c:lblAlgn val="ctr"/>
        <c:lblOffset val="100"/>
        <c:noMultiLvlLbl val="0"/>
      </c:catAx>
      <c:valAx>
        <c:axId val="2432634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26247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76</xdr:row>
      <xdr:rowOff>57150</xdr:rowOff>
    </xdr:from>
    <xdr:to>
      <xdr:col>6</xdr:col>
      <xdr:colOff>772991</xdr:colOff>
      <xdr:row>90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32</xdr:row>
      <xdr:rowOff>131884</xdr:rowOff>
    </xdr:from>
    <xdr:to>
      <xdr:col>8</xdr:col>
      <xdr:colOff>959827</xdr:colOff>
      <xdr:row>43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711045</xdr:colOff>
      <xdr:row>45</xdr:row>
      <xdr:rowOff>115764</xdr:rowOff>
    </xdr:from>
    <xdr:to>
      <xdr:col>4</xdr:col>
      <xdr:colOff>888318</xdr:colOff>
      <xdr:row>61</xdr:row>
      <xdr:rowOff>30673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1395111</xdr:colOff>
      <xdr:row>45</xdr:row>
      <xdr:rowOff>107106</xdr:rowOff>
    </xdr:from>
    <xdr:to>
      <xdr:col>7</xdr:col>
      <xdr:colOff>238883</xdr:colOff>
      <xdr:row>61</xdr:row>
      <xdr:rowOff>22015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515881</xdr:colOff>
      <xdr:row>61</xdr:row>
      <xdr:rowOff>110436</xdr:rowOff>
    </xdr:from>
    <xdr:to>
      <xdr:col>8</xdr:col>
      <xdr:colOff>1680862</xdr:colOff>
      <xdr:row>75</xdr:row>
      <xdr:rowOff>171982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1696184</xdr:colOff>
      <xdr:row>60</xdr:row>
      <xdr:rowOff>64477</xdr:rowOff>
    </xdr:from>
    <xdr:to>
      <xdr:col>13</xdr:col>
      <xdr:colOff>443280</xdr:colOff>
      <xdr:row>74</xdr:row>
      <xdr:rowOff>126023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C07B8-AB4F-3A0F-325C-AACF0032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1108363</xdr:colOff>
      <xdr:row>15</xdr:row>
      <xdr:rowOff>54081</xdr:rowOff>
    </xdr:from>
    <xdr:to>
      <xdr:col>6</xdr:col>
      <xdr:colOff>542250</xdr:colOff>
      <xdr:row>30</xdr:row>
      <xdr:rowOff>176809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B6F379-9666-6D00-4A78-079E667DD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I10">
    <sortCondition ref="B1:B10"/>
  </sortState>
  <tableColumns count="11">
    <tableColumn id="1" xr3:uid="{A3C2CA03-813C-48B9-A2DC-C227E7BE243F}" name="Heuristica" dataDxfId="46"/>
    <tableColumn id="2" xr3:uid="{00395366-180D-4A36-9985-EB31F476EAD5}" name="Makespan médio" dataDxfId="45"/>
    <tableColumn id="3" xr3:uid="{8715E8DB-C733-4CAA-A937-0975DADCD413}" name="Desvio Padrão Makespan" dataDxfId="44"/>
    <tableColumn id="4" xr3:uid="{4BC68332-036C-4C23-94E8-41210BF2D7ED}" name="Heuristic ETC/MET ETC" dataDxfId="43"/>
    <tableColumn id="5" xr3:uid="{703787AA-6A2E-42F6-8F39-FEEE5735E2FE}" name="MPR" dataDxfId="42"/>
    <tableColumn id="6" xr3:uid="{79905495-6C64-46F6-9F08-B3F68175A737}" name="FlowTime médio" dataDxfId="41"/>
    <tableColumn id="7" xr3:uid="{3100A3A6-898F-4351-A35E-82437A1ED88F}" name="Desvio Padrão Flowtime" dataDxfId="40"/>
    <tableColumn id="8" xr3:uid="{5C32DA67-EDD2-4C35-88E5-A972A869913A}" name="Utilização média das máquinas" dataDxfId="39"/>
    <tableColumn id="9" xr3:uid="{1DF2B2D3-C5ED-4B5B-BD38-5E0C325BF8D5}" name="Desvio Padrão Utilização" dataDxfId="38"/>
    <tableColumn id="10" xr3:uid="{E24F2D83-6950-44D7-85A1-1087B19FED0E}" name="Tempo computacional médio" dataDxfId="37"/>
    <tableColumn id="11" xr3:uid="{39AEF7DE-C3E7-4CFB-8C67-AB834C76ADF7}" name="Desvio Padrão Tempo computacional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34:E43" totalsRowShown="0" headerRowDxfId="35" dataDxfId="34" tableBorderDxfId="33">
  <autoFilter ref="A34:E43" xr:uid="{E45BF4D3-F4BD-429A-83F0-9AA6726A84DA}"/>
  <sortState xmlns:xlrd2="http://schemas.microsoft.com/office/spreadsheetml/2017/richdata2" ref="A35:E43">
    <sortCondition ref="B34:B43"/>
  </sortState>
  <tableColumns count="5">
    <tableColumn id="1" xr3:uid="{2DC74DCC-560C-46A3-97F8-214ED0A30501}" name="Heuristica" dataDxfId="32"/>
    <tableColumn id="2" xr3:uid="{5744A6AA-289A-4CC9-BD4B-365A47A5BE22}" name="Makespan médio" dataDxfId="31"/>
    <tableColumn id="3" xr3:uid="{2C3B6B88-ECD1-484A-9334-CDD0BBFDD4A3}" name="Desvio Padrão Makespan" dataDxfId="30"/>
    <tableColumn id="4" xr3:uid="{AED9A367-CF86-43D7-B951-A38752444562}" name="makespan normalizado" dataDxfId="29">
      <calculatedColumnFormula>-((B35-$B$45)*2/($B$46-$B$45)-1)</calculatedColumnFormula>
    </tableColumn>
    <tableColumn id="5" xr3:uid="{CF8CF212-3BA9-4556-8A44-E71A68CFD1B3}" name="MPR" dataDxfId="28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63:E72" totalsRowShown="0" headerRowDxfId="27" dataDxfId="26" tableBorderDxfId="25">
  <autoFilter ref="A63:E72" xr:uid="{FAE46911-5E50-4C88-90FB-CD7D1392F199}"/>
  <sortState xmlns:xlrd2="http://schemas.microsoft.com/office/spreadsheetml/2017/richdata2" ref="A64:E72">
    <sortCondition ref="B63:B72"/>
  </sortState>
  <tableColumns count="5">
    <tableColumn id="1" xr3:uid="{A7A0ECFA-3051-4BE7-8A42-4BEB4E3F9B14}" name="Heuristica" dataDxfId="24"/>
    <tableColumn id="2" xr3:uid="{CF81C596-7E89-44FB-9CF5-BC5EA9EA6D00}" name="FlowTime médio" dataDxfId="23"/>
    <tableColumn id="3" xr3:uid="{5E100AD6-1CA9-432C-8D5B-2506ADF8B9E6}" name="Desvio Padrão Flowtime" dataDxfId="22"/>
    <tableColumn id="4" xr3:uid="{91E90789-ACEA-48F1-B36D-00528B7F090D}" name="flowtime normalizado" dataDxfId="21">
      <calculatedColumnFormula>-((B64-$B$74)*2/($B$75-$B$74)-1)</calculatedColumnFormula>
    </tableColumn>
    <tableColumn id="5" xr3:uid="{7B54DEB9-12AB-4BFE-9FCF-FA7BFABC9618}" name="FPR" dataDxfId="20">
      <calculatedColumnFormula>(B64/B$64)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78:C87" totalsRowShown="0" headerRowDxfId="19" dataDxfId="18" tableBorderDxfId="17">
  <autoFilter ref="A78:C87" xr:uid="{CCA9943B-5066-4976-A16B-EC122A3B23AA}"/>
  <sortState xmlns:xlrd2="http://schemas.microsoft.com/office/spreadsheetml/2017/richdata2" ref="A79:C87">
    <sortCondition ref="B78:B87"/>
  </sortState>
  <tableColumns count="3">
    <tableColumn id="1" xr3:uid="{88550BCA-15F0-4EB6-B68F-A77CF6C07CBB}" name="Heuristica" dataDxfId="16"/>
    <tableColumn id="2" xr3:uid="{18255729-77F6-41F4-956A-B5BB33CEC2B0}" name="Utilização média das máquinas" dataDxfId="15"/>
    <tableColumn id="3" xr3:uid="{E0E2A87B-B633-4A01-82EB-5341859A26F4}" name="Desvio Padrão Utilização" dataDxfId="14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49:B58" totalsRowShown="0">
  <autoFilter ref="A49:B58" xr:uid="{17FB3887-2D04-4E94-BB73-EF70E2E94708}"/>
  <sortState xmlns:xlrd2="http://schemas.microsoft.com/office/spreadsheetml/2017/richdata2" ref="A50:B58">
    <sortCondition ref="B49:B58"/>
  </sortState>
  <tableColumns count="2">
    <tableColumn id="1" xr3:uid="{78BF590B-7128-406D-8614-FF45C9FEDD22}" name="Heuristica" dataDxfId="13"/>
    <tableColumn id="2" xr3:uid="{2DC599D9-D2AA-45C2-9181-20FEF5F78A36}" name="Heuristic ETC/MET ETC" dataDxfId="12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9DBDA2-2B62-4BC8-9A28-B75583F01093}" name="Tabela4" displayName="Tabela4" ref="A96:C105" totalsRowShown="0" headerRowDxfId="11" dataDxfId="10">
  <autoFilter ref="A96:C105" xr:uid="{219DBDA2-2B62-4BC8-9A28-B75583F01093}"/>
  <sortState xmlns:xlrd2="http://schemas.microsoft.com/office/spreadsheetml/2017/richdata2" ref="A97:C105">
    <sortCondition ref="B96:B105"/>
  </sortState>
  <tableColumns count="3">
    <tableColumn id="1" xr3:uid="{426B13CB-B118-453A-9FA4-2D1E9E5DCEFA}" name="Heuristica" dataDxfId="9"/>
    <tableColumn id="2" xr3:uid="{D079ACDF-619C-458E-8CAD-600866B8578A}" name="Tempo computacional médio" dataDxfId="8"/>
    <tableColumn id="3" xr3:uid="{A4DFEFFE-9E95-471C-A6F2-6641874DC497}" name="Desvio Padrão Tempo computacional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BD1CA5-710C-494E-8502-921C0D81915A}" name="Tabela7" displayName="Tabela7" ref="A15:H24" totalsRowShown="0">
  <autoFilter ref="A15:H24" xr:uid="{82BD1CA5-710C-494E-8502-921C0D81915A}"/>
  <sortState xmlns:xlrd2="http://schemas.microsoft.com/office/spreadsheetml/2017/richdata2" ref="A16:H24">
    <sortCondition ref="A15:A24"/>
  </sortState>
  <tableColumns count="8">
    <tableColumn id="1" xr3:uid="{60C12205-EA79-47A8-8756-A9AF8179CD93}" name="Normalizado_x000a_entre 1 e 2"/>
    <tableColumn id="2" xr3:uid="{AD0FFB72-057D-43A1-9C97-7835ABA3AB75}" name="Makespan" dataDxfId="6">
      <calculatedColumnFormula>(E16-$B$12)/($B$13-$B$12)*(2-1)+1</calculatedColumnFormula>
    </tableColumn>
    <tableColumn id="3" xr3:uid="{5E5A49F2-B830-4A44-97C4-D7659DAD22C6}" name="Flowtime" dataDxfId="5">
      <calculatedColumnFormula>(F16-$F$12)/($F$13-$F$12)+1</calculatedColumnFormula>
    </tableColumn>
    <tableColumn id="4" xr3:uid="{547C50AE-7CF7-43D9-855B-B8536304F22A}" name="Utilização" dataDxfId="4">
      <calculatedColumnFormula>(G16-$H$12)/($H$13-$H$12)+1</calculatedColumnFormula>
    </tableColumn>
    <tableColumn id="5" xr3:uid="{7B550F0C-3A32-40F8-B243-F79FC590DA59}" name="Makespan médio" dataDxfId="3"/>
    <tableColumn id="6" xr3:uid="{1EACB486-A765-4B55-9E3D-51FF1C6F7EBD}" name="FlowTime médio" dataDxfId="2"/>
    <tableColumn id="7" xr3:uid="{7A1E18EF-87E1-4BEB-8B88-2F0CD6320649}" name="Utilização média invertida" dataDxfId="1">
      <calculatedColumnFormula>1/H16</calculatedColumnFormula>
    </tableColumn>
    <tableColumn id="8" xr3:uid="{30A158D0-901B-4B04-8A06-5B43296F1EA8}" name="Utilização média das máquina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rilha de Vapor">
  <a:themeElements>
    <a:clrScheme name="Trilha de Vapor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Trilha de Vapor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rilha de Vapor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abSelected="1" topLeftCell="B32" zoomScale="110" zoomScaleNormal="110" workbookViewId="0">
      <selection activeCell="D45" sqref="D45"/>
    </sheetView>
  </sheetViews>
  <sheetFormatPr defaultRowHeight="16.5" x14ac:dyDescent="0.3"/>
  <cols>
    <col min="1" max="1" width="12.875" style="10" customWidth="1"/>
    <col min="2" max="2" width="27.375" style="10" customWidth="1"/>
    <col min="3" max="3" width="34.375" style="10" customWidth="1"/>
    <col min="4" max="4" width="24.625" style="10" customWidth="1"/>
    <col min="5" max="5" width="25.875" style="10" customWidth="1"/>
    <col min="6" max="6" width="27.75" customWidth="1"/>
    <col min="7" max="8" width="23" customWidth="1"/>
    <col min="9" max="9" width="26.625" customWidth="1"/>
    <col min="10" max="10" width="33.25" customWidth="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20</v>
      </c>
      <c r="E1" s="10" t="s">
        <v>21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s="10" t="s">
        <v>9</v>
      </c>
      <c r="B2" s="10">
        <v>114668.48699999999</v>
      </c>
      <c r="C2" s="11">
        <v>7.9909999999999995E-2</v>
      </c>
      <c r="D2" s="10">
        <v>1</v>
      </c>
      <c r="E2" s="10">
        <v>1</v>
      </c>
      <c r="F2" s="10">
        <v>2540197.5499999998</v>
      </c>
      <c r="G2" s="11">
        <v>1.6469999999999999E-2</v>
      </c>
      <c r="H2" s="10">
        <v>0.69699999999999995</v>
      </c>
      <c r="I2" s="11">
        <v>7.306E-2</v>
      </c>
      <c r="J2" s="10">
        <v>0.13</v>
      </c>
      <c r="K2" s="11">
        <v>2.8063799999999999</v>
      </c>
    </row>
    <row r="3" spans="1:11" x14ac:dyDescent="0.3">
      <c r="A3" s="10" t="s">
        <v>10</v>
      </c>
      <c r="B3" s="10">
        <v>100178.004</v>
      </c>
      <c r="C3" s="11">
        <v>2.0369999999999999E-2</v>
      </c>
      <c r="D3" s="10">
        <v>1.2110000000000001</v>
      </c>
      <c r="E3" s="10">
        <v>0.874</v>
      </c>
      <c r="F3" s="10">
        <v>3075919.63</v>
      </c>
      <c r="G3" s="11">
        <v>1.7180000000000001E-2</v>
      </c>
      <c r="H3" s="10">
        <v>0.96</v>
      </c>
      <c r="I3" s="11">
        <v>1.055E-2</v>
      </c>
      <c r="J3" s="10">
        <v>0.14000000000000001</v>
      </c>
      <c r="K3" s="11">
        <v>2.6764299999999999</v>
      </c>
    </row>
    <row r="4" spans="1:11" x14ac:dyDescent="0.3">
      <c r="A4" s="10" t="s">
        <v>11</v>
      </c>
      <c r="B4" s="10">
        <v>86872.255999999994</v>
      </c>
      <c r="C4" s="11">
        <v>1.9720000000000001E-2</v>
      </c>
      <c r="D4" s="10">
        <v>1.0189999999999999</v>
      </c>
      <c r="E4" s="10">
        <v>0.75800000000000001</v>
      </c>
      <c r="F4" s="10">
        <v>2586282.91</v>
      </c>
      <c r="G4" s="11">
        <v>1.6660000000000001E-2</v>
      </c>
      <c r="H4" s="10">
        <v>0.93100000000000005</v>
      </c>
      <c r="I4" s="11">
        <v>1.1169999999999999E-2</v>
      </c>
      <c r="J4" s="10">
        <v>19.29</v>
      </c>
      <c r="K4" s="11">
        <v>0.39903</v>
      </c>
    </row>
    <row r="5" spans="1:11" x14ac:dyDescent="0.3">
      <c r="A5" s="10" t="s">
        <v>19</v>
      </c>
      <c r="B5" s="10">
        <v>84165.554000000004</v>
      </c>
      <c r="C5" s="11">
        <v>1.9820000000000001E-2</v>
      </c>
      <c r="D5" s="10">
        <v>1.0309999999999999</v>
      </c>
      <c r="E5" s="10">
        <v>0.73399999999999999</v>
      </c>
      <c r="F5" s="10">
        <v>2617941.12</v>
      </c>
      <c r="G5" s="11">
        <v>1.661E-2</v>
      </c>
      <c r="H5" s="10">
        <v>0.97299999999999998</v>
      </c>
      <c r="I5" s="11">
        <v>1.311E-2</v>
      </c>
      <c r="J5" s="10">
        <v>67.12</v>
      </c>
      <c r="K5" s="11">
        <v>0.18154000000000001</v>
      </c>
    </row>
    <row r="6" spans="1:11" x14ac:dyDescent="0.3">
      <c r="A6" s="10" t="s">
        <v>12</v>
      </c>
      <c r="B6" s="10">
        <v>86179.146999999997</v>
      </c>
      <c r="C6" s="11">
        <v>2.1229999999999999E-2</v>
      </c>
      <c r="D6" s="10">
        <v>1.0249999999999999</v>
      </c>
      <c r="E6" s="10">
        <v>0.752</v>
      </c>
      <c r="F6" s="10">
        <v>2602289.23</v>
      </c>
      <c r="G6" s="11">
        <v>1.6840000000000001E-2</v>
      </c>
      <c r="H6" s="10">
        <v>0.94399999999999995</v>
      </c>
      <c r="I6" s="11">
        <v>1.255E-2</v>
      </c>
      <c r="J6" s="10">
        <v>19.059999999999999</v>
      </c>
      <c r="K6" s="11">
        <v>0.25518999999999997</v>
      </c>
    </row>
    <row r="7" spans="1:11" x14ac:dyDescent="0.3">
      <c r="A7" s="10" t="s">
        <v>13</v>
      </c>
      <c r="B7" s="10">
        <v>149543.101</v>
      </c>
      <c r="C7" s="11">
        <v>1.898E-2</v>
      </c>
      <c r="D7" s="10">
        <v>1.877</v>
      </c>
      <c r="E7" s="10">
        <v>1.3049999999999999</v>
      </c>
      <c r="F7" s="10">
        <v>4767104.0999999996</v>
      </c>
      <c r="G7" s="11">
        <v>1.8939999999999999E-2</v>
      </c>
      <c r="H7" s="10">
        <v>0.997</v>
      </c>
      <c r="I7" s="11">
        <v>8.3000000000000001E-4</v>
      </c>
      <c r="J7" s="10">
        <v>36.1</v>
      </c>
      <c r="K7" s="11">
        <v>0.23254</v>
      </c>
    </row>
    <row r="8" spans="1:11" x14ac:dyDescent="0.3">
      <c r="A8" s="10" t="s">
        <v>14</v>
      </c>
      <c r="B8" s="10">
        <v>83758.95</v>
      </c>
      <c r="C8" s="11">
        <v>1.7809999999999999E-2</v>
      </c>
      <c r="D8" s="10">
        <v>1.042</v>
      </c>
      <c r="E8" s="10">
        <v>0.73099999999999998</v>
      </c>
      <c r="F8" s="10">
        <v>2645034.5299999998</v>
      </c>
      <c r="G8" s="11">
        <v>1.7250000000000001E-2</v>
      </c>
      <c r="H8" s="10">
        <v>0.98699999999999999</v>
      </c>
      <c r="I8" s="11">
        <v>4.5900000000000003E-3</v>
      </c>
      <c r="J8" s="10">
        <v>18.93</v>
      </c>
      <c r="K8" s="11">
        <v>0.22266</v>
      </c>
    </row>
    <row r="9" spans="1:11" x14ac:dyDescent="0.3">
      <c r="A9" s="10" t="s">
        <v>15</v>
      </c>
      <c r="B9" s="10">
        <v>335577.65</v>
      </c>
      <c r="C9" s="11">
        <v>2.7390000000000001E-2</v>
      </c>
      <c r="D9" s="10">
        <v>4.0309999999999997</v>
      </c>
      <c r="E9" s="10">
        <v>2.927</v>
      </c>
      <c r="F9" s="10">
        <v>10238808.6</v>
      </c>
      <c r="G9" s="11">
        <v>2.5649999999999999E-2</v>
      </c>
      <c r="H9" s="10">
        <v>0.95399999999999996</v>
      </c>
      <c r="I9" s="11">
        <v>9.2099999999999994E-3</v>
      </c>
      <c r="J9" s="10">
        <v>0.15</v>
      </c>
      <c r="K9" s="11">
        <v>2.3804799999999999</v>
      </c>
    </row>
    <row r="10" spans="1:11" x14ac:dyDescent="0.3">
      <c r="A10" s="10" t="s">
        <v>16</v>
      </c>
      <c r="B10" s="10">
        <v>96131.947</v>
      </c>
      <c r="C10" s="11">
        <v>1.762E-2</v>
      </c>
      <c r="D10" s="10">
        <v>1.204</v>
      </c>
      <c r="E10" s="10">
        <v>0.83899999999999997</v>
      </c>
      <c r="F10" s="10">
        <v>3057322.49</v>
      </c>
      <c r="G10" s="11">
        <v>1.7680000000000001E-2</v>
      </c>
      <c r="H10" s="10">
        <v>0.99399999999999999</v>
      </c>
      <c r="I10" s="11">
        <v>1.3600000000000001E-3</v>
      </c>
      <c r="J10" s="10">
        <v>65.78</v>
      </c>
      <c r="K10" s="11">
        <v>9.6530000000000005E-2</v>
      </c>
    </row>
    <row r="12" spans="1:11" x14ac:dyDescent="0.3">
      <c r="A12" s="10" t="s">
        <v>26</v>
      </c>
      <c r="B12">
        <f>SMALL(B2:B10,1)</f>
        <v>83758.95</v>
      </c>
      <c r="D12"/>
      <c r="E12">
        <f>SMALL(E2:E10,1)</f>
        <v>0.73099999999999998</v>
      </c>
      <c r="F12">
        <f>SMALL(F2:F10,1)</f>
        <v>2540197.5499999998</v>
      </c>
      <c r="H12">
        <f>SMALL(G16:G24,1)</f>
        <v>1.0030090270812437</v>
      </c>
    </row>
    <row r="13" spans="1:11" x14ac:dyDescent="0.3">
      <c r="A13" s="10" t="s">
        <v>27</v>
      </c>
      <c r="B13">
        <f>LARGE(B2:B10,1)</f>
        <v>335577.65</v>
      </c>
      <c r="D13"/>
      <c r="E13">
        <f>LARGE(E2:E10,1)</f>
        <v>2.927</v>
      </c>
      <c r="F13">
        <f>LARGE(F2:F10,1)</f>
        <v>10238808.6</v>
      </c>
      <c r="H13">
        <f>LARGE(G17:G25,1)</f>
        <v>1.4347202295552368</v>
      </c>
    </row>
    <row r="15" spans="1:11" x14ac:dyDescent="0.3">
      <c r="A15" t="s">
        <v>30</v>
      </c>
      <c r="B15" t="s">
        <v>29</v>
      </c>
      <c r="C15" t="s">
        <v>31</v>
      </c>
      <c r="D15" t="s">
        <v>32</v>
      </c>
      <c r="E15" s="10" t="s">
        <v>1</v>
      </c>
      <c r="F15" t="s">
        <v>3</v>
      </c>
      <c r="G15" t="s">
        <v>28</v>
      </c>
      <c r="H15" t="s">
        <v>5</v>
      </c>
    </row>
    <row r="16" spans="1:11" x14ac:dyDescent="0.3">
      <c r="A16" t="s">
        <v>13</v>
      </c>
      <c r="B16">
        <f t="shared" ref="B16:B24" si="0">(E16-$B$12)/($B$13-$B$12)*(2-1)+1</f>
        <v>1.2612361631602418</v>
      </c>
      <c r="C16">
        <f t="shared" ref="C16:C24" si="1">(F16-$F$12)/($F$13-$F$12)+1</f>
        <v>1.2892608206255596</v>
      </c>
      <c r="D16">
        <f t="shared" ref="D16:D24" si="2">(G16-$H$12)/($H$13-$H$12)+1</f>
        <v>1</v>
      </c>
      <c r="E16" s="10">
        <v>149543.101</v>
      </c>
      <c r="F16" s="10">
        <v>4767104.0999999996</v>
      </c>
      <c r="G16" s="16">
        <f t="shared" ref="G16:G23" si="3">1/H16</f>
        <v>1.0030090270812437</v>
      </c>
      <c r="H16" s="10">
        <v>0.997</v>
      </c>
    </row>
    <row r="17" spans="1:8" x14ac:dyDescent="0.3">
      <c r="A17" t="s">
        <v>10</v>
      </c>
      <c r="B17">
        <f t="shared" si="0"/>
        <v>1.0652018853246403</v>
      </c>
      <c r="C17">
        <f t="shared" si="1"/>
        <v>1.0695868483965039</v>
      </c>
      <c r="D17">
        <f t="shared" si="2"/>
        <v>1.089545138888889</v>
      </c>
      <c r="E17" s="10">
        <v>100178.004</v>
      </c>
      <c r="F17" s="10">
        <v>3075919.63</v>
      </c>
      <c r="G17" s="16">
        <f t="shared" si="3"/>
        <v>1.0416666666666667</v>
      </c>
      <c r="H17" s="10">
        <v>0.96</v>
      </c>
    </row>
    <row r="18" spans="1:8" x14ac:dyDescent="0.3">
      <c r="A18" t="s">
        <v>9</v>
      </c>
      <c r="B18">
        <f t="shared" si="0"/>
        <v>1.1227452012102357</v>
      </c>
      <c r="C18">
        <f t="shared" si="1"/>
        <v>1</v>
      </c>
      <c r="D18">
        <f t="shared" si="2"/>
        <v>2</v>
      </c>
      <c r="E18" s="10">
        <v>114668.48699999999</v>
      </c>
      <c r="F18" s="10">
        <v>2540197.5499999998</v>
      </c>
      <c r="G18" s="16">
        <f t="shared" si="3"/>
        <v>1.4347202295552368</v>
      </c>
      <c r="H18" s="10">
        <v>0.69699999999999995</v>
      </c>
    </row>
    <row r="19" spans="1:8" x14ac:dyDescent="0.3">
      <c r="A19" t="s">
        <v>16</v>
      </c>
      <c r="B19">
        <f t="shared" si="0"/>
        <v>1.0491345440191693</v>
      </c>
      <c r="C19">
        <f t="shared" si="1"/>
        <v>1.0671711996672439</v>
      </c>
      <c r="D19">
        <f t="shared" si="2"/>
        <v>1.0070120724346074</v>
      </c>
      <c r="E19" s="10">
        <v>96131.947</v>
      </c>
      <c r="F19" s="10">
        <v>3057322.49</v>
      </c>
      <c r="G19" s="16">
        <f t="shared" si="3"/>
        <v>1.0060362173038229</v>
      </c>
      <c r="H19" s="10">
        <v>0.99399999999999999</v>
      </c>
    </row>
    <row r="20" spans="1:8" x14ac:dyDescent="0.3">
      <c r="A20" t="s">
        <v>12</v>
      </c>
      <c r="B20">
        <f t="shared" si="0"/>
        <v>1.0096108708368361</v>
      </c>
      <c r="C20">
        <f t="shared" si="1"/>
        <v>1.0080653093911012</v>
      </c>
      <c r="D20">
        <f t="shared" si="2"/>
        <v>1.130441384180791</v>
      </c>
      <c r="E20" s="10">
        <v>86179.146999999997</v>
      </c>
      <c r="F20" s="10">
        <v>2602289.23</v>
      </c>
      <c r="G20" s="16">
        <f t="shared" si="3"/>
        <v>1.0593220338983051</v>
      </c>
      <c r="H20" s="10">
        <v>0.94399999999999995</v>
      </c>
    </row>
    <row r="21" spans="1:8" x14ac:dyDescent="0.3">
      <c r="A21" t="s">
        <v>11</v>
      </c>
      <c r="B21">
        <f t="shared" si="0"/>
        <v>1.0123632835845788</v>
      </c>
      <c r="C21">
        <f t="shared" si="1"/>
        <v>1.0059861914961921</v>
      </c>
      <c r="D21">
        <f t="shared" si="2"/>
        <v>1.1647046186895811</v>
      </c>
      <c r="E21" s="10">
        <v>86872.255999999994</v>
      </c>
      <c r="F21" s="10">
        <v>2586282.91</v>
      </c>
      <c r="G21" s="16">
        <f t="shared" si="3"/>
        <v>1.0741138560687433</v>
      </c>
      <c r="H21" s="10">
        <v>0.93100000000000005</v>
      </c>
    </row>
    <row r="22" spans="1:8" x14ac:dyDescent="0.3">
      <c r="A22" t="s">
        <v>14</v>
      </c>
      <c r="B22">
        <f t="shared" si="0"/>
        <v>1</v>
      </c>
      <c r="C22">
        <f t="shared" si="1"/>
        <v>1.0136176486016917</v>
      </c>
      <c r="D22">
        <f t="shared" si="2"/>
        <v>1.0235393448159407</v>
      </c>
      <c r="E22" s="10">
        <v>83758.95</v>
      </c>
      <c r="F22" s="10">
        <v>2645034.5299999998</v>
      </c>
      <c r="G22" s="16">
        <f t="shared" si="3"/>
        <v>1.0131712259371835</v>
      </c>
      <c r="H22" s="10">
        <v>0.98699999999999999</v>
      </c>
    </row>
    <row r="23" spans="1:8" x14ac:dyDescent="0.3">
      <c r="A23" t="s">
        <v>15</v>
      </c>
      <c r="B23">
        <f t="shared" si="0"/>
        <v>2</v>
      </c>
      <c r="C23">
        <f t="shared" si="1"/>
        <v>2</v>
      </c>
      <c r="D23">
        <f t="shared" si="2"/>
        <v>1.1047204751921735</v>
      </c>
      <c r="E23" s="10">
        <v>335577.65</v>
      </c>
      <c r="F23" s="10">
        <v>10238808.6</v>
      </c>
      <c r="G23" s="16">
        <f t="shared" si="3"/>
        <v>1.0482180293501049</v>
      </c>
      <c r="H23" s="10">
        <v>0.95399999999999996</v>
      </c>
    </row>
    <row r="24" spans="1:8" x14ac:dyDescent="0.3">
      <c r="A24" t="s">
        <v>19</v>
      </c>
      <c r="B24">
        <f t="shared" si="0"/>
        <v>1.0016146696015824</v>
      </c>
      <c r="C24">
        <f t="shared" si="1"/>
        <v>1.0100983891113711</v>
      </c>
      <c r="D24">
        <f t="shared" si="2"/>
        <v>1.0573072970195272</v>
      </c>
      <c r="E24" s="10">
        <v>84165.554000000004</v>
      </c>
      <c r="F24" s="10">
        <v>2617941.12</v>
      </c>
      <c r="G24" s="16">
        <f>1/H24</f>
        <v>1.0277492291880781</v>
      </c>
      <c r="H24" s="10">
        <v>0.97299999999999998</v>
      </c>
    </row>
    <row r="25" spans="1:8" x14ac:dyDescent="0.3">
      <c r="A25"/>
      <c r="B25"/>
      <c r="C25"/>
      <c r="D25"/>
    </row>
    <row r="34" spans="1:5" ht="17.25" thickBot="1" x14ac:dyDescent="0.35">
      <c r="A34" s="1" t="s">
        <v>0</v>
      </c>
      <c r="B34" s="1" t="s">
        <v>1</v>
      </c>
      <c r="C34" s="1" t="s">
        <v>2</v>
      </c>
      <c r="D34" s="2" t="s">
        <v>23</v>
      </c>
      <c r="E34" s="4" t="s">
        <v>21</v>
      </c>
    </row>
    <row r="35" spans="1:5" ht="17.25" thickTop="1" x14ac:dyDescent="0.3">
      <c r="A35" s="10" t="s">
        <v>14</v>
      </c>
      <c r="B35" s="10">
        <v>83758.95</v>
      </c>
      <c r="C35" s="11">
        <v>1.7809999999999999E-2</v>
      </c>
      <c r="D35" s="5">
        <f>-((B35-$B$45)*2/($B$46-$B$45)-1)</f>
        <v>1</v>
      </c>
      <c r="E35" s="10">
        <v>0.73099999999999998</v>
      </c>
    </row>
    <row r="36" spans="1:5" x14ac:dyDescent="0.3">
      <c r="A36" s="10" t="s">
        <v>19</v>
      </c>
      <c r="B36" s="10">
        <v>84165.554000000004</v>
      </c>
      <c r="C36" s="11">
        <v>1.9820000000000001E-2</v>
      </c>
      <c r="D36" s="5">
        <f t="shared" ref="D36:D43" si="4">-((B36-$B$45)*2/($B$46-$B$45)-1)</f>
        <v>0.99677066079683518</v>
      </c>
      <c r="E36" s="10">
        <v>0.73399999999999999</v>
      </c>
    </row>
    <row r="37" spans="1:5" x14ac:dyDescent="0.3">
      <c r="A37" s="10" t="s">
        <v>12</v>
      </c>
      <c r="B37" s="10">
        <v>86179.146999999997</v>
      </c>
      <c r="C37" s="11">
        <v>2.1229999999999999E-2</v>
      </c>
      <c r="D37" s="5">
        <f t="shared" si="4"/>
        <v>0.98077825832632759</v>
      </c>
      <c r="E37" s="10">
        <v>0.752</v>
      </c>
    </row>
    <row r="38" spans="1:5" x14ac:dyDescent="0.3">
      <c r="A38" s="10" t="s">
        <v>11</v>
      </c>
      <c r="B38" s="10">
        <v>86872.255999999994</v>
      </c>
      <c r="C38" s="11">
        <v>1.9720000000000001E-2</v>
      </c>
      <c r="D38" s="5">
        <f t="shared" si="4"/>
        <v>0.97527343283084222</v>
      </c>
      <c r="E38" s="10">
        <v>0.75800000000000001</v>
      </c>
    </row>
    <row r="39" spans="1:5" x14ac:dyDescent="0.3">
      <c r="A39" s="10" t="s">
        <v>16</v>
      </c>
      <c r="B39" s="10">
        <v>96131.947</v>
      </c>
      <c r="C39" s="11">
        <v>1.762E-2</v>
      </c>
      <c r="D39" s="5">
        <f t="shared" si="4"/>
        <v>0.90173091196166133</v>
      </c>
      <c r="E39" s="10">
        <v>0.83899999999999997</v>
      </c>
    </row>
    <row r="40" spans="1:5" x14ac:dyDescent="0.3">
      <c r="A40" s="10" t="s">
        <v>10</v>
      </c>
      <c r="B40" s="10">
        <v>100178.004</v>
      </c>
      <c r="C40" s="11">
        <v>2.0369999999999999E-2</v>
      </c>
      <c r="D40" s="5">
        <f t="shared" si="4"/>
        <v>0.86959622935071934</v>
      </c>
      <c r="E40" s="10">
        <v>0.874</v>
      </c>
    </row>
    <row r="41" spans="1:5" x14ac:dyDescent="0.3">
      <c r="A41" s="10" t="s">
        <v>9</v>
      </c>
      <c r="B41" s="10">
        <v>114668.48699999999</v>
      </c>
      <c r="C41" s="11">
        <v>7.9909999999999995E-2</v>
      </c>
      <c r="D41" s="5">
        <f t="shared" si="4"/>
        <v>0.75450959757952851</v>
      </c>
      <c r="E41" s="10">
        <v>1</v>
      </c>
    </row>
    <row r="42" spans="1:5" x14ac:dyDescent="0.3">
      <c r="A42" s="10" t="s">
        <v>13</v>
      </c>
      <c r="B42" s="10">
        <v>149543.101</v>
      </c>
      <c r="C42" s="11">
        <v>1.898E-2</v>
      </c>
      <c r="D42" s="5">
        <f t="shared" si="4"/>
        <v>0.47752767367951632</v>
      </c>
      <c r="E42" s="10">
        <v>1.3049999999999999</v>
      </c>
    </row>
    <row r="43" spans="1:5" x14ac:dyDescent="0.3">
      <c r="A43" s="10" t="s">
        <v>15</v>
      </c>
      <c r="B43" s="10">
        <v>335577.65</v>
      </c>
      <c r="C43" s="11">
        <v>2.7390000000000001E-2</v>
      </c>
      <c r="D43" s="5">
        <f t="shared" si="4"/>
        <v>-1</v>
      </c>
      <c r="E43" s="10">
        <v>2.927</v>
      </c>
    </row>
    <row r="45" spans="1:5" x14ac:dyDescent="0.3">
      <c r="A45" s="10" t="s">
        <v>17</v>
      </c>
      <c r="B45" s="12">
        <f>SMALL(B35:B43,1)</f>
        <v>83758.95</v>
      </c>
    </row>
    <row r="46" spans="1:5" x14ac:dyDescent="0.3">
      <c r="A46" s="10" t="s">
        <v>18</v>
      </c>
      <c r="B46" s="12">
        <f>LARGE(B35:B43,1)</f>
        <v>335577.65</v>
      </c>
    </row>
    <row r="49" spans="1:5" x14ac:dyDescent="0.3">
      <c r="A49" t="s">
        <v>0</v>
      </c>
      <c r="B49" t="s">
        <v>20</v>
      </c>
    </row>
    <row r="50" spans="1:5" x14ac:dyDescent="0.3">
      <c r="A50" s="10" t="s">
        <v>9</v>
      </c>
      <c r="B50" s="10">
        <v>1</v>
      </c>
    </row>
    <row r="51" spans="1:5" x14ac:dyDescent="0.3">
      <c r="A51" s="10" t="s">
        <v>11</v>
      </c>
      <c r="B51" s="10">
        <v>1.0189999999999999</v>
      </c>
    </row>
    <row r="52" spans="1:5" x14ac:dyDescent="0.3">
      <c r="A52" s="10" t="s">
        <v>12</v>
      </c>
      <c r="B52" s="10">
        <v>1.0249999999999999</v>
      </c>
    </row>
    <row r="53" spans="1:5" x14ac:dyDescent="0.3">
      <c r="A53" s="10" t="s">
        <v>19</v>
      </c>
      <c r="B53" s="10">
        <v>1.0309999999999999</v>
      </c>
    </row>
    <row r="54" spans="1:5" x14ac:dyDescent="0.3">
      <c r="A54" s="10" t="s">
        <v>14</v>
      </c>
      <c r="B54" s="10">
        <v>1.042</v>
      </c>
    </row>
    <row r="55" spans="1:5" x14ac:dyDescent="0.3">
      <c r="A55" s="10" t="s">
        <v>16</v>
      </c>
      <c r="B55" s="10">
        <v>1.204</v>
      </c>
    </row>
    <row r="56" spans="1:5" x14ac:dyDescent="0.3">
      <c r="A56" s="10" t="s">
        <v>10</v>
      </c>
      <c r="B56" s="10">
        <v>1.2110000000000001</v>
      </c>
    </row>
    <row r="57" spans="1:5" x14ac:dyDescent="0.3">
      <c r="A57" s="10" t="s">
        <v>13</v>
      </c>
      <c r="B57" s="10">
        <v>1.877</v>
      </c>
    </row>
    <row r="58" spans="1:5" x14ac:dyDescent="0.3">
      <c r="A58" s="10" t="s">
        <v>15</v>
      </c>
      <c r="B58" s="10">
        <v>4.0309999999999997</v>
      </c>
    </row>
    <row r="63" spans="1:5" ht="17.25" thickBot="1" x14ac:dyDescent="0.35">
      <c r="A63" s="13" t="s">
        <v>0</v>
      </c>
      <c r="B63" s="13" t="s">
        <v>3</v>
      </c>
      <c r="C63" s="13" t="s">
        <v>4</v>
      </c>
      <c r="D63" s="8" t="s">
        <v>24</v>
      </c>
      <c r="E63" s="9" t="s">
        <v>22</v>
      </c>
    </row>
    <row r="64" spans="1:5" ht="17.25" thickTop="1" x14ac:dyDescent="0.3">
      <c r="A64" s="10" t="s">
        <v>9</v>
      </c>
      <c r="B64" s="10">
        <v>2540197.5499999998</v>
      </c>
      <c r="C64" s="11">
        <v>3.9280000000000002E-2</v>
      </c>
      <c r="D64" s="3">
        <f t="shared" ref="D64:D72" si="5">-((B64-$B$74)*2/($B$75-$B$74)-1)</f>
        <v>1</v>
      </c>
      <c r="E64" s="6">
        <f t="shared" ref="E64:E72" si="6">(B64/B$64)</f>
        <v>1</v>
      </c>
    </row>
    <row r="65" spans="1:5" x14ac:dyDescent="0.3">
      <c r="A65" s="10" t="s">
        <v>11</v>
      </c>
      <c r="B65" s="10">
        <v>2586282.91</v>
      </c>
      <c r="C65" s="11">
        <v>3.9660000000000001E-2</v>
      </c>
      <c r="D65" s="3">
        <f t="shared" si="5"/>
        <v>0.98802761700761588</v>
      </c>
      <c r="E65" s="5">
        <f t="shared" si="6"/>
        <v>1.0181424314813627</v>
      </c>
    </row>
    <row r="66" spans="1:5" x14ac:dyDescent="0.3">
      <c r="A66" s="10" t="s">
        <v>12</v>
      </c>
      <c r="B66" s="10">
        <v>2602289.23</v>
      </c>
      <c r="C66" s="11">
        <v>4.1820000000000003E-2</v>
      </c>
      <c r="D66" s="3">
        <f t="shared" si="5"/>
        <v>0.98386938121779766</v>
      </c>
      <c r="E66" s="5">
        <f t="shared" si="6"/>
        <v>1.0244436421883802</v>
      </c>
    </row>
    <row r="67" spans="1:5" x14ac:dyDescent="0.3">
      <c r="A67" s="10" t="s">
        <v>19</v>
      </c>
      <c r="B67" s="10">
        <v>2617941.12</v>
      </c>
      <c r="C67" s="11">
        <v>4.079E-2</v>
      </c>
      <c r="D67" s="3">
        <f t="shared" si="5"/>
        <v>0.97980322177725809</v>
      </c>
      <c r="E67" s="5">
        <f t="shared" si="6"/>
        <v>1.0306053243772322</v>
      </c>
    </row>
    <row r="68" spans="1:5" x14ac:dyDescent="0.3">
      <c r="A68" s="10" t="s">
        <v>14</v>
      </c>
      <c r="B68" s="10">
        <v>2645034.5299999998</v>
      </c>
      <c r="C68" s="11">
        <v>3.9280000000000002E-2</v>
      </c>
      <c r="D68" s="3">
        <f t="shared" si="5"/>
        <v>0.97276470279661675</v>
      </c>
      <c r="E68" s="5">
        <f t="shared" si="6"/>
        <v>1.0412711916834971</v>
      </c>
    </row>
    <row r="69" spans="1:5" x14ac:dyDescent="0.3">
      <c r="A69" s="10" t="s">
        <v>16</v>
      </c>
      <c r="B69" s="10">
        <v>3057322.49</v>
      </c>
      <c r="C69" s="11">
        <v>2.6110000000000001E-2</v>
      </c>
      <c r="D69" s="3">
        <f t="shared" si="5"/>
        <v>0.86565760066551212</v>
      </c>
      <c r="E69" s="5">
        <f t="shared" si="6"/>
        <v>1.203576662767823</v>
      </c>
    </row>
    <row r="70" spans="1:5" x14ac:dyDescent="0.3">
      <c r="A70" s="10" t="s">
        <v>10</v>
      </c>
      <c r="B70" s="10">
        <v>3075919.63</v>
      </c>
      <c r="C70" s="11">
        <v>3.8800000000000001E-2</v>
      </c>
      <c r="D70" s="3">
        <f t="shared" si="5"/>
        <v>0.86082630320699205</v>
      </c>
      <c r="E70" s="5">
        <f t="shared" si="6"/>
        <v>1.2108978020233112</v>
      </c>
    </row>
    <row r="71" spans="1:5" x14ac:dyDescent="0.3">
      <c r="A71" s="10" t="s">
        <v>13</v>
      </c>
      <c r="B71" s="10">
        <v>4767104.0999999996</v>
      </c>
      <c r="C71" s="11">
        <v>4.5319999999999999E-2</v>
      </c>
      <c r="D71" s="3">
        <f t="shared" si="5"/>
        <v>0.42147835874888107</v>
      </c>
      <c r="E71" s="5">
        <f t="shared" si="6"/>
        <v>1.8766666789360535</v>
      </c>
    </row>
    <row r="72" spans="1:5" x14ac:dyDescent="0.3">
      <c r="A72" s="10" t="s">
        <v>15</v>
      </c>
      <c r="B72" s="10">
        <v>10238808.6</v>
      </c>
      <c r="C72" s="11">
        <v>4.3020000000000003E-2</v>
      </c>
      <c r="D72" s="3">
        <f t="shared" si="5"/>
        <v>-1</v>
      </c>
      <c r="E72" s="7">
        <f t="shared" si="6"/>
        <v>4.0307135167499082</v>
      </c>
    </row>
    <row r="74" spans="1:5" x14ac:dyDescent="0.3">
      <c r="A74" s="10" t="s">
        <v>17</v>
      </c>
      <c r="B74" s="12">
        <f>SMALL(B64:B72,1)</f>
        <v>2540197.5499999998</v>
      </c>
    </row>
    <row r="75" spans="1:5" x14ac:dyDescent="0.3">
      <c r="A75" s="10" t="s">
        <v>18</v>
      </c>
      <c r="B75" s="12">
        <f>LARGE(B64:B72,1)</f>
        <v>10238808.6</v>
      </c>
    </row>
    <row r="78" spans="1:5" x14ac:dyDescent="0.3">
      <c r="A78" s="1" t="s">
        <v>0</v>
      </c>
      <c r="B78" s="1" t="s">
        <v>5</v>
      </c>
      <c r="C78" s="1" t="s">
        <v>6</v>
      </c>
      <c r="D78"/>
      <c r="E78"/>
    </row>
    <row r="79" spans="1:5" x14ac:dyDescent="0.3">
      <c r="A79" s="10" t="s">
        <v>9</v>
      </c>
      <c r="B79" s="10">
        <v>0.69699999999999995</v>
      </c>
      <c r="C79" s="11">
        <v>8.0610000000000001E-2</v>
      </c>
      <c r="D79"/>
      <c r="E79"/>
    </row>
    <row r="80" spans="1:5" x14ac:dyDescent="0.3">
      <c r="A80" s="10" t="s">
        <v>11</v>
      </c>
      <c r="B80" s="10">
        <v>0.93100000000000005</v>
      </c>
      <c r="C80" s="11">
        <v>4.7849999999999997E-2</v>
      </c>
      <c r="D80"/>
      <c r="E80"/>
    </row>
    <row r="81" spans="1:5" x14ac:dyDescent="0.3">
      <c r="A81" s="10" t="s">
        <v>12</v>
      </c>
      <c r="B81" s="10">
        <v>0.94399999999999995</v>
      </c>
      <c r="C81" s="11">
        <v>3.8850000000000003E-2</v>
      </c>
      <c r="D81"/>
      <c r="E81"/>
    </row>
    <row r="82" spans="1:5" x14ac:dyDescent="0.3">
      <c r="A82" s="10" t="s">
        <v>15</v>
      </c>
      <c r="B82" s="10">
        <v>0.95399999999999996</v>
      </c>
      <c r="C82" s="11">
        <v>6.0899999999999999E-3</v>
      </c>
      <c r="D82"/>
      <c r="E82"/>
    </row>
    <row r="83" spans="1:5" x14ac:dyDescent="0.3">
      <c r="A83" s="10" t="s">
        <v>10</v>
      </c>
      <c r="B83" s="10">
        <v>0.96</v>
      </c>
      <c r="C83" s="11">
        <v>4.972E-2</v>
      </c>
      <c r="D83"/>
      <c r="E83"/>
    </row>
    <row r="84" spans="1:5" x14ac:dyDescent="0.3">
      <c r="A84" s="10" t="s">
        <v>19</v>
      </c>
      <c r="B84" s="10">
        <v>0.97299999999999998</v>
      </c>
      <c r="C84" s="11">
        <v>3.3709999999999997E-2</v>
      </c>
      <c r="D84"/>
      <c r="E84"/>
    </row>
    <row r="85" spans="1:5" x14ac:dyDescent="0.3">
      <c r="A85" s="10" t="s">
        <v>14</v>
      </c>
      <c r="B85" s="10">
        <v>0.98699999999999999</v>
      </c>
      <c r="C85" s="11">
        <v>3.1009999999999999E-2</v>
      </c>
      <c r="D85"/>
      <c r="E85"/>
    </row>
    <row r="86" spans="1:5" x14ac:dyDescent="0.3">
      <c r="A86" s="10" t="s">
        <v>16</v>
      </c>
      <c r="B86" s="10">
        <v>0.99399999999999999</v>
      </c>
      <c r="C86" s="11">
        <v>1.1999999999999999E-3</v>
      </c>
      <c r="D86"/>
      <c r="E86"/>
    </row>
    <row r="87" spans="1:5" x14ac:dyDescent="0.3">
      <c r="A87" s="10" t="s">
        <v>13</v>
      </c>
      <c r="B87" s="10">
        <v>0.997</v>
      </c>
      <c r="C87" s="11">
        <v>1.389E-2</v>
      </c>
      <c r="D87"/>
      <c r="E87"/>
    </row>
    <row r="89" spans="1:5" x14ac:dyDescent="0.3">
      <c r="A89" s="10" t="s">
        <v>17</v>
      </c>
      <c r="B89" s="12">
        <f>SMALL(B79:B87,1)</f>
        <v>0.69699999999999995</v>
      </c>
    </row>
    <row r="90" spans="1:5" x14ac:dyDescent="0.3">
      <c r="A90" s="10" t="s">
        <v>18</v>
      </c>
      <c r="B90" s="12">
        <f>LARGE(B79:B87,1)</f>
        <v>0.997</v>
      </c>
    </row>
    <row r="95" spans="1:5" x14ac:dyDescent="0.3">
      <c r="A95"/>
      <c r="B95"/>
      <c r="C95"/>
      <c r="D95"/>
      <c r="E95"/>
    </row>
    <row r="96" spans="1:5" x14ac:dyDescent="0.3">
      <c r="A96" s="10" t="s">
        <v>0</v>
      </c>
      <c r="B96" s="10" t="s">
        <v>7</v>
      </c>
      <c r="C96" s="10" t="s">
        <v>8</v>
      </c>
      <c r="D96"/>
      <c r="E96"/>
    </row>
    <row r="97" spans="1:5" x14ac:dyDescent="0.3">
      <c r="A97" s="10" t="s">
        <v>9</v>
      </c>
      <c r="B97" s="10">
        <v>0.13</v>
      </c>
      <c r="C97" s="11">
        <v>2.8063799999999999</v>
      </c>
      <c r="D97"/>
      <c r="E97"/>
    </row>
    <row r="98" spans="1:5" x14ac:dyDescent="0.3">
      <c r="A98" s="10" t="s">
        <v>10</v>
      </c>
      <c r="B98" s="10">
        <v>0.14000000000000001</v>
      </c>
      <c r="C98" s="11">
        <v>2.6764299999999999</v>
      </c>
      <c r="D98"/>
      <c r="E98"/>
    </row>
    <row r="99" spans="1:5" x14ac:dyDescent="0.3">
      <c r="A99" s="10" t="s">
        <v>15</v>
      </c>
      <c r="B99" s="10">
        <v>0.15</v>
      </c>
      <c r="C99" s="11">
        <v>0.39903</v>
      </c>
      <c r="D99"/>
      <c r="E99"/>
    </row>
    <row r="100" spans="1:5" x14ac:dyDescent="0.3">
      <c r="A100" s="10" t="s">
        <v>14</v>
      </c>
      <c r="B100" s="10">
        <v>18.93</v>
      </c>
      <c r="C100" s="11">
        <v>0.18154000000000001</v>
      </c>
      <c r="D100"/>
      <c r="E100"/>
    </row>
    <row r="101" spans="1:5" x14ac:dyDescent="0.3">
      <c r="A101" s="10" t="s">
        <v>12</v>
      </c>
      <c r="B101" s="10">
        <v>19.059999999999999</v>
      </c>
      <c r="C101" s="11">
        <v>0.25518999999999997</v>
      </c>
      <c r="D101"/>
      <c r="E101"/>
    </row>
    <row r="102" spans="1:5" x14ac:dyDescent="0.3">
      <c r="A102" s="10" t="s">
        <v>11</v>
      </c>
      <c r="B102" s="10">
        <v>19.29</v>
      </c>
      <c r="C102" s="11">
        <v>0.23254</v>
      </c>
      <c r="D102"/>
      <c r="E102"/>
    </row>
    <row r="103" spans="1:5" x14ac:dyDescent="0.3">
      <c r="A103" s="10" t="s">
        <v>13</v>
      </c>
      <c r="B103" s="10">
        <v>36.1</v>
      </c>
      <c r="C103" s="11">
        <v>0.22266</v>
      </c>
      <c r="D103"/>
      <c r="E103"/>
    </row>
    <row r="104" spans="1:5" x14ac:dyDescent="0.3">
      <c r="A104" s="10" t="s">
        <v>16</v>
      </c>
      <c r="B104" s="10">
        <v>65.78</v>
      </c>
      <c r="C104" s="11">
        <v>2.3804799999999999</v>
      </c>
      <c r="D104"/>
      <c r="E104"/>
    </row>
    <row r="105" spans="1:5" x14ac:dyDescent="0.3">
      <c r="A105" s="10" t="s">
        <v>19</v>
      </c>
      <c r="B105" s="10">
        <v>67.12</v>
      </c>
      <c r="C105" s="11">
        <v>9.6530000000000005E-2</v>
      </c>
      <c r="D105"/>
      <c r="E105"/>
    </row>
    <row r="106" spans="1:5" x14ac:dyDescent="0.3">
      <c r="A106"/>
      <c r="B106"/>
      <c r="C106"/>
      <c r="D106"/>
      <c r="E106"/>
    </row>
    <row r="107" spans="1:5" x14ac:dyDescent="0.3">
      <c r="A107"/>
      <c r="B107"/>
      <c r="C107"/>
      <c r="D107"/>
      <c r="E107"/>
    </row>
    <row r="108" spans="1:5" x14ac:dyDescent="0.3">
      <c r="A108"/>
      <c r="B108"/>
      <c r="C108"/>
      <c r="D108"/>
      <c r="E108"/>
    </row>
    <row r="109" spans="1:5" x14ac:dyDescent="0.3">
      <c r="A109" s="14" t="s">
        <v>14</v>
      </c>
      <c r="B109" s="15">
        <v>83758.95</v>
      </c>
      <c r="C109"/>
      <c r="D109"/>
      <c r="E109"/>
    </row>
    <row r="110" spans="1:5" x14ac:dyDescent="0.3">
      <c r="B110" s="10" t="s">
        <v>25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2023-05-24T19:24:29Z</dcterms:modified>
</cp:coreProperties>
</file>