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the\Documents\Estudos\TCC\git\distributedscheduling\resultados\novo\High-Low\"/>
    </mc:Choice>
  </mc:AlternateContent>
  <xr:revisionPtr revIDLastSave="0" documentId="13_ncr:1_{7016A8CB-6BE6-4A1D-B4C8-215F3F816D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" l="1"/>
  <c r="G19" i="1" l="1"/>
  <c r="C19" i="1"/>
  <c r="B19" i="1"/>
  <c r="G23" i="1"/>
  <c r="C23" i="1"/>
  <c r="B23" i="1"/>
  <c r="G22" i="1"/>
  <c r="C22" i="1"/>
  <c r="B22" i="1"/>
  <c r="G16" i="1"/>
  <c r="C16" i="1"/>
  <c r="B16" i="1"/>
  <c r="G20" i="1"/>
  <c r="C20" i="1"/>
  <c r="B20" i="1"/>
  <c r="G24" i="1"/>
  <c r="C24" i="1"/>
  <c r="B24" i="1"/>
  <c r="G21" i="1"/>
  <c r="C21" i="1"/>
  <c r="B21" i="1"/>
  <c r="G17" i="1"/>
  <c r="C17" i="1"/>
  <c r="B17" i="1"/>
  <c r="G18" i="1"/>
  <c r="C18" i="1"/>
  <c r="B18" i="1"/>
  <c r="B12" i="1"/>
  <c r="F13" i="1"/>
  <c r="E13" i="1"/>
  <c r="B13" i="1"/>
  <c r="F12" i="1"/>
  <c r="E12" i="1"/>
  <c r="B42" i="1"/>
  <c r="H13" i="1" l="1"/>
  <c r="D18" i="1"/>
  <c r="B86" i="1"/>
  <c r="B87" i="1"/>
  <c r="B72" i="1"/>
  <c r="B71" i="1"/>
  <c r="B43" i="1"/>
  <c r="D35" i="1" s="1"/>
  <c r="D19" i="1" l="1"/>
  <c r="D20" i="1"/>
  <c r="D23" i="1"/>
  <c r="D16" i="1"/>
  <c r="D22" i="1"/>
  <c r="D17" i="1"/>
  <c r="D24" i="1"/>
  <c r="D21" i="1"/>
  <c r="D61" i="1"/>
  <c r="D36" i="1"/>
  <c r="D33" i="1"/>
  <c r="D66" i="1"/>
  <c r="D62" i="1"/>
  <c r="D63" i="1"/>
  <c r="D64" i="1"/>
  <c r="D65" i="1"/>
  <c r="D68" i="1"/>
  <c r="D67" i="1"/>
  <c r="D69" i="1"/>
  <c r="D39" i="1"/>
  <c r="D32" i="1"/>
  <c r="D37" i="1"/>
  <c r="D40" i="1"/>
  <c r="D34" i="1"/>
  <c r="D38" i="1"/>
</calcChain>
</file>

<file path=xl/sharedStrings.xml><?xml version="1.0" encoding="utf-8"?>
<sst xmlns="http://schemas.openxmlformats.org/spreadsheetml/2006/main" count="107" uniqueCount="31">
  <si>
    <t>Heuristica</t>
  </si>
  <si>
    <t>Makespan médio</t>
  </si>
  <si>
    <t>Desvio Padrão Makespan</t>
  </si>
  <si>
    <t>FlowTime médio</t>
  </si>
  <si>
    <t>Desvio Padrão Flowtime</t>
  </si>
  <si>
    <t>Utilização média das máquinas</t>
  </si>
  <si>
    <t>Desvio Padrão Utilização</t>
  </si>
  <si>
    <t>Tempo computacional médio</t>
  </si>
  <si>
    <t>Desvio Padrão Tempo computacional</t>
  </si>
  <si>
    <t>MET</t>
  </si>
  <si>
    <t>MCT</t>
  </si>
  <si>
    <t>MinMin</t>
  </si>
  <si>
    <t>MinMean</t>
  </si>
  <si>
    <t>MaxMin</t>
  </si>
  <si>
    <t>MinVar</t>
  </si>
  <si>
    <t>OLB</t>
  </si>
  <si>
    <t>MinMax</t>
  </si>
  <si>
    <t>menor</t>
  </si>
  <si>
    <t>maior</t>
  </si>
  <si>
    <t>Heuristic ETC/MET ETC</t>
  </si>
  <si>
    <t>MPR</t>
  </si>
  <si>
    <t>makespan normalizado</t>
  </si>
  <si>
    <t>flowtime normalizado</t>
  </si>
  <si>
    <t>XSufferage</t>
  </si>
  <si>
    <t>Normalizado
entre 1 e 2</t>
  </si>
  <si>
    <t>Makespan</t>
  </si>
  <si>
    <t>Flowtime</t>
  </si>
  <si>
    <t>Utilização</t>
  </si>
  <si>
    <t>Utilização média invertida</t>
  </si>
  <si>
    <t>Menor</t>
  </si>
  <si>
    <t>Maior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</si>
</sst>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entury Gothic"/>
      <family val="2"/>
      <scheme val="minor"/>
    </font>
    <font>
      <b/>
      <sz val="11"/>
      <name val="Century Gothic"/>
      <family val="2"/>
      <scheme val="minor"/>
    </font>
    <font>
      <b/>
      <sz val="11"/>
      <color theme="2"/>
      <name val="Century Gothic"/>
      <family val="2"/>
      <scheme val="minor"/>
    </font>
    <font>
      <sz val="8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0"/>
      </left>
      <right style="thin">
        <color theme="7" tint="0.39997558519241921"/>
      </right>
      <top style="thin">
        <color theme="7" tint="0.39997558519241921"/>
      </top>
      <bottom style="thick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0" applyFont="1" applyAlignment="1">
      <alignment horizontal="left"/>
    </xf>
    <xf numFmtId="164" fontId="0" fillId="0" borderId="4" xfId="0" applyNumberForma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0" fontId="0" fillId="2" borderId="3" xfId="0" applyFill="1" applyBorder="1" applyAlignment="1">
      <alignment horizontal="left"/>
    </xf>
    <xf numFmtId="0" fontId="2" fillId="0" borderId="1" xfId="0" applyFont="1" applyBorder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47">
    <dxf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14" formatCode="0.00%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left style="thin">
          <color theme="9" tint="0.39997558519241921"/>
        </left>
      </border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left style="thin">
          <color theme="9" tint="0.39997558519241921"/>
        </left>
      </border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Century Gothic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numFmt numFmtId="164" formatCode="0.00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left style="thin">
          <color theme="9" tint="0.39997558519241921"/>
        </left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73FAF"/>
      <color rgb="FF72A43A"/>
      <color rgb="FFF97101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Plan1!$B$75</c:f>
              <c:strCache>
                <c:ptCount val="1"/>
                <c:pt idx="0">
                  <c:v>Utilização média das máquinas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Plan1!$A$76:$A$84</c:f>
              <c:strCache>
                <c:ptCount val="9"/>
                <c:pt idx="0">
                  <c:v>MET</c:v>
                </c:pt>
                <c:pt idx="1">
                  <c:v>MinMin</c:v>
                </c:pt>
                <c:pt idx="2">
                  <c:v>OLB</c:v>
                </c:pt>
                <c:pt idx="3">
                  <c:v>MCT</c:v>
                </c:pt>
                <c:pt idx="4">
                  <c:v>MinMean</c:v>
                </c:pt>
                <c:pt idx="5">
                  <c:v>MinVar</c:v>
                </c:pt>
                <c:pt idx="6">
                  <c:v>XSufferage</c:v>
                </c:pt>
                <c:pt idx="7">
                  <c:v>MaxMin</c:v>
                </c:pt>
                <c:pt idx="8">
                  <c:v>MinMax</c:v>
                </c:pt>
              </c:strCache>
            </c:strRef>
          </c:cat>
          <c:val>
            <c:numRef>
              <c:f>Plan1!$B$76:$B$84</c:f>
              <c:numCache>
                <c:formatCode>General</c:formatCode>
                <c:ptCount val="9"/>
                <c:pt idx="0">
                  <c:v>0.70599999999999996</c:v>
                </c:pt>
                <c:pt idx="1">
                  <c:v>0.96899999999999997</c:v>
                </c:pt>
                <c:pt idx="2">
                  <c:v>0.97099999999999997</c:v>
                </c:pt>
                <c:pt idx="3">
                  <c:v>0.97199999999999998</c:v>
                </c:pt>
                <c:pt idx="4">
                  <c:v>0.97599999999999998</c:v>
                </c:pt>
                <c:pt idx="5">
                  <c:v>0.98699999999999999</c:v>
                </c:pt>
                <c:pt idx="6">
                  <c:v>0.995</c:v>
                </c:pt>
                <c:pt idx="7">
                  <c:v>0.998</c:v>
                </c:pt>
                <c:pt idx="8">
                  <c:v>0.998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9F-4615-B7C5-F0A1A1E83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6356272"/>
        <c:axId val="1036356752"/>
      </c:barChart>
      <c:catAx>
        <c:axId val="103635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6356752"/>
        <c:crosses val="autoZero"/>
        <c:auto val="1"/>
        <c:lblAlgn val="ctr"/>
        <c:lblOffset val="100"/>
        <c:noMultiLvlLbl val="0"/>
      </c:catAx>
      <c:valAx>
        <c:axId val="103635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6356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Makespan Normalizado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Plan1!$D$31</c:f>
              <c:strCache>
                <c:ptCount val="1"/>
                <c:pt idx="0">
                  <c:v>makespan normalizado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4">
                  <a:shade val="7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FD0-41FA-BDB0-F02B3D6DC75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tint val="8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4D-46AD-95E0-658B48D00B3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tint val="4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4D-46AD-95E0-658B48D00B3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4D-46AD-95E0-658B48D00B3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shade val="4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4D-46AD-95E0-658B48D00B36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>
                  <a:tint val="7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24D-46AD-95E0-658B48D00B36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>
                  <a:shade val="5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24D-46AD-95E0-658B48D00B36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>
                  <a:tint val="5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D24D-46AD-95E0-658B48D00B36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4">
                  <a:shade val="8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D24D-46AD-95E0-658B48D00B36}"/>
              </c:ext>
            </c:extLst>
          </c:dPt>
          <c:cat>
            <c:strRef>
              <c:f>Plan1!$A$32:$A$40</c:f>
              <c:strCache>
                <c:ptCount val="9"/>
                <c:pt idx="0">
                  <c:v>XSufferage</c:v>
                </c:pt>
                <c:pt idx="1">
                  <c:v>MinVar</c:v>
                </c:pt>
                <c:pt idx="2">
                  <c:v>MinMean</c:v>
                </c:pt>
                <c:pt idx="3">
                  <c:v>MinMin</c:v>
                </c:pt>
                <c:pt idx="4">
                  <c:v>MinMax</c:v>
                </c:pt>
                <c:pt idx="5">
                  <c:v>MCT</c:v>
                </c:pt>
                <c:pt idx="6">
                  <c:v>MaxMin</c:v>
                </c:pt>
                <c:pt idx="7">
                  <c:v>OLB</c:v>
                </c:pt>
                <c:pt idx="8">
                  <c:v>MET</c:v>
                </c:pt>
              </c:strCache>
            </c:strRef>
          </c:cat>
          <c:val>
            <c:numRef>
              <c:f>Plan1!$D$32:$D$40</c:f>
              <c:numCache>
                <c:formatCode>0.0000</c:formatCode>
                <c:ptCount val="9"/>
                <c:pt idx="0">
                  <c:v>1</c:v>
                </c:pt>
                <c:pt idx="1">
                  <c:v>0.97988360762774773</c:v>
                </c:pt>
                <c:pt idx="2">
                  <c:v>0.93011866192575687</c:v>
                </c:pt>
                <c:pt idx="3">
                  <c:v>0.89883919373131071</c:v>
                </c:pt>
                <c:pt idx="4">
                  <c:v>0.81888939479439893</c:v>
                </c:pt>
                <c:pt idx="5">
                  <c:v>0.63981210151730705</c:v>
                </c:pt>
                <c:pt idx="6">
                  <c:v>0.38206023908325193</c:v>
                </c:pt>
                <c:pt idx="7">
                  <c:v>0.11788535269523759</c:v>
                </c:pt>
                <c:pt idx="8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D0-41FA-BDB0-F02B3D6DC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3204175"/>
        <c:axId val="2053196975"/>
      </c:barChart>
      <c:catAx>
        <c:axId val="205320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53196975"/>
        <c:crosses val="autoZero"/>
        <c:auto val="1"/>
        <c:lblAlgn val="ctr"/>
        <c:lblOffset val="500"/>
        <c:noMultiLvlLbl val="0"/>
      </c:catAx>
      <c:valAx>
        <c:axId val="2053196975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53204175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Plan1!$B$46</c:f>
              <c:strCache>
                <c:ptCount val="1"/>
                <c:pt idx="0">
                  <c:v>Heuristic ETC/MET ETC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2">
                  <a:shade val="4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189-4AD1-8D51-5CB92F7A07F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shade val="5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189-4AD1-8D51-5CB92F7A07F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shade val="7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189-4AD1-8D51-5CB92F7A07FD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shade val="8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189-4AD1-8D51-5CB92F7A07F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189-4AD1-8D51-5CB92F7A07FD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tint val="8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189-4AD1-8D51-5CB92F7A07FD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tint val="7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189-4AD1-8D51-5CB92F7A07FD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tint val="5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189-4AD1-8D51-5CB92F7A07FD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>
                  <a:tint val="4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9189-4AD1-8D51-5CB92F7A07FD}"/>
              </c:ext>
            </c:extLst>
          </c:dPt>
          <c:cat>
            <c:strRef>
              <c:f>Plan1!$A$47:$A$55</c:f>
              <c:strCache>
                <c:ptCount val="9"/>
                <c:pt idx="0">
                  <c:v>MET</c:v>
                </c:pt>
                <c:pt idx="1">
                  <c:v>MinMin</c:v>
                </c:pt>
                <c:pt idx="2">
                  <c:v>MinMean</c:v>
                </c:pt>
                <c:pt idx="3">
                  <c:v>MinVar</c:v>
                </c:pt>
                <c:pt idx="4">
                  <c:v>XSufferage</c:v>
                </c:pt>
                <c:pt idx="5">
                  <c:v>MinMax</c:v>
                </c:pt>
                <c:pt idx="6">
                  <c:v>MCT</c:v>
                </c:pt>
                <c:pt idx="7">
                  <c:v>MaxMin</c:v>
                </c:pt>
                <c:pt idx="8">
                  <c:v>OLB</c:v>
                </c:pt>
              </c:strCache>
            </c:strRef>
          </c:cat>
          <c:val>
            <c:numRef>
              <c:f>Plan1!$B$47:$B$55</c:f>
              <c:numCache>
                <c:formatCode>General</c:formatCode>
                <c:ptCount val="9"/>
                <c:pt idx="0">
                  <c:v>1</c:v>
                </c:pt>
                <c:pt idx="1">
                  <c:v>1.0089999999999999</c:v>
                </c:pt>
                <c:pt idx="2">
                  <c:v>1.01</c:v>
                </c:pt>
                <c:pt idx="3">
                  <c:v>1.0109999999999999</c:v>
                </c:pt>
                <c:pt idx="4">
                  <c:v>1.016</c:v>
                </c:pt>
                <c:pt idx="5">
                  <c:v>1.0549999999999999</c:v>
                </c:pt>
                <c:pt idx="6">
                  <c:v>1.0629999999999999</c:v>
                </c:pt>
                <c:pt idx="7">
                  <c:v>1.143</c:v>
                </c:pt>
                <c:pt idx="8">
                  <c:v>1.1639999999999999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53-436C-BAEE-DD84EC63D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015295"/>
        <c:axId val="95029695"/>
      </c:barChart>
      <c:catAx>
        <c:axId val="9501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029695"/>
        <c:crosses val="autoZero"/>
        <c:auto val="1"/>
        <c:lblAlgn val="ctr"/>
        <c:lblOffset val="100"/>
        <c:noMultiLvlLbl val="0"/>
      </c:catAx>
      <c:valAx>
        <c:axId val="95029695"/>
        <c:scaling>
          <c:orientation val="minMax"/>
          <c:max val="1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015295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Plan1!$E$31</c:f>
              <c:strCache>
                <c:ptCount val="1"/>
                <c:pt idx="0">
                  <c:v>MPR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>
                  <a:shade val="4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161-4D6B-9849-39487086A37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shade val="5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161-4D6B-9849-39487086A37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shade val="7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161-4D6B-9849-39487086A37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shade val="8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161-4D6B-9849-39487086A37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161-4D6B-9849-39487086A374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tint val="8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161-4D6B-9849-39487086A37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tint val="7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161-4D6B-9849-39487086A374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>
                  <a:tint val="5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4161-4D6B-9849-39487086A374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>
                  <a:tint val="4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4161-4D6B-9849-39487086A374}"/>
              </c:ext>
            </c:extLst>
          </c:dPt>
          <c:cat>
            <c:strRef>
              <c:f>Plan1!$A$32:$A$40</c:f>
              <c:strCache>
                <c:ptCount val="9"/>
                <c:pt idx="0">
                  <c:v>XSufferage</c:v>
                </c:pt>
                <c:pt idx="1">
                  <c:v>MinVar</c:v>
                </c:pt>
                <c:pt idx="2">
                  <c:v>MinMean</c:v>
                </c:pt>
                <c:pt idx="3">
                  <c:v>MinMin</c:v>
                </c:pt>
                <c:pt idx="4">
                  <c:v>MinMax</c:v>
                </c:pt>
                <c:pt idx="5">
                  <c:v>MCT</c:v>
                </c:pt>
                <c:pt idx="6">
                  <c:v>MaxMin</c:v>
                </c:pt>
                <c:pt idx="7">
                  <c:v>OLB</c:v>
                </c:pt>
                <c:pt idx="8">
                  <c:v>MET</c:v>
                </c:pt>
              </c:strCache>
            </c:strRef>
          </c:cat>
          <c:val>
            <c:numRef>
              <c:f>Plan1!$E$32:$E$40</c:f>
              <c:numCache>
                <c:formatCode>General</c:formatCode>
                <c:ptCount val="9"/>
                <c:pt idx="0">
                  <c:v>0.71799999999999997</c:v>
                </c:pt>
                <c:pt idx="1">
                  <c:v>0.72099999999999997</c:v>
                </c:pt>
                <c:pt idx="2">
                  <c:v>0.72799999999999998</c:v>
                </c:pt>
                <c:pt idx="3">
                  <c:v>0.73199999999999998</c:v>
                </c:pt>
                <c:pt idx="4">
                  <c:v>0.74299999999999999</c:v>
                </c:pt>
                <c:pt idx="5">
                  <c:v>0.76900000000000002</c:v>
                </c:pt>
                <c:pt idx="6">
                  <c:v>0.80500000000000005</c:v>
                </c:pt>
                <c:pt idx="7">
                  <c:v>0.84299999999999997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5-4442-81B9-2FBFCA8A4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5038815"/>
        <c:axId val="95018655"/>
      </c:barChart>
      <c:catAx>
        <c:axId val="95038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018655"/>
        <c:crosses val="autoZero"/>
        <c:auto val="1"/>
        <c:lblAlgn val="ctr"/>
        <c:lblOffset val="100"/>
        <c:noMultiLvlLbl val="0"/>
      </c:catAx>
      <c:valAx>
        <c:axId val="9501865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038815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Plan1!$D$60</c:f>
              <c:strCache>
                <c:ptCount val="1"/>
                <c:pt idx="0">
                  <c:v>flowtime normalizado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5">
                  <a:shade val="4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1CB-4F80-AA13-E2AEBCD6387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1CB-4F80-AA13-E2AEBCD6387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tint val="7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1CB-4F80-AA13-E2AEBCD6387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shade val="5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1CB-4F80-AA13-E2AEBCD6387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shade val="8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1CB-4F80-AA13-E2AEBCD6387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tint val="5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1CB-4F80-AA13-E2AEBCD6387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5">
                  <a:shade val="7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1CB-4F80-AA13-E2AEBCD6387F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5">
                  <a:tint val="4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1CB-4F80-AA13-E2AEBCD6387F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5">
                  <a:tint val="8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1CB-4F80-AA13-E2AEBCD6387F}"/>
              </c:ext>
            </c:extLst>
          </c:dPt>
          <c:cat>
            <c:strRef>
              <c:f>Plan1!$A$61:$A$69</c:f>
              <c:strCache>
                <c:ptCount val="9"/>
                <c:pt idx="0">
                  <c:v>MET</c:v>
                </c:pt>
                <c:pt idx="1">
                  <c:v>MinMin</c:v>
                </c:pt>
                <c:pt idx="2">
                  <c:v>MinMean</c:v>
                </c:pt>
                <c:pt idx="3">
                  <c:v>MinVar</c:v>
                </c:pt>
                <c:pt idx="4">
                  <c:v>XSufferage</c:v>
                </c:pt>
                <c:pt idx="5">
                  <c:v>MinMax</c:v>
                </c:pt>
                <c:pt idx="6">
                  <c:v>MCT</c:v>
                </c:pt>
                <c:pt idx="7">
                  <c:v>MaxMin</c:v>
                </c:pt>
                <c:pt idx="8">
                  <c:v>OLB</c:v>
                </c:pt>
              </c:strCache>
            </c:strRef>
          </c:cat>
          <c:val>
            <c:numRef>
              <c:f>Plan1!$D$61:$D$69</c:f>
              <c:numCache>
                <c:formatCode>General</c:formatCode>
                <c:ptCount val="9"/>
                <c:pt idx="0">
                  <c:v>1</c:v>
                </c:pt>
                <c:pt idx="1">
                  <c:v>0.89217880345257539</c:v>
                </c:pt>
                <c:pt idx="2">
                  <c:v>0.88250155132445285</c:v>
                </c:pt>
                <c:pt idx="3">
                  <c:v>0.86727024797580632</c:v>
                </c:pt>
                <c:pt idx="4">
                  <c:v>0.81417437327861175</c:v>
                </c:pt>
                <c:pt idx="5">
                  <c:v>0.33364141644092915</c:v>
                </c:pt>
                <c:pt idx="6">
                  <c:v>0.240578126228016</c:v>
                </c:pt>
                <c:pt idx="7">
                  <c:v>-0.73974672054479673</c:v>
                </c:pt>
                <c:pt idx="8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B6-43A1-B49E-8AACDEAA6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363615"/>
        <c:axId val="59366015"/>
      </c:barChart>
      <c:catAx>
        <c:axId val="59363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366015"/>
        <c:crosses val="autoZero"/>
        <c:auto val="1"/>
        <c:lblAlgn val="ctr"/>
        <c:lblOffset val="100"/>
        <c:noMultiLvlLbl val="0"/>
      </c:catAx>
      <c:valAx>
        <c:axId val="59366015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363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Plan1!$A$16</c:f>
              <c:strCache>
                <c:ptCount val="1"/>
                <c:pt idx="0">
                  <c:v>MaxMin</c:v>
                </c:pt>
              </c:strCache>
            </c:strRef>
          </c:tx>
          <c:spPr>
            <a:solidFill>
              <a:srgbClr val="F97101"/>
            </a:solidFill>
            <a:ln>
              <a:noFill/>
            </a:ln>
            <a:effectLst/>
          </c:spPr>
          <c:invertIfNegative val="0"/>
          <c:cat>
            <c:strRef>
              <c:f>Plan1!$B$15:$D$15</c:f>
              <c:strCache>
                <c:ptCount val="3"/>
                <c:pt idx="0">
                  <c:v>Makespan</c:v>
                </c:pt>
                <c:pt idx="1">
                  <c:v>Flowtime</c:v>
                </c:pt>
                <c:pt idx="2">
                  <c:v>Utilização</c:v>
                </c:pt>
              </c:strCache>
            </c:strRef>
          </c:cat>
          <c:val>
            <c:numRef>
              <c:f>Plan1!$B$16:$D$16</c:f>
              <c:numCache>
                <c:formatCode>General</c:formatCode>
                <c:ptCount val="3"/>
                <c:pt idx="0">
                  <c:v>1.308969880458374</c:v>
                </c:pt>
                <c:pt idx="1">
                  <c:v>1.8698733602723983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0A-4BD5-BA74-ED0D5095BF80}"/>
            </c:ext>
          </c:extLst>
        </c:ser>
        <c:ser>
          <c:idx val="1"/>
          <c:order val="1"/>
          <c:tx>
            <c:strRef>
              <c:f>Plan1!$A$17</c:f>
              <c:strCache>
                <c:ptCount val="1"/>
                <c:pt idx="0">
                  <c:v>MCT</c:v>
                </c:pt>
              </c:strCache>
            </c:strRef>
          </c:tx>
          <c:spPr>
            <a:solidFill>
              <a:srgbClr val="72A43A"/>
            </a:solidFill>
            <a:ln>
              <a:noFill/>
            </a:ln>
            <a:effectLst/>
          </c:spPr>
          <c:invertIfNegative val="0"/>
          <c:cat>
            <c:strRef>
              <c:f>Plan1!$B$15:$D$15</c:f>
              <c:strCache>
                <c:ptCount val="3"/>
                <c:pt idx="0">
                  <c:v>Makespan</c:v>
                </c:pt>
                <c:pt idx="1">
                  <c:v>Flowtime</c:v>
                </c:pt>
                <c:pt idx="2">
                  <c:v>Utilização</c:v>
                </c:pt>
              </c:strCache>
            </c:strRef>
          </c:cat>
          <c:val>
            <c:numRef>
              <c:f>Plan1!$B$17:$D$17</c:f>
              <c:numCache>
                <c:formatCode>General</c:formatCode>
                <c:ptCount val="3"/>
                <c:pt idx="0">
                  <c:v>1.1800939492413465</c:v>
                </c:pt>
                <c:pt idx="1">
                  <c:v>1.3797109368859921</c:v>
                </c:pt>
                <c:pt idx="2">
                  <c:v>1.0646738824059983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0A-4BD5-BA74-ED0D5095BF80}"/>
            </c:ext>
          </c:extLst>
        </c:ser>
        <c:ser>
          <c:idx val="2"/>
          <c:order val="2"/>
          <c:tx>
            <c:strRef>
              <c:f>Plan1!$A$18</c:f>
              <c:strCache>
                <c:ptCount val="1"/>
                <c:pt idx="0">
                  <c:v>MET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Plan1!$B$15:$D$15</c:f>
              <c:strCache>
                <c:ptCount val="3"/>
                <c:pt idx="0">
                  <c:v>Makespan</c:v>
                </c:pt>
                <c:pt idx="1">
                  <c:v>Flowtime</c:v>
                </c:pt>
                <c:pt idx="2">
                  <c:v>Utilização</c:v>
                </c:pt>
              </c:strCache>
            </c:strRef>
          </c:cat>
          <c:val>
            <c:numRef>
              <c:f>Plan1!$B$18:$D$18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0A-4BD5-BA74-ED0D5095BF80}"/>
            </c:ext>
          </c:extLst>
        </c:ser>
        <c:ser>
          <c:idx val="3"/>
          <c:order val="3"/>
          <c:tx>
            <c:strRef>
              <c:f>Plan1!$A$19</c:f>
              <c:strCache>
                <c:ptCount val="1"/>
                <c:pt idx="0">
                  <c:v>MinMax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Plan1!$B$15:$D$15</c:f>
              <c:strCache>
                <c:ptCount val="3"/>
                <c:pt idx="0">
                  <c:v>Makespan</c:v>
                </c:pt>
                <c:pt idx="1">
                  <c:v>Flowtime</c:v>
                </c:pt>
                <c:pt idx="2">
                  <c:v>Utilização</c:v>
                </c:pt>
              </c:strCache>
            </c:strRef>
          </c:cat>
          <c:val>
            <c:numRef>
              <c:f>Plan1!$B$19:$D$19</c:f>
              <c:numCache>
                <c:formatCode>General</c:formatCode>
                <c:ptCount val="3"/>
                <c:pt idx="0">
                  <c:v>1.0905553026028005</c:v>
                </c:pt>
                <c:pt idx="1">
                  <c:v>1.3331792917795355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0A-4BD5-BA74-ED0D5095BF80}"/>
            </c:ext>
          </c:extLst>
        </c:ser>
        <c:ser>
          <c:idx val="4"/>
          <c:order val="4"/>
          <c:tx>
            <c:strRef>
              <c:f>Plan1!$A$20</c:f>
              <c:strCache>
                <c:ptCount val="1"/>
                <c:pt idx="0">
                  <c:v>MinMean</c:v>
                </c:pt>
              </c:strCache>
            </c:strRef>
          </c:tx>
          <c:spPr>
            <a:solidFill>
              <a:srgbClr val="E73FAF"/>
            </a:solidFill>
            <a:ln>
              <a:noFill/>
            </a:ln>
            <a:effectLst/>
          </c:spPr>
          <c:invertIfNegative val="0"/>
          <c:cat>
            <c:strRef>
              <c:f>Plan1!$B$15:$D$15</c:f>
              <c:strCache>
                <c:ptCount val="3"/>
                <c:pt idx="0">
                  <c:v>Makespan</c:v>
                </c:pt>
                <c:pt idx="1">
                  <c:v>Flowtime</c:v>
                </c:pt>
                <c:pt idx="2">
                  <c:v>Utilização</c:v>
                </c:pt>
              </c:strCache>
            </c:strRef>
          </c:cat>
          <c:val>
            <c:numRef>
              <c:f>Plan1!$B$20:$D$20</c:f>
              <c:numCache>
                <c:formatCode>General</c:formatCode>
                <c:ptCount val="3"/>
                <c:pt idx="0">
                  <c:v>1.0349406690371215</c:v>
                </c:pt>
                <c:pt idx="1">
                  <c:v>1.0587492243377736</c:v>
                </c:pt>
                <c:pt idx="2">
                  <c:v>1.0544997754322929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0A-4BD5-BA74-ED0D5095BF80}"/>
            </c:ext>
          </c:extLst>
        </c:ser>
        <c:ser>
          <c:idx val="5"/>
          <c:order val="5"/>
          <c:tx>
            <c:strRef>
              <c:f>Plan1!$A$21</c:f>
              <c:strCache>
                <c:ptCount val="1"/>
                <c:pt idx="0">
                  <c:v>MinMin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Plan1!$B$15:$D$15</c:f>
              <c:strCache>
                <c:ptCount val="3"/>
                <c:pt idx="0">
                  <c:v>Makespan</c:v>
                </c:pt>
                <c:pt idx="1">
                  <c:v>Flowtime</c:v>
                </c:pt>
                <c:pt idx="2">
                  <c:v>Utilização</c:v>
                </c:pt>
              </c:strCache>
            </c:strRef>
          </c:cat>
          <c:val>
            <c:numRef>
              <c:f>Plan1!$B$21:$D$21</c:f>
              <c:numCache>
                <c:formatCode>General</c:formatCode>
                <c:ptCount val="3"/>
                <c:pt idx="0">
                  <c:v>1.0505804031343446</c:v>
                </c:pt>
                <c:pt idx="1">
                  <c:v>1.0539105982737123</c:v>
                </c:pt>
                <c:pt idx="2">
                  <c:v>1.0723595855068779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0A-4BD5-BA74-ED0D5095BF80}"/>
            </c:ext>
          </c:extLst>
        </c:ser>
        <c:ser>
          <c:idx val="6"/>
          <c:order val="6"/>
          <c:tx>
            <c:strRef>
              <c:f>Plan1!$A$22</c:f>
              <c:strCache>
                <c:ptCount val="1"/>
                <c:pt idx="0">
                  <c:v>MinVar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Plan1!$B$15:$D$15</c:f>
              <c:strCache>
                <c:ptCount val="3"/>
                <c:pt idx="0">
                  <c:v>Makespan</c:v>
                </c:pt>
                <c:pt idx="1">
                  <c:v>Flowtime</c:v>
                </c:pt>
                <c:pt idx="2">
                  <c:v>Utilização</c:v>
                </c:pt>
              </c:strCache>
            </c:strRef>
          </c:cat>
          <c:val>
            <c:numRef>
              <c:f>Plan1!$B$22:$D$22</c:f>
              <c:numCache>
                <c:formatCode>General</c:formatCode>
                <c:ptCount val="3"/>
                <c:pt idx="0">
                  <c:v>1.0100581961861261</c:v>
                </c:pt>
                <c:pt idx="1">
                  <c:v>1.0663648760120967</c:v>
                </c:pt>
                <c:pt idx="2">
                  <c:v>1.0269461908925626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0A-4BD5-BA74-ED0D5095BF80}"/>
            </c:ext>
          </c:extLst>
        </c:ser>
        <c:ser>
          <c:idx val="7"/>
          <c:order val="7"/>
          <c:tx>
            <c:strRef>
              <c:f>Plan1!$A$23</c:f>
              <c:strCache>
                <c:ptCount val="1"/>
                <c:pt idx="0">
                  <c:v>OLB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Plan1!$B$15:$D$15</c:f>
              <c:strCache>
                <c:ptCount val="3"/>
                <c:pt idx="0">
                  <c:v>Makespan</c:v>
                </c:pt>
                <c:pt idx="1">
                  <c:v>Flowtime</c:v>
                </c:pt>
                <c:pt idx="2">
                  <c:v>Utilização</c:v>
                </c:pt>
              </c:strCache>
            </c:strRef>
          </c:cat>
          <c:val>
            <c:numRef>
              <c:f>Plan1!$B$23:$D$23</c:f>
              <c:numCache>
                <c:formatCode>General</c:formatCode>
                <c:ptCount val="3"/>
                <c:pt idx="0">
                  <c:v>1.4410573236523812</c:v>
                </c:pt>
                <c:pt idx="1">
                  <c:v>2</c:v>
                </c:pt>
                <c:pt idx="2">
                  <c:v>1.0672305066094836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90A-4BD5-BA74-ED0D5095BF80}"/>
            </c:ext>
          </c:extLst>
        </c:ser>
        <c:ser>
          <c:idx val="8"/>
          <c:order val="8"/>
          <c:tx>
            <c:strRef>
              <c:f>Plan1!$A$24</c:f>
              <c:strCache>
                <c:ptCount val="1"/>
                <c:pt idx="0">
                  <c:v>XSufferage</c:v>
                </c:pt>
              </c:strCache>
            </c:strRef>
          </c:tx>
          <c:spPr>
            <a:solidFill>
              <a:srgbClr val="9966FF"/>
            </a:solidFill>
            <a:ln>
              <a:noFill/>
            </a:ln>
            <a:effectLst/>
          </c:spPr>
          <c:invertIfNegative val="0"/>
          <c:cat>
            <c:strRef>
              <c:f>Plan1!$B$15:$D$15</c:f>
              <c:strCache>
                <c:ptCount val="3"/>
                <c:pt idx="0">
                  <c:v>Makespan</c:v>
                </c:pt>
                <c:pt idx="1">
                  <c:v>Flowtime</c:v>
                </c:pt>
                <c:pt idx="2">
                  <c:v>Utilização</c:v>
                </c:pt>
              </c:strCache>
            </c:strRef>
          </c:cat>
          <c:val>
            <c:numRef>
              <c:f>Plan1!$B$24:$D$24</c:f>
              <c:numCache>
                <c:formatCode>General</c:formatCode>
                <c:ptCount val="3"/>
                <c:pt idx="0">
                  <c:v>1</c:v>
                </c:pt>
                <c:pt idx="1">
                  <c:v>1.0929128133606942</c:v>
                </c:pt>
                <c:pt idx="2">
                  <c:v>1.0072898740276726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90A-4BD5-BA74-ED0D5095B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767503"/>
        <c:axId val="56767983"/>
      </c:barChart>
      <c:catAx>
        <c:axId val="5676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767983"/>
        <c:crosses val="autoZero"/>
        <c:auto val="1"/>
        <c:lblAlgn val="ctr"/>
        <c:lblOffset val="100"/>
        <c:noMultiLvlLbl val="0"/>
      </c:catAx>
      <c:valAx>
        <c:axId val="56767983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767503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648433</xdr:colOff>
      <xdr:row>73</xdr:row>
      <xdr:rowOff>57150</xdr:rowOff>
    </xdr:from>
    <xdr:to>
      <xdr:col>6</xdr:col>
      <xdr:colOff>772991</xdr:colOff>
      <xdr:row>87</xdr:row>
      <xdr:rowOff>133350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193FD84-BFA6-BBB7-B315-11FF659D62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241788</xdr:colOff>
      <xdr:row>29</xdr:row>
      <xdr:rowOff>131884</xdr:rowOff>
    </xdr:from>
    <xdr:to>
      <xdr:col>7</xdr:col>
      <xdr:colOff>959827</xdr:colOff>
      <xdr:row>40</xdr:row>
      <xdr:rowOff>87923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9BD7173-597A-FA50-F8DD-A6CDE1F3D2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685068</xdr:colOff>
      <xdr:row>42</xdr:row>
      <xdr:rowOff>115765</xdr:rowOff>
    </xdr:from>
    <xdr:to>
      <xdr:col>4</xdr:col>
      <xdr:colOff>862341</xdr:colOff>
      <xdr:row>58</xdr:row>
      <xdr:rowOff>30674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3A1F867-8541-6134-89DF-901A7FEEEC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1273885</xdr:colOff>
      <xdr:row>42</xdr:row>
      <xdr:rowOff>46493</xdr:rowOff>
    </xdr:from>
    <xdr:to>
      <xdr:col>7</xdr:col>
      <xdr:colOff>117658</xdr:colOff>
      <xdr:row>57</xdr:row>
      <xdr:rowOff>169220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6A30B744-7648-33F0-EE68-5DC4CC56E7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611797</xdr:colOff>
      <xdr:row>57</xdr:row>
      <xdr:rowOff>42495</xdr:rowOff>
    </xdr:from>
    <xdr:to>
      <xdr:col>7</xdr:col>
      <xdr:colOff>40297</xdr:colOff>
      <xdr:row>71</xdr:row>
      <xdr:rowOff>104041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CE1F2308-59B7-297B-9588-3216DDC5F3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13988</xdr:colOff>
      <xdr:row>9</xdr:row>
      <xdr:rowOff>51487</xdr:rowOff>
    </xdr:from>
    <xdr:to>
      <xdr:col>5</xdr:col>
      <xdr:colOff>1560692</xdr:colOff>
      <xdr:row>24</xdr:row>
      <xdr:rowOff>174215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DD00680-661A-50C9-03F1-E274B271BB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D2E3F6-A447-4209-AEB3-898A35D2434C}" name="Tabela1" displayName="Tabela1" ref="A1:K10" totalsRowShown="0">
  <autoFilter ref="A1:K10" xr:uid="{80D2E3F6-A447-4209-AEB3-898A35D2434C}"/>
  <sortState xmlns:xlrd2="http://schemas.microsoft.com/office/spreadsheetml/2017/richdata2" ref="A2:I10">
    <sortCondition ref="B1:B10"/>
  </sortState>
  <tableColumns count="11">
    <tableColumn id="1" xr3:uid="{A3C2CA03-813C-48B9-A2DC-C227E7BE243F}" name="Heuristica" dataDxfId="46"/>
    <tableColumn id="2" xr3:uid="{00395366-180D-4A36-9985-EB31F476EAD5}" name="Makespan médio" dataDxfId="45"/>
    <tableColumn id="3" xr3:uid="{8715E8DB-C733-4CAA-A937-0975DADCD413}" name="Desvio Padrão Makespan" dataDxfId="44"/>
    <tableColumn id="4" xr3:uid="{4BC68332-036C-4C23-94E8-41210BF2D7ED}" name="Heuristic ETC/MET ETC" dataDxfId="43"/>
    <tableColumn id="5" xr3:uid="{703787AA-6A2E-42F6-8F39-FEEE5735E2FE}" name="MPR" dataDxfId="42"/>
    <tableColumn id="6" xr3:uid="{79905495-6C64-46F6-9F08-B3F68175A737}" name="FlowTime médio" dataDxfId="41"/>
    <tableColumn id="7" xr3:uid="{3100A3A6-898F-4351-A35E-82437A1ED88F}" name="Desvio Padrão Flowtime" dataDxfId="40"/>
    <tableColumn id="8" xr3:uid="{5C32DA67-EDD2-4C35-88E5-A972A869913A}" name="Utilização média das máquinas" dataDxfId="39"/>
    <tableColumn id="9" xr3:uid="{1DF2B2D3-C5ED-4B5B-BD38-5E0C325BF8D5}" name="Desvio Padrão Utilização" dataDxfId="38"/>
    <tableColumn id="10" xr3:uid="{E24F2D83-6950-44D7-85A1-1087B19FED0E}" name="Tempo computacional médio" dataDxfId="37"/>
    <tableColumn id="11" xr3:uid="{39AEF7DE-C3E7-4CFB-8C67-AB834C76ADF7}" name="Desvio Padrão Tempo computacional" dataDxf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5BF4D3-F4BD-429A-83F0-9AA6726A84DA}" name="Tabela2" displayName="Tabela2" ref="A31:E40" totalsRowShown="0" headerRowDxfId="35" dataDxfId="34" tableBorderDxfId="33">
  <autoFilter ref="A31:E40" xr:uid="{E45BF4D3-F4BD-429A-83F0-9AA6726A84DA}"/>
  <sortState xmlns:xlrd2="http://schemas.microsoft.com/office/spreadsheetml/2017/richdata2" ref="A32:E40">
    <sortCondition ref="B31:B40"/>
  </sortState>
  <tableColumns count="5">
    <tableColumn id="1" xr3:uid="{2DC74DCC-560C-46A3-97F8-214ED0A30501}" name="Heuristica" dataDxfId="32"/>
    <tableColumn id="2" xr3:uid="{5744A6AA-289A-4CC9-BD4B-365A47A5BE22}" name="Makespan médio" dataDxfId="31"/>
    <tableColumn id="3" xr3:uid="{2C3B6B88-ECD1-484A-9334-CDD0BBFDD4A3}" name="Desvio Padrão Makespan" dataDxfId="30"/>
    <tableColumn id="4" xr3:uid="{AED9A367-CF86-43D7-B951-A38752444562}" name="makespan normalizado" dataDxfId="29">
      <calculatedColumnFormula>-((B32-$B$42)*2/($B$43-$B$42)-1)</calculatedColumnFormula>
    </tableColumn>
    <tableColumn id="5" xr3:uid="{CF8CF212-3BA9-4556-8A44-E71A68CFD1B3}" name="MPR" dataDxfId="28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E46911-5E50-4C88-90FB-CD7D1392F199}" name="Tabela3" displayName="Tabela3" ref="A60:D69" totalsRowShown="0" headerRowDxfId="27" dataDxfId="26" tableBorderDxfId="25">
  <autoFilter ref="A60:D69" xr:uid="{FAE46911-5E50-4C88-90FB-CD7D1392F199}"/>
  <sortState xmlns:xlrd2="http://schemas.microsoft.com/office/spreadsheetml/2017/richdata2" ref="A61:D69">
    <sortCondition ref="B60:B69"/>
  </sortState>
  <tableColumns count="4">
    <tableColumn id="1" xr3:uid="{A7A0ECFA-3051-4BE7-8A42-4BEB4E3F9B14}" name="Heuristica" dataDxfId="24"/>
    <tableColumn id="2" xr3:uid="{CF81C596-7E89-44FB-9CF5-BC5EA9EA6D00}" name="FlowTime médio" dataDxfId="23"/>
    <tableColumn id="3" xr3:uid="{5E100AD6-1CA9-432C-8D5B-2506ADF8B9E6}" name="Desvio Padrão Flowtime" dataDxfId="22"/>
    <tableColumn id="4" xr3:uid="{91E90789-ACEA-48F1-B36D-00528B7F090D}" name="flowtime normalizado" dataDxfId="21">
      <calculatedColumnFormula>-((B61-$B$71)*2/($B$72-$B$71)-1)</calculatedColumnFormula>
    </tableColumn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A9943B-5066-4976-A16B-EC122A3B23AA}" name="Tabela6" displayName="Tabela6" ref="A75:C84" totalsRowShown="0" headerRowDxfId="20" dataDxfId="19" tableBorderDxfId="18">
  <autoFilter ref="A75:C84" xr:uid="{CCA9943B-5066-4976-A16B-EC122A3B23AA}"/>
  <sortState xmlns:xlrd2="http://schemas.microsoft.com/office/spreadsheetml/2017/richdata2" ref="A76:C84">
    <sortCondition ref="B75:B84"/>
  </sortState>
  <tableColumns count="3">
    <tableColumn id="1" xr3:uid="{88550BCA-15F0-4EB6-B68F-A77CF6C07CBB}" name="Heuristica" dataDxfId="17"/>
    <tableColumn id="2" xr3:uid="{18255729-77F6-41F4-956A-B5BB33CEC2B0}" name="Utilização média das máquinas" dataDxfId="16"/>
    <tableColumn id="3" xr3:uid="{E0E2A87B-B633-4A01-82EB-5341859A26F4}" name="Desvio Padrão Utilização" dataDxfId="1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FB3887-2D04-4E94-BB73-EF70E2E94708}" name="Tabela5" displayName="Tabela5" ref="A46:B55" totalsRowShown="0">
  <autoFilter ref="A46:B55" xr:uid="{17FB3887-2D04-4E94-BB73-EF70E2E94708}"/>
  <sortState xmlns:xlrd2="http://schemas.microsoft.com/office/spreadsheetml/2017/richdata2" ref="A47:B55">
    <sortCondition ref="B46:B55"/>
  </sortState>
  <tableColumns count="2">
    <tableColumn id="1" xr3:uid="{78BF590B-7128-406D-8614-FF45C9FEDD22}" name="Heuristica" dataDxfId="14"/>
    <tableColumn id="2" xr3:uid="{2DC599D9-D2AA-45C2-9181-20FEF5F78A36}" name="Heuristic ETC/MET ETC" dataDxfId="13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9DBDA2-2B62-4BC8-9A28-B75583F01093}" name="Tabela4" displayName="Tabela4" ref="A93:C102" totalsRowShown="0" headerRowDxfId="12" dataDxfId="11">
  <autoFilter ref="A93:C102" xr:uid="{219DBDA2-2B62-4BC8-9A28-B75583F01093}"/>
  <sortState xmlns:xlrd2="http://schemas.microsoft.com/office/spreadsheetml/2017/richdata2" ref="A94:C102">
    <sortCondition ref="B93:B102"/>
  </sortState>
  <tableColumns count="3">
    <tableColumn id="1" xr3:uid="{426B13CB-B118-453A-9FA4-2D1E9E5DCEFA}" name="Heuristica" dataDxfId="10"/>
    <tableColumn id="2" xr3:uid="{D079ACDF-619C-458E-8CAD-600866B8578A}" name="Tempo computacional médio" dataDxfId="9"/>
    <tableColumn id="3" xr3:uid="{A4DFEFFE-9E95-471C-A6F2-6641874DC497}" name="Desvio Padrão Tempo computacional" dataDxf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38129F2-FF9B-453E-B818-A1AFA73068C4}" name="Tabela7" displayName="Tabela7" ref="A15:H24" totalsRowShown="0">
  <autoFilter ref="A15:H24" xr:uid="{D38129F2-FF9B-453E-B818-A1AFA73068C4}"/>
  <sortState xmlns:xlrd2="http://schemas.microsoft.com/office/spreadsheetml/2017/richdata2" ref="A16:H24">
    <sortCondition ref="A15:A24"/>
  </sortState>
  <tableColumns count="8">
    <tableColumn id="1" xr3:uid="{ABCC14E3-5A6A-4744-98A7-1B5AE8BF2816}" name="Normalizado_x000a_entre 1 e 2" dataDxfId="7"/>
    <tableColumn id="2" xr3:uid="{005F4222-B93E-4A47-A98A-A71E882ADE9E}" name="Makespan" dataDxfId="6">
      <calculatedColumnFormula>(E16-$B$12)/($B$13-$B$12)*(2-1)+1</calculatedColumnFormula>
    </tableColumn>
    <tableColumn id="3" xr3:uid="{5CEBF798-3661-4B8E-A13B-F8EF4F8F2168}" name="Flowtime" dataDxfId="5">
      <calculatedColumnFormula>(F16-$F$12)/($F$13-$F$12)+1</calculatedColumnFormula>
    </tableColumn>
    <tableColumn id="4" xr3:uid="{BAEAE70D-8D97-49BB-963D-F8578AFA8056}" name="Utilização" dataDxfId="4">
      <calculatedColumnFormula>(G16-$H$12)/($H$13-$H$12)+1</calculatedColumnFormula>
    </tableColumn>
    <tableColumn id="5" xr3:uid="{A1F8CD2C-E66C-4E6E-AEA3-A7D1181A0AD0}" name="Makespan médio" dataDxfId="3"/>
    <tableColumn id="6" xr3:uid="{879D6514-4C0F-40B5-B7FE-A8DE18617A0B}" name="FlowTime médio" dataDxfId="2"/>
    <tableColumn id="7" xr3:uid="{3705B052-44C5-4B46-913B-C4CF45E52BF0}" name="Utilização média invertida" dataDxfId="1">
      <calculatedColumnFormula>1/H16</calculatedColumnFormula>
    </tableColumn>
    <tableColumn id="8" xr3:uid="{2512CEF2-D587-4F66-A5FB-18FF2AC8E757}" name="Utilização média das máquina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rilha de Vapor">
  <a:themeElements>
    <a:clrScheme name="Trilha de Vapor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Trilha de Vapor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rilha de Vapor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topLeftCell="A24" zoomScale="110" zoomScaleNormal="110" workbookViewId="0">
      <selection activeCell="E43" sqref="E43"/>
    </sheetView>
  </sheetViews>
  <sheetFormatPr defaultRowHeight="16.5" x14ac:dyDescent="0.3"/>
  <cols>
    <col min="1" max="1" width="11.25" style="7" customWidth="1"/>
    <col min="2" max="2" width="27.375" style="7" customWidth="1"/>
    <col min="3" max="3" width="34.375" style="7" customWidth="1"/>
    <col min="4" max="4" width="24.625" style="7" customWidth="1"/>
    <col min="5" max="5" width="25.875" style="7" customWidth="1"/>
    <col min="6" max="6" width="27.75" customWidth="1"/>
    <col min="7" max="7" width="23" customWidth="1"/>
    <col min="8" max="8" width="26.625" customWidth="1"/>
    <col min="9" max="9" width="33.25" customWidth="1"/>
  </cols>
  <sheetData>
    <row r="1" spans="1:11" x14ac:dyDescent="0.3">
      <c r="A1" s="7" t="s">
        <v>0</v>
      </c>
      <c r="B1" s="7" t="s">
        <v>1</v>
      </c>
      <c r="C1" s="7" t="s">
        <v>2</v>
      </c>
      <c r="D1" s="7" t="s">
        <v>19</v>
      </c>
      <c r="E1" s="7" t="s">
        <v>20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s="7" t="s">
        <v>9</v>
      </c>
      <c r="B2" s="7">
        <v>390516.26699999999</v>
      </c>
      <c r="C2" s="8">
        <v>6.8900000000000003E-2</v>
      </c>
      <c r="D2" s="7">
        <v>1</v>
      </c>
      <c r="E2" s="7">
        <v>1</v>
      </c>
      <c r="F2" s="7">
        <v>8780898.9100000001</v>
      </c>
      <c r="G2" s="8">
        <v>1.5709999999999998E-2</v>
      </c>
      <c r="H2" s="7">
        <v>0.70599999999999996</v>
      </c>
      <c r="I2" s="8">
        <v>6.2460000000000002E-2</v>
      </c>
      <c r="J2" s="7">
        <v>0.13</v>
      </c>
      <c r="K2" s="8">
        <v>3.2004100000000002</v>
      </c>
    </row>
    <row r="3" spans="1:11" x14ac:dyDescent="0.3">
      <c r="A3" s="7" t="s">
        <v>10</v>
      </c>
      <c r="B3" s="7">
        <v>300016.23499999999</v>
      </c>
      <c r="C3" s="8">
        <v>1.554E-2</v>
      </c>
      <c r="D3" s="7">
        <v>1.0629999999999999</v>
      </c>
      <c r="E3" s="7">
        <v>0.76900000000000002</v>
      </c>
      <c r="F3" s="7">
        <v>9325924.6999999993</v>
      </c>
      <c r="G3" s="8">
        <v>1.592E-2</v>
      </c>
      <c r="H3" s="7">
        <v>0.97199999999999998</v>
      </c>
      <c r="I3" s="8">
        <v>4.1700000000000001E-3</v>
      </c>
      <c r="J3" s="7">
        <v>0.15</v>
      </c>
      <c r="K3" s="8">
        <v>2.7284600000000001</v>
      </c>
    </row>
    <row r="4" spans="1:11" x14ac:dyDescent="0.3">
      <c r="A4" s="7" t="s">
        <v>11</v>
      </c>
      <c r="B4" s="7">
        <v>285720.71899999998</v>
      </c>
      <c r="C4" s="8">
        <v>1.5859999999999999E-2</v>
      </c>
      <c r="D4" s="7">
        <v>1.0089999999999999</v>
      </c>
      <c r="E4" s="7">
        <v>0.73199999999999998</v>
      </c>
      <c r="F4" s="7">
        <v>8858280.5800000001</v>
      </c>
      <c r="G4" s="8">
        <v>1.5509999999999999E-2</v>
      </c>
      <c r="H4" s="7">
        <v>0.96899999999999997</v>
      </c>
      <c r="I4" s="8">
        <v>3.4299999999999999E-3</v>
      </c>
      <c r="J4" s="7">
        <v>18.52</v>
      </c>
      <c r="K4" s="8">
        <v>0.35519000000000001</v>
      </c>
    </row>
    <row r="5" spans="1:11" x14ac:dyDescent="0.3">
      <c r="A5" s="7" t="s">
        <v>23</v>
      </c>
      <c r="B5" s="7">
        <v>280137.728</v>
      </c>
      <c r="C5" s="8">
        <v>1.554E-2</v>
      </c>
      <c r="D5" s="7">
        <v>1.016</v>
      </c>
      <c r="E5" s="7">
        <v>0.71799999999999997</v>
      </c>
      <c r="F5" s="7">
        <v>8914263.1999999993</v>
      </c>
      <c r="G5" s="8">
        <v>1.5800000000000002E-2</v>
      </c>
      <c r="H5" s="7">
        <v>0.995</v>
      </c>
      <c r="I5" s="8">
        <v>1.34E-3</v>
      </c>
      <c r="J5" s="7">
        <v>48.75</v>
      </c>
      <c r="K5" s="8">
        <v>0.21695999999999999</v>
      </c>
    </row>
    <row r="6" spans="1:11" x14ac:dyDescent="0.3">
      <c r="A6" s="7" t="s">
        <v>12</v>
      </c>
      <c r="B6" s="7">
        <v>283994.42800000001</v>
      </c>
      <c r="C6" s="8">
        <v>1.6119999999999999E-2</v>
      </c>
      <c r="D6" s="7">
        <v>1.01</v>
      </c>
      <c r="E6" s="7">
        <v>0.72799999999999998</v>
      </c>
      <c r="F6" s="7">
        <v>8865225.8000000007</v>
      </c>
      <c r="G6" s="8">
        <v>1.549E-2</v>
      </c>
      <c r="H6" s="7">
        <v>0.97599999999999998</v>
      </c>
      <c r="I6" s="8">
        <v>4.4799999999999996E-3</v>
      </c>
      <c r="J6" s="7">
        <v>19.77</v>
      </c>
      <c r="K6" s="8">
        <v>0.25239</v>
      </c>
    </row>
    <row r="7" spans="1:11" x14ac:dyDescent="0.3">
      <c r="A7" s="7" t="s">
        <v>13</v>
      </c>
      <c r="B7" s="7">
        <v>314241.37199999997</v>
      </c>
      <c r="C7" s="8">
        <v>1.6899999999999998E-2</v>
      </c>
      <c r="D7" s="7">
        <v>1.143</v>
      </c>
      <c r="E7" s="7">
        <v>0.80500000000000005</v>
      </c>
      <c r="F7" s="7">
        <v>10029489.27</v>
      </c>
      <c r="G7" s="8">
        <v>1.6830000000000001E-2</v>
      </c>
      <c r="H7" s="7">
        <v>0.998</v>
      </c>
      <c r="I7" s="8">
        <v>6.4999999999999997E-4</v>
      </c>
      <c r="J7" s="7">
        <v>35</v>
      </c>
      <c r="K7" s="8">
        <v>0.23544000000000001</v>
      </c>
    </row>
    <row r="8" spans="1:11" x14ac:dyDescent="0.3">
      <c r="A8" s="7" t="s">
        <v>14</v>
      </c>
      <c r="B8" s="7">
        <v>281247.93699999998</v>
      </c>
      <c r="C8" s="8">
        <v>1.546E-2</v>
      </c>
      <c r="D8" s="7">
        <v>1.0109999999999999</v>
      </c>
      <c r="E8" s="7">
        <v>0.72099999999999997</v>
      </c>
      <c r="F8" s="7">
        <v>8876157.0800000001</v>
      </c>
      <c r="G8" s="8">
        <v>1.5469999999999999E-2</v>
      </c>
      <c r="H8" s="7">
        <v>0.98699999999999999</v>
      </c>
      <c r="I8" s="8">
        <v>9.3999999999999997E-4</v>
      </c>
      <c r="J8" s="7">
        <v>19.77</v>
      </c>
      <c r="K8" s="8">
        <v>0.23691000000000001</v>
      </c>
    </row>
    <row r="9" spans="1:11" x14ac:dyDescent="0.3">
      <c r="A9" s="7" t="s">
        <v>15</v>
      </c>
      <c r="B9" s="7">
        <v>328820.99099999998</v>
      </c>
      <c r="C9" s="8">
        <v>1.5310000000000001E-2</v>
      </c>
      <c r="D9" s="7">
        <v>1.1639999999999999</v>
      </c>
      <c r="E9" s="7">
        <v>0.84299999999999997</v>
      </c>
      <c r="F9" s="7">
        <v>10216269.18</v>
      </c>
      <c r="G9" s="8">
        <v>1.5959999999999998E-2</v>
      </c>
      <c r="H9" s="7">
        <v>0.97099999999999997</v>
      </c>
      <c r="I9" s="8">
        <v>5.5500000000000002E-3</v>
      </c>
      <c r="J9" s="7">
        <v>0.11</v>
      </c>
      <c r="K9" s="8">
        <v>2.8444600000000002</v>
      </c>
    </row>
    <row r="10" spans="1:11" x14ac:dyDescent="0.3">
      <c r="A10" s="7" t="s">
        <v>16</v>
      </c>
      <c r="B10" s="7">
        <v>290133.09000000003</v>
      </c>
      <c r="C10" s="8">
        <v>1.609E-2</v>
      </c>
      <c r="D10" s="7">
        <v>1.0549999999999999</v>
      </c>
      <c r="E10" s="7">
        <v>0.74299999999999999</v>
      </c>
      <c r="F10" s="7">
        <v>9259134.5600000005</v>
      </c>
      <c r="G10" s="8">
        <v>1.609E-2</v>
      </c>
      <c r="H10" s="7">
        <v>0.998</v>
      </c>
      <c r="I10" s="8">
        <v>5.0000000000000001E-4</v>
      </c>
      <c r="J10" s="7">
        <v>56.33</v>
      </c>
      <c r="K10" s="8">
        <v>0.12472999999999999</v>
      </c>
    </row>
    <row r="12" spans="1:11" x14ac:dyDescent="0.3">
      <c r="A12" s="7" t="s">
        <v>29</v>
      </c>
      <c r="B12">
        <f>SMALL(B2:B10,1)</f>
        <v>280137.728</v>
      </c>
      <c r="D12"/>
      <c r="E12">
        <f>SMALL(E2:E10,1)</f>
        <v>0.71799999999999997</v>
      </c>
      <c r="F12">
        <f>SMALL(F2:F10,1)</f>
        <v>8780898.9100000001</v>
      </c>
      <c r="H12">
        <f>SMALL(G16:G24,1)</f>
        <v>1.002004008016032</v>
      </c>
    </row>
    <row r="13" spans="1:11" x14ac:dyDescent="0.3">
      <c r="A13" s="7" t="s">
        <v>30</v>
      </c>
      <c r="B13">
        <f>LARGE(B2:B10,1)</f>
        <v>390516.26699999999</v>
      </c>
      <c r="D13"/>
      <c r="E13">
        <f>LARGE(E2:E10,1)</f>
        <v>1</v>
      </c>
      <c r="F13">
        <f>LARGE(F2:F10,1)</f>
        <v>10216269.18</v>
      </c>
      <c r="H13">
        <f>LARGE(G16:G24,1)</f>
        <v>1.41643059490085</v>
      </c>
    </row>
    <row r="15" spans="1:11" x14ac:dyDescent="0.3">
      <c r="A15" t="s">
        <v>24</v>
      </c>
      <c r="B15" t="s">
        <v>25</v>
      </c>
      <c r="C15" t="s">
        <v>26</v>
      </c>
      <c r="D15" t="s">
        <v>27</v>
      </c>
      <c r="E15" s="7" t="s">
        <v>1</v>
      </c>
      <c r="F15" t="s">
        <v>3</v>
      </c>
      <c r="G15" t="s">
        <v>28</v>
      </c>
      <c r="H15" t="s">
        <v>5</v>
      </c>
    </row>
    <row r="16" spans="1:11" x14ac:dyDescent="0.3">
      <c r="A16" s="7" t="s">
        <v>13</v>
      </c>
      <c r="B16">
        <f t="shared" ref="B16:B24" si="0">(E16-$B$12)/($B$13-$B$12)*(2-1)+1</f>
        <v>1.308969880458374</v>
      </c>
      <c r="C16">
        <f t="shared" ref="C16:C24" si="1">(F16-$F$12)/($F$13-$F$12)+1</f>
        <v>1.8698733602723983</v>
      </c>
      <c r="D16">
        <f t="shared" ref="D16:D24" si="2">(G16-$H$12)/($H$13-$H$12)+1</f>
        <v>1</v>
      </c>
      <c r="E16" s="7">
        <v>314241.37199999997</v>
      </c>
      <c r="F16" s="7">
        <v>10029489.27</v>
      </c>
      <c r="G16" s="11">
        <f t="shared" ref="G16:G24" si="3">1/H16</f>
        <v>1.002004008016032</v>
      </c>
      <c r="H16" s="7">
        <v>0.998</v>
      </c>
    </row>
    <row r="17" spans="1:8" x14ac:dyDescent="0.3">
      <c r="A17" s="7" t="s">
        <v>10</v>
      </c>
      <c r="B17">
        <f t="shared" si="0"/>
        <v>1.1800939492413465</v>
      </c>
      <c r="C17">
        <f t="shared" si="1"/>
        <v>1.3797109368859921</v>
      </c>
      <c r="D17">
        <f t="shared" si="2"/>
        <v>1.0646738824059983</v>
      </c>
      <c r="E17" s="7">
        <v>300016.23499999999</v>
      </c>
      <c r="F17" s="7">
        <v>9325924.6999999993</v>
      </c>
      <c r="G17" s="11">
        <f t="shared" si="3"/>
        <v>1.0288065843621399</v>
      </c>
      <c r="H17" s="7">
        <v>0.97199999999999998</v>
      </c>
    </row>
    <row r="18" spans="1:8" x14ac:dyDescent="0.3">
      <c r="A18" s="7" t="s">
        <v>9</v>
      </c>
      <c r="B18">
        <f t="shared" si="0"/>
        <v>2</v>
      </c>
      <c r="C18">
        <f t="shared" si="1"/>
        <v>1</v>
      </c>
      <c r="D18">
        <f t="shared" si="2"/>
        <v>2</v>
      </c>
      <c r="E18" s="7">
        <v>390516.26699999999</v>
      </c>
      <c r="F18" s="7">
        <v>8780898.9100000001</v>
      </c>
      <c r="G18" s="11">
        <f t="shared" si="3"/>
        <v>1.41643059490085</v>
      </c>
      <c r="H18" s="7">
        <v>0.70599999999999996</v>
      </c>
    </row>
    <row r="19" spans="1:8" x14ac:dyDescent="0.3">
      <c r="A19" s="7" t="s">
        <v>16</v>
      </c>
      <c r="B19">
        <f t="shared" si="0"/>
        <v>1.0905553026028005</v>
      </c>
      <c r="C19">
        <f t="shared" si="1"/>
        <v>1.3331792917795355</v>
      </c>
      <c r="D19">
        <f t="shared" si="2"/>
        <v>1</v>
      </c>
      <c r="E19" s="7">
        <v>290133.09000000003</v>
      </c>
      <c r="F19" s="7">
        <v>9259134.5600000005</v>
      </c>
      <c r="G19" s="11">
        <f t="shared" si="3"/>
        <v>1.002004008016032</v>
      </c>
      <c r="H19" s="7">
        <v>0.998</v>
      </c>
    </row>
    <row r="20" spans="1:8" x14ac:dyDescent="0.3">
      <c r="A20" s="7" t="s">
        <v>12</v>
      </c>
      <c r="B20">
        <f t="shared" si="0"/>
        <v>1.0349406690371215</v>
      </c>
      <c r="C20">
        <f t="shared" si="1"/>
        <v>1.0587492243377736</v>
      </c>
      <c r="D20">
        <f t="shared" si="2"/>
        <v>1.0544997754322929</v>
      </c>
      <c r="E20" s="7">
        <v>283994.42800000001</v>
      </c>
      <c r="F20" s="7">
        <v>8865225.8000000007</v>
      </c>
      <c r="G20" s="11">
        <f t="shared" si="3"/>
        <v>1.0245901639344261</v>
      </c>
      <c r="H20" s="7">
        <v>0.97599999999999998</v>
      </c>
    </row>
    <row r="21" spans="1:8" x14ac:dyDescent="0.3">
      <c r="A21" s="7" t="s">
        <v>11</v>
      </c>
      <c r="B21">
        <f t="shared" si="0"/>
        <v>1.0505804031343446</v>
      </c>
      <c r="C21">
        <f t="shared" si="1"/>
        <v>1.0539105982737123</v>
      </c>
      <c r="D21">
        <f t="shared" si="2"/>
        <v>1.0723595855068779</v>
      </c>
      <c r="E21" s="7">
        <v>285720.71899999998</v>
      </c>
      <c r="F21" s="7">
        <v>8858280.5800000001</v>
      </c>
      <c r="G21" s="11">
        <f t="shared" si="3"/>
        <v>1.0319917440660475</v>
      </c>
      <c r="H21" s="7">
        <v>0.96899999999999997</v>
      </c>
    </row>
    <row r="22" spans="1:8" x14ac:dyDescent="0.3">
      <c r="A22" s="7" t="s">
        <v>14</v>
      </c>
      <c r="B22">
        <f t="shared" si="0"/>
        <v>1.0100581961861261</v>
      </c>
      <c r="C22">
        <f t="shared" si="1"/>
        <v>1.0663648760120967</v>
      </c>
      <c r="D22">
        <f t="shared" si="2"/>
        <v>1.0269461908925626</v>
      </c>
      <c r="E22" s="7">
        <v>281247.93699999998</v>
      </c>
      <c r="F22" s="7">
        <v>8876157.0800000001</v>
      </c>
      <c r="G22" s="11">
        <f t="shared" si="3"/>
        <v>1.0131712259371835</v>
      </c>
      <c r="H22" s="7">
        <v>0.98699999999999999</v>
      </c>
    </row>
    <row r="23" spans="1:8" x14ac:dyDescent="0.3">
      <c r="A23" s="7" t="s">
        <v>15</v>
      </c>
      <c r="B23">
        <f t="shared" si="0"/>
        <v>1.4410573236523812</v>
      </c>
      <c r="C23">
        <f t="shared" si="1"/>
        <v>2</v>
      </c>
      <c r="D23">
        <f t="shared" si="2"/>
        <v>1.0672305066094836</v>
      </c>
      <c r="E23" s="7">
        <v>328820.99099999998</v>
      </c>
      <c r="F23" s="7">
        <v>10216269.18</v>
      </c>
      <c r="G23" s="11">
        <f t="shared" si="3"/>
        <v>1.0298661174047374</v>
      </c>
      <c r="H23" s="7">
        <v>0.97099999999999997</v>
      </c>
    </row>
    <row r="24" spans="1:8" s="7" customFormat="1" x14ac:dyDescent="0.3">
      <c r="A24" s="7" t="s">
        <v>23</v>
      </c>
      <c r="B24">
        <f t="shared" si="0"/>
        <v>1</v>
      </c>
      <c r="C24">
        <f t="shared" si="1"/>
        <v>1.0929128133606942</v>
      </c>
      <c r="D24">
        <f t="shared" si="2"/>
        <v>1.0072898740276726</v>
      </c>
      <c r="E24" s="7">
        <v>280137.728</v>
      </c>
      <c r="F24" s="7">
        <v>8914263.1999999993</v>
      </c>
      <c r="G24" s="11">
        <f t="shared" si="3"/>
        <v>1.0050251256281406</v>
      </c>
      <c r="H24" s="7">
        <v>0.995</v>
      </c>
    </row>
    <row r="31" spans="1:8" ht="17.25" thickBot="1" x14ac:dyDescent="0.35">
      <c r="A31" s="1" t="s">
        <v>0</v>
      </c>
      <c r="B31" s="1" t="s">
        <v>1</v>
      </c>
      <c r="C31" s="1" t="s">
        <v>2</v>
      </c>
      <c r="D31" s="2" t="s">
        <v>21</v>
      </c>
      <c r="E31" s="4" t="s">
        <v>20</v>
      </c>
    </row>
    <row r="32" spans="1:8" ht="17.25" thickTop="1" x14ac:dyDescent="0.3">
      <c r="A32" s="7" t="s">
        <v>23</v>
      </c>
      <c r="B32" s="7">
        <v>280137.728</v>
      </c>
      <c r="C32" s="8">
        <v>1.5859999999999999E-2</v>
      </c>
      <c r="D32" s="5">
        <f t="shared" ref="D32:D40" si="4">-((B32-$B$42)*2/($B$43-$B$42)-1)</f>
        <v>1</v>
      </c>
      <c r="E32" s="7">
        <v>0.71799999999999997</v>
      </c>
    </row>
    <row r="33" spans="1:5" x14ac:dyDescent="0.3">
      <c r="A33" s="7" t="s">
        <v>14</v>
      </c>
      <c r="B33" s="7">
        <v>281247.93699999998</v>
      </c>
      <c r="C33" s="8">
        <v>1.6899999999999998E-2</v>
      </c>
      <c r="D33" s="5">
        <f t="shared" si="4"/>
        <v>0.97988360762774773</v>
      </c>
      <c r="E33" s="7">
        <v>0.72099999999999997</v>
      </c>
    </row>
    <row r="34" spans="1:5" x14ac:dyDescent="0.3">
      <c r="A34" s="7" t="s">
        <v>12</v>
      </c>
      <c r="B34" s="7">
        <v>283994.42800000001</v>
      </c>
      <c r="C34" s="8">
        <v>1.609E-2</v>
      </c>
      <c r="D34" s="5">
        <f t="shared" si="4"/>
        <v>0.93011866192575687</v>
      </c>
      <c r="E34" s="7">
        <v>0.72799999999999998</v>
      </c>
    </row>
    <row r="35" spans="1:5" x14ac:dyDescent="0.3">
      <c r="A35" s="7" t="s">
        <v>11</v>
      </c>
      <c r="B35" s="7">
        <v>285720.71899999998</v>
      </c>
      <c r="C35" s="8">
        <v>1.6119999999999999E-2</v>
      </c>
      <c r="D35" s="5">
        <f t="shared" si="4"/>
        <v>0.89883919373131071</v>
      </c>
      <c r="E35" s="7">
        <v>0.73199999999999998</v>
      </c>
    </row>
    <row r="36" spans="1:5" x14ac:dyDescent="0.3">
      <c r="A36" s="7" t="s">
        <v>16</v>
      </c>
      <c r="B36" s="7">
        <v>290133.09000000003</v>
      </c>
      <c r="C36" s="8">
        <v>6.8900000000000003E-2</v>
      </c>
      <c r="D36" s="5">
        <f t="shared" si="4"/>
        <v>0.81888939479439893</v>
      </c>
      <c r="E36" s="7">
        <v>0.74299999999999999</v>
      </c>
    </row>
    <row r="37" spans="1:5" x14ac:dyDescent="0.3">
      <c r="A37" s="7" t="s">
        <v>10</v>
      </c>
      <c r="B37" s="7">
        <v>300016.23499999999</v>
      </c>
      <c r="C37" s="8">
        <v>1.546E-2</v>
      </c>
      <c r="D37" s="5">
        <f t="shared" si="4"/>
        <v>0.63981210151730705</v>
      </c>
      <c r="E37" s="7">
        <v>0.76900000000000002</v>
      </c>
    </row>
    <row r="38" spans="1:5" x14ac:dyDescent="0.3">
      <c r="A38" s="7" t="s">
        <v>13</v>
      </c>
      <c r="B38" s="7">
        <v>314241.37199999997</v>
      </c>
      <c r="C38" s="8">
        <v>1.554E-2</v>
      </c>
      <c r="D38" s="5">
        <f t="shared" si="4"/>
        <v>0.38206023908325193</v>
      </c>
      <c r="E38" s="7">
        <v>0.80500000000000005</v>
      </c>
    </row>
    <row r="39" spans="1:5" x14ac:dyDescent="0.3">
      <c r="A39" s="7" t="s">
        <v>15</v>
      </c>
      <c r="B39" s="7">
        <v>328820.99099999998</v>
      </c>
      <c r="C39" s="8">
        <v>1.5310000000000001E-2</v>
      </c>
      <c r="D39" s="5">
        <f t="shared" si="4"/>
        <v>0.11788535269523759</v>
      </c>
      <c r="E39" s="7">
        <v>0.84299999999999997</v>
      </c>
    </row>
    <row r="40" spans="1:5" x14ac:dyDescent="0.3">
      <c r="A40" s="7" t="s">
        <v>9</v>
      </c>
      <c r="B40" s="7">
        <v>390516.26699999999</v>
      </c>
      <c r="C40" s="8">
        <v>1.554E-2</v>
      </c>
      <c r="D40" s="5">
        <f t="shared" si="4"/>
        <v>-1</v>
      </c>
      <c r="E40" s="7">
        <v>1</v>
      </c>
    </row>
    <row r="42" spans="1:5" x14ac:dyDescent="0.3">
      <c r="A42" s="7" t="s">
        <v>17</v>
      </c>
      <c r="B42" s="9">
        <f>SMALL(B32:B40,1)</f>
        <v>280137.728</v>
      </c>
    </row>
    <row r="43" spans="1:5" x14ac:dyDescent="0.3">
      <c r="A43" s="7" t="s">
        <v>18</v>
      </c>
      <c r="B43" s="9">
        <f>LARGE(B32:B40,1)</f>
        <v>390516.26699999999</v>
      </c>
    </row>
    <row r="46" spans="1:5" x14ac:dyDescent="0.3">
      <c r="A46" t="s">
        <v>0</v>
      </c>
      <c r="B46" t="s">
        <v>19</v>
      </c>
    </row>
    <row r="47" spans="1:5" x14ac:dyDescent="0.3">
      <c r="A47" s="7" t="s">
        <v>9</v>
      </c>
      <c r="B47" s="7">
        <v>1</v>
      </c>
    </row>
    <row r="48" spans="1:5" x14ac:dyDescent="0.3">
      <c r="A48" s="7" t="s">
        <v>11</v>
      </c>
      <c r="B48" s="7">
        <v>1.0089999999999999</v>
      </c>
    </row>
    <row r="49" spans="1:5" x14ac:dyDescent="0.3">
      <c r="A49" s="7" t="s">
        <v>12</v>
      </c>
      <c r="B49" s="7">
        <v>1.01</v>
      </c>
    </row>
    <row r="50" spans="1:5" x14ac:dyDescent="0.3">
      <c r="A50" s="7" t="s">
        <v>14</v>
      </c>
      <c r="B50" s="7">
        <v>1.0109999999999999</v>
      </c>
    </row>
    <row r="51" spans="1:5" x14ac:dyDescent="0.3">
      <c r="A51" s="7" t="s">
        <v>23</v>
      </c>
      <c r="B51" s="7">
        <v>1.016</v>
      </c>
    </row>
    <row r="52" spans="1:5" x14ac:dyDescent="0.3">
      <c r="A52" s="7" t="s">
        <v>16</v>
      </c>
      <c r="B52" s="7">
        <v>1.0549999999999999</v>
      </c>
    </row>
    <row r="53" spans="1:5" x14ac:dyDescent="0.3">
      <c r="A53" s="7" t="s">
        <v>10</v>
      </c>
      <c r="B53" s="7">
        <v>1.0629999999999999</v>
      </c>
    </row>
    <row r="54" spans="1:5" x14ac:dyDescent="0.3">
      <c r="A54" s="7" t="s">
        <v>13</v>
      </c>
      <c r="B54" s="7">
        <v>1.143</v>
      </c>
    </row>
    <row r="55" spans="1:5" x14ac:dyDescent="0.3">
      <c r="A55" s="7" t="s">
        <v>15</v>
      </c>
      <c r="B55" s="7">
        <v>1.1639999999999999</v>
      </c>
    </row>
    <row r="60" spans="1:5" ht="17.25" thickBot="1" x14ac:dyDescent="0.35">
      <c r="A60" s="10" t="s">
        <v>0</v>
      </c>
      <c r="B60" s="10" t="s">
        <v>3</v>
      </c>
      <c r="C60" s="10" t="s">
        <v>4</v>
      </c>
      <c r="D60" s="6" t="s">
        <v>22</v>
      </c>
      <c r="E60"/>
    </row>
    <row r="61" spans="1:5" ht="17.25" thickTop="1" x14ac:dyDescent="0.3">
      <c r="A61" s="7" t="s">
        <v>9</v>
      </c>
      <c r="B61" s="7">
        <v>8780898.9100000001</v>
      </c>
      <c r="C61" s="8">
        <v>1.5709999999999998E-2</v>
      </c>
      <c r="D61" s="3">
        <f t="shared" ref="D61:D69" si="5">-((B61-$B$71)*2/($B$72-$B$71)-1)</f>
        <v>1</v>
      </c>
      <c r="E61"/>
    </row>
    <row r="62" spans="1:5" x14ac:dyDescent="0.3">
      <c r="A62" s="7" t="s">
        <v>11</v>
      </c>
      <c r="B62" s="7">
        <v>8858280.5800000001</v>
      </c>
      <c r="C62" s="8">
        <v>1.5509999999999999E-2</v>
      </c>
      <c r="D62" s="3">
        <f t="shared" si="5"/>
        <v>0.89217880345257539</v>
      </c>
      <c r="E62"/>
    </row>
    <row r="63" spans="1:5" x14ac:dyDescent="0.3">
      <c r="A63" s="7" t="s">
        <v>12</v>
      </c>
      <c r="B63" s="7">
        <v>8865225.8000000007</v>
      </c>
      <c r="C63" s="8">
        <v>1.549E-2</v>
      </c>
      <c r="D63" s="3">
        <f t="shared" si="5"/>
        <v>0.88250155132445285</v>
      </c>
      <c r="E63"/>
    </row>
    <row r="64" spans="1:5" x14ac:dyDescent="0.3">
      <c r="A64" s="7" t="s">
        <v>14</v>
      </c>
      <c r="B64" s="7">
        <v>8876157.0800000001</v>
      </c>
      <c r="C64" s="8">
        <v>1.5469999999999999E-2</v>
      </c>
      <c r="D64" s="3">
        <f t="shared" si="5"/>
        <v>0.86727024797580632</v>
      </c>
      <c r="E64"/>
    </row>
    <row r="65" spans="1:5" x14ac:dyDescent="0.3">
      <c r="A65" s="7" t="s">
        <v>23</v>
      </c>
      <c r="B65" s="7">
        <v>8914263.1999999993</v>
      </c>
      <c r="C65" s="8">
        <v>1.5800000000000002E-2</v>
      </c>
      <c r="D65" s="3">
        <f t="shared" si="5"/>
        <v>0.81417437327861175</v>
      </c>
      <c r="E65"/>
    </row>
    <row r="66" spans="1:5" x14ac:dyDescent="0.3">
      <c r="A66" s="7" t="s">
        <v>16</v>
      </c>
      <c r="B66" s="7">
        <v>9259134.5600000005</v>
      </c>
      <c r="C66" s="8">
        <v>1.609E-2</v>
      </c>
      <c r="D66" s="3">
        <f t="shared" si="5"/>
        <v>0.33364141644092915</v>
      </c>
      <c r="E66"/>
    </row>
    <row r="67" spans="1:5" x14ac:dyDescent="0.3">
      <c r="A67" s="7" t="s">
        <v>10</v>
      </c>
      <c r="B67" s="7">
        <v>9325924.6999999993</v>
      </c>
      <c r="C67" s="8">
        <v>1.592E-2</v>
      </c>
      <c r="D67" s="3">
        <f t="shared" si="5"/>
        <v>0.240578126228016</v>
      </c>
      <c r="E67"/>
    </row>
    <row r="68" spans="1:5" x14ac:dyDescent="0.3">
      <c r="A68" s="7" t="s">
        <v>13</v>
      </c>
      <c r="B68" s="7">
        <v>10029489.27</v>
      </c>
      <c r="C68" s="8">
        <v>1.6830000000000001E-2</v>
      </c>
      <c r="D68" s="3">
        <f t="shared" si="5"/>
        <v>-0.73974672054479673</v>
      </c>
      <c r="E68"/>
    </row>
    <row r="69" spans="1:5" x14ac:dyDescent="0.3">
      <c r="A69" s="7" t="s">
        <v>15</v>
      </c>
      <c r="B69" s="7">
        <v>10216269.18</v>
      </c>
      <c r="C69" s="8">
        <v>1.5959999999999998E-2</v>
      </c>
      <c r="D69" s="3">
        <f t="shared" si="5"/>
        <v>-1</v>
      </c>
      <c r="E69"/>
    </row>
    <row r="71" spans="1:5" x14ac:dyDescent="0.3">
      <c r="A71" s="7" t="s">
        <v>17</v>
      </c>
      <c r="B71" s="9">
        <f>SMALL(B61:B69,1)</f>
        <v>8780898.9100000001</v>
      </c>
    </row>
    <row r="72" spans="1:5" x14ac:dyDescent="0.3">
      <c r="A72" s="7" t="s">
        <v>18</v>
      </c>
      <c r="B72" s="9">
        <f>LARGE(B61:B69,1)</f>
        <v>10216269.18</v>
      </c>
    </row>
    <row r="75" spans="1:5" x14ac:dyDescent="0.3">
      <c r="A75" s="1" t="s">
        <v>0</v>
      </c>
      <c r="B75" s="1" t="s">
        <v>5</v>
      </c>
      <c r="C75" s="1" t="s">
        <v>6</v>
      </c>
      <c r="D75"/>
      <c r="E75"/>
    </row>
    <row r="76" spans="1:5" x14ac:dyDescent="0.3">
      <c r="A76" s="7" t="s">
        <v>9</v>
      </c>
      <c r="B76" s="7">
        <v>0.70599999999999996</v>
      </c>
      <c r="C76" s="8">
        <v>6.2460000000000002E-2</v>
      </c>
      <c r="D76"/>
      <c r="E76"/>
    </row>
    <row r="77" spans="1:5" x14ac:dyDescent="0.3">
      <c r="A77" s="7" t="s">
        <v>11</v>
      </c>
      <c r="B77" s="7">
        <v>0.96899999999999997</v>
      </c>
      <c r="C77" s="8">
        <v>3.4299999999999999E-3</v>
      </c>
      <c r="D77"/>
      <c r="E77"/>
    </row>
    <row r="78" spans="1:5" x14ac:dyDescent="0.3">
      <c r="A78" s="7" t="s">
        <v>15</v>
      </c>
      <c r="B78" s="7">
        <v>0.97099999999999997</v>
      </c>
      <c r="C78" s="8">
        <v>5.5500000000000002E-3</v>
      </c>
      <c r="D78"/>
      <c r="E78"/>
    </row>
    <row r="79" spans="1:5" x14ac:dyDescent="0.3">
      <c r="A79" s="7" t="s">
        <v>10</v>
      </c>
      <c r="B79" s="7">
        <v>0.97199999999999998</v>
      </c>
      <c r="C79" s="8">
        <v>4.1700000000000001E-3</v>
      </c>
      <c r="D79"/>
      <c r="E79"/>
    </row>
    <row r="80" spans="1:5" x14ac:dyDescent="0.3">
      <c r="A80" s="7" t="s">
        <v>12</v>
      </c>
      <c r="B80" s="7">
        <v>0.97599999999999998</v>
      </c>
      <c r="C80" s="8">
        <v>4.4799999999999996E-3</v>
      </c>
      <c r="D80"/>
      <c r="E80"/>
    </row>
    <row r="81" spans="1:5" x14ac:dyDescent="0.3">
      <c r="A81" s="7" t="s">
        <v>14</v>
      </c>
      <c r="B81" s="7">
        <v>0.98699999999999999</v>
      </c>
      <c r="C81" s="8">
        <v>9.3999999999999997E-4</v>
      </c>
      <c r="D81"/>
      <c r="E81"/>
    </row>
    <row r="82" spans="1:5" x14ac:dyDescent="0.3">
      <c r="A82" s="7" t="s">
        <v>23</v>
      </c>
      <c r="B82" s="7">
        <v>0.995</v>
      </c>
      <c r="C82" s="8">
        <v>1.34E-3</v>
      </c>
      <c r="D82"/>
      <c r="E82"/>
    </row>
    <row r="83" spans="1:5" x14ac:dyDescent="0.3">
      <c r="A83" s="7" t="s">
        <v>13</v>
      </c>
      <c r="B83" s="7">
        <v>0.998</v>
      </c>
      <c r="C83" s="8">
        <v>6.4999999999999997E-4</v>
      </c>
      <c r="D83"/>
      <c r="E83"/>
    </row>
    <row r="84" spans="1:5" x14ac:dyDescent="0.3">
      <c r="A84" s="7" t="s">
        <v>16</v>
      </c>
      <c r="B84" s="7">
        <v>0.998</v>
      </c>
      <c r="C84" s="8">
        <v>5.0000000000000001E-4</v>
      </c>
      <c r="D84"/>
      <c r="E84"/>
    </row>
    <row r="86" spans="1:5" x14ac:dyDescent="0.3">
      <c r="A86" s="7" t="s">
        <v>17</v>
      </c>
      <c r="B86" s="9">
        <f>SMALL(B76:B84,1)</f>
        <v>0.70599999999999996</v>
      </c>
    </row>
    <row r="87" spans="1:5" x14ac:dyDescent="0.3">
      <c r="A87" s="7" t="s">
        <v>18</v>
      </c>
      <c r="B87" s="9">
        <f>LARGE(B76:B84,1)</f>
        <v>0.998</v>
      </c>
    </row>
    <row r="92" spans="1:5" x14ac:dyDescent="0.3">
      <c r="A92"/>
      <c r="B92"/>
      <c r="C92"/>
      <c r="D92"/>
      <c r="E92"/>
    </row>
    <row r="93" spans="1:5" x14ac:dyDescent="0.3">
      <c r="A93" s="7" t="s">
        <v>0</v>
      </c>
      <c r="B93" s="7" t="s">
        <v>7</v>
      </c>
      <c r="C93" s="7" t="s">
        <v>8</v>
      </c>
      <c r="D93"/>
      <c r="E93"/>
    </row>
    <row r="94" spans="1:5" x14ac:dyDescent="0.3">
      <c r="A94" s="7" t="s">
        <v>15</v>
      </c>
      <c r="B94" s="7">
        <v>0.11</v>
      </c>
      <c r="C94" s="8">
        <v>2.8444600000000002</v>
      </c>
      <c r="D94"/>
      <c r="E94"/>
    </row>
    <row r="95" spans="1:5" x14ac:dyDescent="0.3">
      <c r="A95" s="7" t="s">
        <v>9</v>
      </c>
      <c r="B95" s="7">
        <v>0.13</v>
      </c>
      <c r="C95" s="8">
        <v>3.2004100000000002</v>
      </c>
      <c r="D95"/>
      <c r="E95"/>
    </row>
    <row r="96" spans="1:5" x14ac:dyDescent="0.3">
      <c r="A96" s="7" t="s">
        <v>10</v>
      </c>
      <c r="B96" s="7">
        <v>0.15</v>
      </c>
      <c r="C96" s="8">
        <v>2.7284600000000001</v>
      </c>
      <c r="D96"/>
      <c r="E96"/>
    </row>
    <row r="97" spans="1:5" x14ac:dyDescent="0.3">
      <c r="A97" s="7" t="s">
        <v>11</v>
      </c>
      <c r="B97" s="7">
        <v>18.52</v>
      </c>
      <c r="C97" s="8">
        <v>0.35519000000000001</v>
      </c>
      <c r="D97"/>
      <c r="E97"/>
    </row>
    <row r="98" spans="1:5" x14ac:dyDescent="0.3">
      <c r="A98" s="7" t="s">
        <v>12</v>
      </c>
      <c r="B98" s="7">
        <v>19.77</v>
      </c>
      <c r="C98" s="8">
        <v>0.25239</v>
      </c>
      <c r="D98"/>
      <c r="E98"/>
    </row>
    <row r="99" spans="1:5" x14ac:dyDescent="0.3">
      <c r="A99" s="7" t="s">
        <v>14</v>
      </c>
      <c r="B99" s="7">
        <v>19.77</v>
      </c>
      <c r="C99" s="8">
        <v>0.23691000000000001</v>
      </c>
      <c r="D99"/>
      <c r="E99"/>
    </row>
    <row r="100" spans="1:5" x14ac:dyDescent="0.3">
      <c r="A100" s="7" t="s">
        <v>13</v>
      </c>
      <c r="B100" s="7">
        <v>35</v>
      </c>
      <c r="C100" s="8">
        <v>0.23544000000000001</v>
      </c>
      <c r="D100"/>
      <c r="E100"/>
    </row>
    <row r="101" spans="1:5" x14ac:dyDescent="0.3">
      <c r="A101" s="7" t="s">
        <v>23</v>
      </c>
      <c r="B101" s="7">
        <v>48.75</v>
      </c>
      <c r="C101" s="8">
        <v>0.21695999999999999</v>
      </c>
      <c r="D101"/>
      <c r="E101"/>
    </row>
    <row r="102" spans="1:5" x14ac:dyDescent="0.3">
      <c r="A102" s="7" t="s">
        <v>16</v>
      </c>
      <c r="B102" s="7">
        <v>56.33</v>
      </c>
      <c r="C102" s="8">
        <v>0.12472999999999999</v>
      </c>
      <c r="D102"/>
      <c r="E102"/>
    </row>
    <row r="103" spans="1:5" x14ac:dyDescent="0.3">
      <c r="A103"/>
      <c r="B103"/>
      <c r="C103"/>
      <c r="D103"/>
      <c r="E103"/>
    </row>
    <row r="104" spans="1:5" x14ac:dyDescent="0.3">
      <c r="A104"/>
      <c r="B104"/>
      <c r="C104"/>
      <c r="D104"/>
      <c r="E104"/>
    </row>
    <row r="105" spans="1:5" x14ac:dyDescent="0.3">
      <c r="A105"/>
      <c r="B105"/>
      <c r="C105"/>
      <c r="D105"/>
      <c r="E105"/>
    </row>
    <row r="106" spans="1:5" x14ac:dyDescent="0.3">
      <c r="C106"/>
      <c r="D106"/>
      <c r="E106"/>
    </row>
  </sheetData>
  <phoneticPr fontId="3" type="noConversion"/>
  <pageMargins left="0.7" right="0.7" top="0.75" bottom="0.75" header="0.3" footer="0.3"/>
  <pageSetup paperSize="9" orientation="portrait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Moreira de Camargo</dc:creator>
  <cp:lastModifiedBy>Matheus Moreira de Camargo</cp:lastModifiedBy>
  <dcterms:created xsi:type="dcterms:W3CDTF">2015-06-05T18:19:34Z</dcterms:created>
  <dcterms:modified xsi:type="dcterms:W3CDTF">2023-05-24T19:25:34Z</dcterms:modified>
</cp:coreProperties>
</file>