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athe\Documents\Estudos\TCC\git\distributedscheduling\resultados\novo\Low-High\"/>
    </mc:Choice>
  </mc:AlternateContent>
  <xr:revisionPtr revIDLastSave="0" documentId="13_ncr:1_{DDC6FE5F-A2E3-4E88-8F08-F8721A9ECA2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22" i="1"/>
  <c r="C22" i="1"/>
  <c r="G19" i="1"/>
  <c r="G24" i="1"/>
  <c r="G23" i="1"/>
  <c r="C23" i="1"/>
  <c r="G17" i="1"/>
  <c r="G20" i="1"/>
  <c r="G21" i="1"/>
  <c r="G18" i="1"/>
  <c r="F13" i="1"/>
  <c r="E13" i="1"/>
  <c r="B13" i="1"/>
  <c r="B20" i="1" s="1"/>
  <c r="F12" i="1"/>
  <c r="C21" i="1" s="1"/>
  <c r="E12" i="1"/>
  <c r="B12" i="1"/>
  <c r="B23" i="1" s="1"/>
  <c r="E63" i="1"/>
  <c r="B44" i="1"/>
  <c r="B45" i="1"/>
  <c r="C20" i="1" l="1"/>
  <c r="B24" i="1"/>
  <c r="B16" i="1"/>
  <c r="B18" i="1"/>
  <c r="C24" i="1"/>
  <c r="C18" i="1"/>
  <c r="B17" i="1"/>
  <c r="C16" i="1"/>
  <c r="H12" i="1"/>
  <c r="D21" i="1" s="1"/>
  <c r="C17" i="1"/>
  <c r="B19" i="1"/>
  <c r="B22" i="1"/>
  <c r="B21" i="1"/>
  <c r="C19" i="1"/>
  <c r="H13" i="1"/>
  <c r="E69" i="1"/>
  <c r="E65" i="1"/>
  <c r="E64" i="1"/>
  <c r="E67" i="1"/>
  <c r="E71" i="1"/>
  <c r="E66" i="1"/>
  <c r="E68" i="1"/>
  <c r="E70" i="1"/>
  <c r="B88" i="1"/>
  <c r="B89" i="1"/>
  <c r="B74" i="1"/>
  <c r="B73" i="1"/>
  <c r="D23" i="1" l="1"/>
  <c r="D20" i="1"/>
  <c r="D16" i="1"/>
  <c r="D19" i="1"/>
  <c r="D22" i="1"/>
  <c r="D24" i="1"/>
  <c r="D17" i="1"/>
  <c r="D18" i="1"/>
  <c r="D63" i="1"/>
  <c r="D39" i="1"/>
  <c r="D71" i="1"/>
  <c r="D66" i="1"/>
  <c r="D69" i="1"/>
  <c r="D65" i="1"/>
  <c r="D64" i="1"/>
  <c r="D68" i="1"/>
  <c r="D67" i="1"/>
  <c r="D70" i="1"/>
  <c r="D37" i="1"/>
  <c r="D36" i="1"/>
  <c r="D40" i="1"/>
  <c r="D35" i="1"/>
  <c r="D41" i="1"/>
  <c r="D42" i="1"/>
  <c r="D34" i="1"/>
  <c r="D38" i="1"/>
</calcChain>
</file>

<file path=xl/sharedStrings.xml><?xml version="1.0" encoding="utf-8"?>
<sst xmlns="http://schemas.openxmlformats.org/spreadsheetml/2006/main" count="108" uniqueCount="32">
  <si>
    <t>Heuristica</t>
  </si>
  <si>
    <t>Makespan médio</t>
  </si>
  <si>
    <t>Desvio Padrão Makespan</t>
  </si>
  <si>
    <t>FlowTime médio</t>
  </si>
  <si>
    <t>Desvio Padrão Flowtime</t>
  </si>
  <si>
    <t>Utilização média das máquinas</t>
  </si>
  <si>
    <t>Desvio Padrão Utilização</t>
  </si>
  <si>
    <t>Tempo computacional médio</t>
  </si>
  <si>
    <t>Desvio Padrão Tempo computacional</t>
  </si>
  <si>
    <t>MET</t>
  </si>
  <si>
    <t>MCT</t>
  </si>
  <si>
    <t>MinMin</t>
  </si>
  <si>
    <t>MinMean</t>
  </si>
  <si>
    <t>MaxMin</t>
  </si>
  <si>
    <t>MinVar</t>
  </si>
  <si>
    <t>OLB</t>
  </si>
  <si>
    <t>MinMax</t>
  </si>
  <si>
    <t>menor</t>
  </si>
  <si>
    <t>maior</t>
  </si>
  <si>
    <t>XSufferage</t>
  </si>
  <si>
    <t>Heuristic ETC/MET ETC</t>
  </si>
  <si>
    <t>MPR</t>
  </si>
  <si>
    <t>FPR</t>
  </si>
  <si>
    <t>makespan normalizado</t>
  </si>
  <si>
    <t>flowtime normalizado</t>
  </si>
  <si>
    <t>Menor</t>
  </si>
  <si>
    <t>Maior</t>
  </si>
  <si>
    <t>Normalizado
entre 1 e 2</t>
  </si>
  <si>
    <t>Makespan</t>
  </si>
  <si>
    <t>Flowtime</t>
  </si>
  <si>
    <t>Utilização</t>
  </si>
  <si>
    <t>Utilização média invertida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</si>
</sst>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entury Gothic"/>
      <family val="2"/>
      <scheme val="minor"/>
    </font>
    <font>
      <b/>
      <sz val="11"/>
      <name val="Century Gothic"/>
      <family val="2"/>
      <scheme val="minor"/>
    </font>
    <font>
      <sz val="8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10" fontId="0" fillId="0" borderId="0" xfId="0" applyNumberFormat="1"/>
    <xf numFmtId="0" fontId="1" fillId="0" borderId="0" xfId="0" applyFont="1" applyAlignment="1">
      <alignment horizontal="left"/>
    </xf>
    <xf numFmtId="164" fontId="0" fillId="0" borderId="4" xfId="0" applyNumberFormat="1" applyBorder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0" fontId="0" fillId="2" borderId="3" xfId="0" applyFill="1" applyBorder="1" applyAlignment="1">
      <alignment horizontal="left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33">
    <dxf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14" formatCode="0.00%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left style="thin">
          <color theme="9" tint="0.39997558519241921"/>
        </left>
      </border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4" formatCode="0.00%"/>
    </dxf>
    <dxf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numFmt numFmtId="164" formatCode="0.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left style="thin">
          <color theme="9" tint="0.39997558519241921"/>
        </left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73FAF"/>
      <color rgb="FF9966FF"/>
      <color rgb="FF72A4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Plan1!$B$77</c:f>
              <c:strCache>
                <c:ptCount val="1"/>
                <c:pt idx="0">
                  <c:v>Utilização média das máquinas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Plan1!$A$78:$A$86</c:f>
              <c:strCache>
                <c:ptCount val="9"/>
                <c:pt idx="0">
                  <c:v>MET</c:v>
                </c:pt>
                <c:pt idx="1">
                  <c:v>MinMin</c:v>
                </c:pt>
                <c:pt idx="2">
                  <c:v>MinMean</c:v>
                </c:pt>
                <c:pt idx="3">
                  <c:v>MCT</c:v>
                </c:pt>
                <c:pt idx="4">
                  <c:v>OLB</c:v>
                </c:pt>
                <c:pt idx="5">
                  <c:v>XSufferage</c:v>
                </c:pt>
                <c:pt idx="6">
                  <c:v>MinMax</c:v>
                </c:pt>
                <c:pt idx="7">
                  <c:v>MinVar</c:v>
                </c:pt>
                <c:pt idx="8">
                  <c:v>MaxMin</c:v>
                </c:pt>
              </c:strCache>
            </c:strRef>
          </c:cat>
          <c:val>
            <c:numRef>
              <c:f>Plan1!$B$78:$B$86</c:f>
              <c:numCache>
                <c:formatCode>General</c:formatCode>
                <c:ptCount val="9"/>
                <c:pt idx="0">
                  <c:v>0.72799999999999998</c:v>
                </c:pt>
                <c:pt idx="1">
                  <c:v>0.94899999999999995</c:v>
                </c:pt>
                <c:pt idx="2">
                  <c:v>0.95399999999999996</c:v>
                </c:pt>
                <c:pt idx="3">
                  <c:v>0.97099999999999997</c:v>
                </c:pt>
                <c:pt idx="4">
                  <c:v>0.97099999999999997</c:v>
                </c:pt>
                <c:pt idx="5">
                  <c:v>0.97299999999999998</c:v>
                </c:pt>
                <c:pt idx="6">
                  <c:v>0.97699999999999998</c:v>
                </c:pt>
                <c:pt idx="7">
                  <c:v>0.98199999999999998</c:v>
                </c:pt>
                <c:pt idx="8">
                  <c:v>0.98899999999999999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F-4615-B7C5-F0A1A1E83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6356272"/>
        <c:axId val="1036356752"/>
      </c:barChart>
      <c:catAx>
        <c:axId val="103635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6356752"/>
        <c:crosses val="autoZero"/>
        <c:auto val="1"/>
        <c:lblAlgn val="ctr"/>
        <c:lblOffset val="100"/>
        <c:noMultiLvlLbl val="0"/>
      </c:catAx>
      <c:valAx>
        <c:axId val="10363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635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Makespan Normalizado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Plan1!$D$33</c:f>
              <c:strCache>
                <c:ptCount val="1"/>
                <c:pt idx="0">
                  <c:v>makespan normalizado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>
                  <a:shade val="4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FD0-41FA-BDB0-F02B3D6DC75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shade val="5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CC-47AB-B30E-BE86B9E0F76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shade val="6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3CC-47AB-B30E-BE86B9E0F76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shade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3CC-47AB-B30E-BE86B9E0F76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shade val="9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3CC-47AB-B30E-BE86B9E0F76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tint val="9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3CC-47AB-B30E-BE86B9E0F76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tint val="8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3CC-47AB-B30E-BE86B9E0F76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tint val="6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3CC-47AB-B30E-BE86B9E0F76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tint val="5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3CC-47AB-B30E-BE86B9E0F76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tint val="4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018-41DD-B497-481DEFCC2A25}"/>
              </c:ext>
            </c:extLst>
          </c:dPt>
          <c:cat>
            <c:strRef>
              <c:f>Plan1!$A$34:$A$43</c:f>
              <c:strCache>
                <c:ptCount val="9"/>
                <c:pt idx="0">
                  <c:v>MinVar</c:v>
                </c:pt>
                <c:pt idx="1">
                  <c:v>XSufferage</c:v>
                </c:pt>
                <c:pt idx="2">
                  <c:v>MinMean</c:v>
                </c:pt>
                <c:pt idx="3">
                  <c:v>MinMin</c:v>
                </c:pt>
                <c:pt idx="4">
                  <c:v>MinMax</c:v>
                </c:pt>
                <c:pt idx="5">
                  <c:v>MCT</c:v>
                </c:pt>
                <c:pt idx="6">
                  <c:v>MET</c:v>
                </c:pt>
                <c:pt idx="7">
                  <c:v>MaxMin</c:v>
                </c:pt>
                <c:pt idx="8">
                  <c:v>OLB</c:v>
                </c:pt>
              </c:strCache>
            </c:strRef>
          </c:cat>
          <c:val>
            <c:numRef>
              <c:f>Plan1!$D$34:$D$43</c:f>
              <c:numCache>
                <c:formatCode>0.0000</c:formatCode>
                <c:ptCount val="10"/>
                <c:pt idx="0">
                  <c:v>1</c:v>
                </c:pt>
                <c:pt idx="1">
                  <c:v>0.99379027126105701</c:v>
                </c:pt>
                <c:pt idx="2">
                  <c:v>0.98769921098976132</c:v>
                </c:pt>
                <c:pt idx="3">
                  <c:v>0.98511728212845029</c:v>
                </c:pt>
                <c:pt idx="4">
                  <c:v>0.88150138225875507</c:v>
                </c:pt>
                <c:pt idx="5">
                  <c:v>0.87232236981576938</c:v>
                </c:pt>
                <c:pt idx="6">
                  <c:v>0.78406867410221559</c:v>
                </c:pt>
                <c:pt idx="7">
                  <c:v>0.38070201602860609</c:v>
                </c:pt>
                <c:pt idx="8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0-41FA-BDB0-F02B3D6DC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3204175"/>
        <c:axId val="2053196975"/>
      </c:barChart>
      <c:catAx>
        <c:axId val="205320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196975"/>
        <c:crosses val="autoZero"/>
        <c:auto val="1"/>
        <c:lblAlgn val="ctr"/>
        <c:lblOffset val="500"/>
        <c:noMultiLvlLbl val="0"/>
      </c:catAx>
      <c:valAx>
        <c:axId val="2053196975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204175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Plan1!$B$48</c:f>
              <c:strCache>
                <c:ptCount val="1"/>
                <c:pt idx="0">
                  <c:v>Heuristic ETC/MET ETC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2">
                  <a:shade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F6-4E9D-B03C-5AF789A6CFC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4F6-4E9D-B03C-5AF789A6CFC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shade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4F6-4E9D-B03C-5AF789A6CFC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4F6-4E9D-B03C-5AF789A6CFC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4F6-4E9D-B03C-5AF789A6CFC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4F6-4E9D-B03C-5AF789A6CFC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tint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4F6-4E9D-B03C-5AF789A6CFC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4F6-4E9D-B03C-5AF789A6CFC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tint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4F6-4E9D-B03C-5AF789A6CFC6}"/>
              </c:ext>
            </c:extLst>
          </c:dPt>
          <c:cat>
            <c:strRef>
              <c:f>Plan1!$A$49:$A$57</c:f>
              <c:strCache>
                <c:ptCount val="9"/>
                <c:pt idx="0">
                  <c:v>MET</c:v>
                </c:pt>
                <c:pt idx="1">
                  <c:v>MinMin</c:v>
                </c:pt>
                <c:pt idx="2">
                  <c:v>MinMean</c:v>
                </c:pt>
                <c:pt idx="3">
                  <c:v>XSufferage</c:v>
                </c:pt>
                <c:pt idx="4">
                  <c:v>MinVar</c:v>
                </c:pt>
                <c:pt idx="5">
                  <c:v>MinMax</c:v>
                </c:pt>
                <c:pt idx="6">
                  <c:v>MCT</c:v>
                </c:pt>
                <c:pt idx="7">
                  <c:v>MaxMin</c:v>
                </c:pt>
                <c:pt idx="8">
                  <c:v>OLB</c:v>
                </c:pt>
              </c:strCache>
            </c:strRef>
          </c:cat>
          <c:val>
            <c:numRef>
              <c:f>Plan1!$B$49:$B$57</c:f>
              <c:numCache>
                <c:formatCode>General</c:formatCode>
                <c:ptCount val="9"/>
                <c:pt idx="0">
                  <c:v>1</c:v>
                </c:pt>
                <c:pt idx="1">
                  <c:v>1.012</c:v>
                </c:pt>
                <c:pt idx="2">
                  <c:v>1.014</c:v>
                </c:pt>
                <c:pt idx="3">
                  <c:v>1.024</c:v>
                </c:pt>
                <c:pt idx="4">
                  <c:v>1.024</c:v>
                </c:pt>
                <c:pt idx="5">
                  <c:v>1.198</c:v>
                </c:pt>
                <c:pt idx="6">
                  <c:v>1.2050000000000001</c:v>
                </c:pt>
                <c:pt idx="7">
                  <c:v>1.9830000000000001</c:v>
                </c:pt>
                <c:pt idx="8">
                  <c:v>4.0279999999999996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3-436C-BAEE-DD84EC63D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015295"/>
        <c:axId val="95029695"/>
      </c:barChart>
      <c:catAx>
        <c:axId val="9501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29695"/>
        <c:crosses val="autoZero"/>
        <c:auto val="1"/>
        <c:lblAlgn val="ctr"/>
        <c:lblOffset val="100"/>
        <c:noMultiLvlLbl val="0"/>
      </c:catAx>
      <c:valAx>
        <c:axId val="95029695"/>
        <c:scaling>
          <c:orientation val="minMax"/>
          <c:max val="4.4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15295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Plan1!$E$33</c:f>
              <c:strCache>
                <c:ptCount val="1"/>
                <c:pt idx="0">
                  <c:v>MPR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>
                  <a:shade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F1A-474A-A9D1-A479810197D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F1A-474A-A9D1-A479810197D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shade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F1A-474A-A9D1-A479810197D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F1A-474A-A9D1-A479810197D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F1A-474A-A9D1-A479810197D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F1A-474A-A9D1-A479810197D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tint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F1A-474A-A9D1-A479810197D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F1A-474A-A9D1-A479810197D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tint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F1A-474A-A9D1-A479810197D1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Plan1!$A$34:$A$43</c15:sqref>
                  </c15:fullRef>
                </c:ext>
              </c:extLst>
              <c:f>Plan1!$A$34:$A$42</c:f>
              <c:strCache>
                <c:ptCount val="9"/>
                <c:pt idx="0">
                  <c:v>MinVar</c:v>
                </c:pt>
                <c:pt idx="1">
                  <c:v>XSufferage</c:v>
                </c:pt>
                <c:pt idx="2">
                  <c:v>MinMean</c:v>
                </c:pt>
                <c:pt idx="3">
                  <c:v>MinMin</c:v>
                </c:pt>
                <c:pt idx="4">
                  <c:v>MinMax</c:v>
                </c:pt>
                <c:pt idx="5">
                  <c:v>MCT</c:v>
                </c:pt>
                <c:pt idx="6">
                  <c:v>MET</c:v>
                </c:pt>
                <c:pt idx="7">
                  <c:v>MaxMin</c:v>
                </c:pt>
                <c:pt idx="8">
                  <c:v>OLB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Plan1!$E$34:$E$43</c15:sqref>
                  </c15:fullRef>
                </c:ext>
              </c:extLst>
              <c:f>Plan1!$E$34:$E$42</c:f>
              <c:numCache>
                <c:formatCode>General</c:formatCode>
                <c:ptCount val="9"/>
                <c:pt idx="0">
                  <c:v>0.75700000000000001</c:v>
                </c:pt>
                <c:pt idx="1">
                  <c:v>0.76400000000000001</c:v>
                </c:pt>
                <c:pt idx="2">
                  <c:v>0.77100000000000002</c:v>
                </c:pt>
                <c:pt idx="3">
                  <c:v>0.77400000000000002</c:v>
                </c:pt>
                <c:pt idx="4">
                  <c:v>0.89100000000000001</c:v>
                </c:pt>
                <c:pt idx="5">
                  <c:v>0.90100000000000002</c:v>
                </c:pt>
                <c:pt idx="6">
                  <c:v>1</c:v>
                </c:pt>
                <c:pt idx="7">
                  <c:v>1.4550000000000001</c:v>
                </c:pt>
                <c:pt idx="8">
                  <c:v>3.012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5E5-4442-81B9-2FBFCA8A4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038815"/>
        <c:axId val="95018655"/>
      </c:barChart>
      <c:catAx>
        <c:axId val="9503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18655"/>
        <c:crosses val="autoZero"/>
        <c:auto val="1"/>
        <c:lblAlgn val="ctr"/>
        <c:lblOffset val="100"/>
        <c:noMultiLvlLbl val="0"/>
      </c:catAx>
      <c:valAx>
        <c:axId val="95018655"/>
        <c:scaling>
          <c:orientation val="minMax"/>
          <c:max val="3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38815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Plan1!$D$62</c:f>
              <c:strCache>
                <c:ptCount val="1"/>
                <c:pt idx="0">
                  <c:v>flowtime normalizado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>
                  <a:shade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449-4291-8FC8-A8374C94753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449-4291-8FC8-A8374C94753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tint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449-4291-8FC8-A8374C94753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shade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449-4291-8FC8-A8374C94753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449-4291-8FC8-A8374C94753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449-4291-8FC8-A8374C94753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449-4291-8FC8-A8374C94753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449-4291-8FC8-A8374C94753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tint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449-4291-8FC8-A8374C947531}"/>
              </c:ext>
            </c:extLst>
          </c:dPt>
          <c:cat>
            <c:strRef>
              <c:f>Plan1!$A$63:$A$71</c:f>
              <c:strCache>
                <c:ptCount val="9"/>
                <c:pt idx="0">
                  <c:v>MET</c:v>
                </c:pt>
                <c:pt idx="1">
                  <c:v>MinMin</c:v>
                </c:pt>
                <c:pt idx="2">
                  <c:v>MinMean</c:v>
                </c:pt>
                <c:pt idx="3">
                  <c:v>MinVar</c:v>
                </c:pt>
                <c:pt idx="4">
                  <c:v>XSufferage</c:v>
                </c:pt>
                <c:pt idx="5">
                  <c:v>MinMax</c:v>
                </c:pt>
                <c:pt idx="6">
                  <c:v>MCT</c:v>
                </c:pt>
                <c:pt idx="7">
                  <c:v>MaxMin</c:v>
                </c:pt>
                <c:pt idx="8">
                  <c:v>OLB</c:v>
                </c:pt>
              </c:strCache>
            </c:strRef>
          </c:cat>
          <c:val>
            <c:numRef>
              <c:f>Plan1!$D$63:$D$71</c:f>
              <c:numCache>
                <c:formatCode>General</c:formatCode>
                <c:ptCount val="9"/>
                <c:pt idx="0">
                  <c:v>1</c:v>
                </c:pt>
                <c:pt idx="1">
                  <c:v>0.99245694280835695</c:v>
                </c:pt>
                <c:pt idx="2">
                  <c:v>0.99140637317100966</c:v>
                </c:pt>
                <c:pt idx="3">
                  <c:v>0.98430601077148561</c:v>
                </c:pt>
                <c:pt idx="4">
                  <c:v>0.98429481207982916</c:v>
                </c:pt>
                <c:pt idx="5">
                  <c:v>0.86920662094264645</c:v>
                </c:pt>
                <c:pt idx="6">
                  <c:v>0.86510405876193053</c:v>
                </c:pt>
                <c:pt idx="7">
                  <c:v>0.35119490740703718</c:v>
                </c:pt>
                <c:pt idx="8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6-43A1-B49E-8AACDEAA6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363615"/>
        <c:axId val="59366015"/>
      </c:barChart>
      <c:catAx>
        <c:axId val="5936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66015"/>
        <c:crosses val="autoZero"/>
        <c:auto val="1"/>
        <c:lblAlgn val="ctr"/>
        <c:lblOffset val="100"/>
        <c:noMultiLvlLbl val="0"/>
      </c:catAx>
      <c:valAx>
        <c:axId val="59366015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6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Plan1!$A$16</c:f>
              <c:strCache>
                <c:ptCount val="1"/>
                <c:pt idx="0">
                  <c:v>MaxMin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Plan1!$B$15:$D$15</c:f>
              <c:strCache>
                <c:ptCount val="3"/>
                <c:pt idx="0">
                  <c:v>Makespan</c:v>
                </c:pt>
                <c:pt idx="1">
                  <c:v>Flowtime</c:v>
                </c:pt>
                <c:pt idx="2">
                  <c:v>Utilização</c:v>
                </c:pt>
              </c:strCache>
            </c:strRef>
          </c:cat>
          <c:val>
            <c:numRef>
              <c:f>Plan1!$B$16:$D$16</c:f>
              <c:numCache>
                <c:formatCode>General</c:formatCode>
                <c:ptCount val="3"/>
                <c:pt idx="0">
                  <c:v>1.3096489919856968</c:v>
                </c:pt>
                <c:pt idx="1">
                  <c:v>1.3244025462964815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8-4925-8956-72CF8538198D}"/>
            </c:ext>
          </c:extLst>
        </c:ser>
        <c:ser>
          <c:idx val="1"/>
          <c:order val="1"/>
          <c:tx>
            <c:strRef>
              <c:f>Plan1!$A$17</c:f>
              <c:strCache>
                <c:ptCount val="1"/>
                <c:pt idx="0">
                  <c:v>MCT</c:v>
                </c:pt>
              </c:strCache>
            </c:strRef>
          </c:tx>
          <c:spPr>
            <a:solidFill>
              <a:srgbClr val="72A43A"/>
            </a:solidFill>
            <a:ln>
              <a:noFill/>
            </a:ln>
            <a:effectLst/>
          </c:spPr>
          <c:invertIfNegative val="0"/>
          <c:cat>
            <c:strRef>
              <c:f>Plan1!$B$15:$D$15</c:f>
              <c:strCache>
                <c:ptCount val="3"/>
                <c:pt idx="0">
                  <c:v>Makespan</c:v>
                </c:pt>
                <c:pt idx="1">
                  <c:v>Flowtime</c:v>
                </c:pt>
                <c:pt idx="2">
                  <c:v>Utilização</c:v>
                </c:pt>
              </c:strCache>
            </c:strRef>
          </c:cat>
          <c:val>
            <c:numRef>
              <c:f>Plan1!$B$17:$D$17</c:f>
              <c:numCache>
                <c:formatCode>General</c:formatCode>
                <c:ptCount val="3"/>
                <c:pt idx="0">
                  <c:v>1.0638388150921154</c:v>
                </c:pt>
                <c:pt idx="1">
                  <c:v>1.0674479706190347</c:v>
                </c:pt>
                <c:pt idx="2">
                  <c:v>1.0517063816186654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8-4925-8956-72CF8538198D}"/>
            </c:ext>
          </c:extLst>
        </c:ser>
        <c:ser>
          <c:idx val="2"/>
          <c:order val="2"/>
          <c:tx>
            <c:strRef>
              <c:f>Plan1!$A$18</c:f>
              <c:strCache>
                <c:ptCount val="1"/>
                <c:pt idx="0">
                  <c:v>MET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Plan1!$B$15:$D$15</c:f>
              <c:strCache>
                <c:ptCount val="3"/>
                <c:pt idx="0">
                  <c:v>Makespan</c:v>
                </c:pt>
                <c:pt idx="1">
                  <c:v>Flowtime</c:v>
                </c:pt>
                <c:pt idx="2">
                  <c:v>Utilização</c:v>
                </c:pt>
              </c:strCache>
            </c:strRef>
          </c:cat>
          <c:val>
            <c:numRef>
              <c:f>Plan1!$B$18:$D$18</c:f>
              <c:numCache>
                <c:formatCode>General</c:formatCode>
                <c:ptCount val="3"/>
                <c:pt idx="0">
                  <c:v>1.1079656629488923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28-4925-8956-72CF8538198D}"/>
            </c:ext>
          </c:extLst>
        </c:ser>
        <c:ser>
          <c:idx val="3"/>
          <c:order val="3"/>
          <c:tx>
            <c:strRef>
              <c:f>Plan1!$A$19</c:f>
              <c:strCache>
                <c:ptCount val="1"/>
                <c:pt idx="0">
                  <c:v>MinMax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Plan1!$B$15:$D$15</c:f>
              <c:strCache>
                <c:ptCount val="3"/>
                <c:pt idx="0">
                  <c:v>Makespan</c:v>
                </c:pt>
                <c:pt idx="1">
                  <c:v>Flowtime</c:v>
                </c:pt>
                <c:pt idx="2">
                  <c:v>Utilização</c:v>
                </c:pt>
              </c:strCache>
            </c:strRef>
          </c:cat>
          <c:val>
            <c:numRef>
              <c:f>Plan1!$B$19:$D$19</c:f>
              <c:numCache>
                <c:formatCode>General</c:formatCode>
                <c:ptCount val="3"/>
                <c:pt idx="0">
                  <c:v>1.0592493088706225</c:v>
                </c:pt>
                <c:pt idx="1">
                  <c:v>1.0653966895286768</c:v>
                </c:pt>
                <c:pt idx="2">
                  <c:v>1.0342592265791359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28-4925-8956-72CF8538198D}"/>
            </c:ext>
          </c:extLst>
        </c:ser>
        <c:ser>
          <c:idx val="4"/>
          <c:order val="4"/>
          <c:tx>
            <c:strRef>
              <c:f>Plan1!$A$20</c:f>
              <c:strCache>
                <c:ptCount val="1"/>
                <c:pt idx="0">
                  <c:v>MinMean</c:v>
                </c:pt>
              </c:strCache>
            </c:strRef>
          </c:tx>
          <c:spPr>
            <a:solidFill>
              <a:srgbClr val="E73FAF"/>
            </a:solidFill>
            <a:ln>
              <a:noFill/>
            </a:ln>
            <a:effectLst/>
          </c:spPr>
          <c:invertIfNegative val="0"/>
          <c:cat>
            <c:strRef>
              <c:f>Plan1!$B$15:$D$15</c:f>
              <c:strCache>
                <c:ptCount val="3"/>
                <c:pt idx="0">
                  <c:v>Makespan</c:v>
                </c:pt>
                <c:pt idx="1">
                  <c:v>Flowtime</c:v>
                </c:pt>
                <c:pt idx="2">
                  <c:v>Utilização</c:v>
                </c:pt>
              </c:strCache>
            </c:strRef>
          </c:cat>
          <c:val>
            <c:numRef>
              <c:f>Plan1!$B$20:$D$20</c:f>
              <c:numCache>
                <c:formatCode>General</c:formatCode>
                <c:ptCount val="3"/>
                <c:pt idx="0">
                  <c:v>1.0061503945051193</c:v>
                </c:pt>
                <c:pt idx="1">
                  <c:v>1.0042968134144952</c:v>
                </c:pt>
                <c:pt idx="2">
                  <c:v>1.1023317830951751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28-4925-8956-72CF8538198D}"/>
            </c:ext>
          </c:extLst>
        </c:ser>
        <c:ser>
          <c:idx val="5"/>
          <c:order val="5"/>
          <c:tx>
            <c:strRef>
              <c:f>Plan1!$A$21</c:f>
              <c:strCache>
                <c:ptCount val="1"/>
                <c:pt idx="0">
                  <c:v>MinMin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Plan1!$B$15:$D$15</c:f>
              <c:strCache>
                <c:ptCount val="3"/>
                <c:pt idx="0">
                  <c:v>Makespan</c:v>
                </c:pt>
                <c:pt idx="1">
                  <c:v>Flowtime</c:v>
                </c:pt>
                <c:pt idx="2">
                  <c:v>Utilização</c:v>
                </c:pt>
              </c:strCache>
            </c:strRef>
          </c:cat>
          <c:val>
            <c:numRef>
              <c:f>Plan1!$B$21:$D$21</c:f>
              <c:numCache>
                <c:formatCode>General</c:formatCode>
                <c:ptCount val="3"/>
                <c:pt idx="0">
                  <c:v>1.0074413589357749</c:v>
                </c:pt>
                <c:pt idx="1">
                  <c:v>1.0037715285958215</c:v>
                </c:pt>
                <c:pt idx="2">
                  <c:v>1.1175667873825643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28-4925-8956-72CF8538198D}"/>
            </c:ext>
          </c:extLst>
        </c:ser>
        <c:ser>
          <c:idx val="6"/>
          <c:order val="6"/>
          <c:tx>
            <c:strRef>
              <c:f>Plan1!$A$22</c:f>
              <c:strCache>
                <c:ptCount val="1"/>
                <c:pt idx="0">
                  <c:v>MinVar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Plan1!$B$15:$D$15</c:f>
              <c:strCache>
                <c:ptCount val="3"/>
                <c:pt idx="0">
                  <c:v>Makespan</c:v>
                </c:pt>
                <c:pt idx="1">
                  <c:v>Flowtime</c:v>
                </c:pt>
                <c:pt idx="2">
                  <c:v>Utilização</c:v>
                </c:pt>
              </c:strCache>
            </c:strRef>
          </c:cat>
          <c:val>
            <c:numRef>
              <c:f>Plan1!$B$22:$D$22</c:f>
              <c:numCache>
                <c:formatCode>General</c:formatCode>
                <c:ptCount val="3"/>
                <c:pt idx="0">
                  <c:v>1</c:v>
                </c:pt>
                <c:pt idx="1">
                  <c:v>1.0078469946142572</c:v>
                </c:pt>
                <c:pt idx="2">
                  <c:v>1.0198827945158444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28-4925-8956-72CF8538198D}"/>
            </c:ext>
          </c:extLst>
        </c:ser>
        <c:ser>
          <c:idx val="7"/>
          <c:order val="7"/>
          <c:tx>
            <c:strRef>
              <c:f>Plan1!$A$23</c:f>
              <c:strCache>
                <c:ptCount val="1"/>
                <c:pt idx="0">
                  <c:v>OLB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Plan1!$B$15:$D$15</c:f>
              <c:strCache>
                <c:ptCount val="3"/>
                <c:pt idx="0">
                  <c:v>Makespan</c:v>
                </c:pt>
                <c:pt idx="1">
                  <c:v>Flowtime</c:v>
                </c:pt>
                <c:pt idx="2">
                  <c:v>Utilização</c:v>
                </c:pt>
              </c:strCache>
            </c:strRef>
          </c:cat>
          <c:val>
            <c:numRef>
              <c:f>Plan1!$B$23:$D$23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1.0517063816186654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28-4925-8956-72CF8538198D}"/>
            </c:ext>
          </c:extLst>
        </c:ser>
        <c:ser>
          <c:idx val="8"/>
          <c:order val="8"/>
          <c:tx>
            <c:strRef>
              <c:f>Plan1!$A$24</c:f>
              <c:strCache>
                <c:ptCount val="1"/>
                <c:pt idx="0">
                  <c:v>XSufferage</c:v>
                </c:pt>
              </c:strCache>
            </c:strRef>
          </c:tx>
          <c:spPr>
            <a:solidFill>
              <a:srgbClr val="9966FF"/>
            </a:solidFill>
            <a:ln>
              <a:noFill/>
            </a:ln>
            <a:effectLst/>
          </c:spPr>
          <c:invertIfNegative val="0"/>
          <c:cat>
            <c:strRef>
              <c:f>Plan1!$B$15:$D$15</c:f>
              <c:strCache>
                <c:ptCount val="3"/>
                <c:pt idx="0">
                  <c:v>Makespan</c:v>
                </c:pt>
                <c:pt idx="1">
                  <c:v>Flowtime</c:v>
                </c:pt>
                <c:pt idx="2">
                  <c:v>Utilização</c:v>
                </c:pt>
              </c:strCache>
            </c:strRef>
          </c:cat>
          <c:val>
            <c:numRef>
              <c:f>Plan1!$B$24:$D$24</c:f>
              <c:numCache>
                <c:formatCode>General</c:formatCode>
                <c:ptCount val="3"/>
                <c:pt idx="0">
                  <c:v>1.0031048643694715</c:v>
                </c:pt>
                <c:pt idx="1">
                  <c:v>1.0078525939600855</c:v>
                </c:pt>
                <c:pt idx="2">
                  <c:v>1.0458667548719645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528-4925-8956-72CF85381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47343"/>
        <c:axId val="56762223"/>
      </c:barChart>
      <c:catAx>
        <c:axId val="5674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762223"/>
        <c:crosses val="autoZero"/>
        <c:auto val="1"/>
        <c:lblAlgn val="ctr"/>
        <c:lblOffset val="100"/>
        <c:noMultiLvlLbl val="0"/>
      </c:catAx>
      <c:valAx>
        <c:axId val="56762223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747343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648433</xdr:colOff>
      <xdr:row>75</xdr:row>
      <xdr:rowOff>57150</xdr:rowOff>
    </xdr:from>
    <xdr:to>
      <xdr:col>6</xdr:col>
      <xdr:colOff>772991</xdr:colOff>
      <xdr:row>89</xdr:row>
      <xdr:rowOff>133350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193FD84-BFA6-BBB7-B315-11FF659D6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241788</xdr:colOff>
      <xdr:row>31</xdr:row>
      <xdr:rowOff>131884</xdr:rowOff>
    </xdr:from>
    <xdr:to>
      <xdr:col>7</xdr:col>
      <xdr:colOff>959827</xdr:colOff>
      <xdr:row>42</xdr:row>
      <xdr:rowOff>87923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9BD7173-597A-FA50-F8DD-A6CDE1F3D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685068</xdr:colOff>
      <xdr:row>44</xdr:row>
      <xdr:rowOff>115765</xdr:rowOff>
    </xdr:from>
    <xdr:to>
      <xdr:col>4</xdr:col>
      <xdr:colOff>924952</xdr:colOff>
      <xdr:row>59</xdr:row>
      <xdr:rowOff>168554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3A1F867-8541-6134-89DF-901A7FEEE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1329835</xdr:colOff>
      <xdr:row>44</xdr:row>
      <xdr:rowOff>153865</xdr:rowOff>
    </xdr:from>
    <xdr:to>
      <xdr:col>7</xdr:col>
      <xdr:colOff>170278</xdr:colOff>
      <xdr:row>59</xdr:row>
      <xdr:rowOff>206654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A30B744-7648-33F0-EE68-5DC4CC56E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377336</xdr:colOff>
      <xdr:row>59</xdr:row>
      <xdr:rowOff>49822</xdr:rowOff>
    </xdr:from>
    <xdr:to>
      <xdr:col>7</xdr:col>
      <xdr:colOff>1542317</xdr:colOff>
      <xdr:row>73</xdr:row>
      <xdr:rowOff>111368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E1F2308-59B7-297B-9588-3216DDC5F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303067</xdr:colOff>
      <xdr:row>16</xdr:row>
      <xdr:rowOff>152400</xdr:rowOff>
    </xdr:from>
    <xdr:to>
      <xdr:col>5</xdr:col>
      <xdr:colOff>1856432</xdr:colOff>
      <xdr:row>31</xdr:row>
      <xdr:rowOff>205188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A10FF12-D829-98F5-2866-677920AB4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D2E3F6-A447-4209-AEB3-898A35D2434C}" name="Tabela1" displayName="Tabela1" ref="A1:K10" totalsRowShown="0">
  <autoFilter ref="A1:K10" xr:uid="{80D2E3F6-A447-4209-AEB3-898A35D2434C}"/>
  <sortState xmlns:xlrd2="http://schemas.microsoft.com/office/spreadsheetml/2017/richdata2" ref="A2:K10">
    <sortCondition ref="H1:H10"/>
  </sortState>
  <tableColumns count="11">
    <tableColumn id="1" xr3:uid="{A3C2CA03-813C-48B9-A2DC-C227E7BE243F}" name="Heuristica" dataDxfId="32"/>
    <tableColumn id="2" xr3:uid="{00395366-180D-4A36-9985-EB31F476EAD5}" name="Makespan médio" dataDxfId="31"/>
    <tableColumn id="3" xr3:uid="{8715E8DB-C733-4CAA-A937-0975DADCD413}" name="Desvio Padrão Makespan" dataDxfId="30"/>
    <tableColumn id="4" xr3:uid="{4BC68332-036C-4C23-94E8-41210BF2D7ED}" name="Heuristic ETC/MET ETC" dataDxfId="29"/>
    <tableColumn id="5" xr3:uid="{703787AA-6A2E-42F6-8F39-FEEE5735E2FE}" name="MPR" dataDxfId="28"/>
    <tableColumn id="6" xr3:uid="{79905495-6C64-46F6-9F08-B3F68175A737}" name="FlowTime médio"/>
    <tableColumn id="7" xr3:uid="{3100A3A6-898F-4351-A35E-82437A1ED88F}" name="Desvio Padrão Flowtime"/>
    <tableColumn id="8" xr3:uid="{5C32DA67-EDD2-4C35-88E5-A972A869913A}" name="Utilização média das máquinas"/>
    <tableColumn id="9" xr3:uid="{1DF2B2D3-C5ED-4B5B-BD38-5E0C325BF8D5}" name="Desvio Padrão Utilização"/>
    <tableColumn id="10" xr3:uid="{E24F2D83-6950-44D7-85A1-1087B19FED0E}" name="Tempo computacional médio"/>
    <tableColumn id="11" xr3:uid="{39AEF7DE-C3E7-4CFB-8C67-AB834C76ADF7}" name="Desvio Padrão Tempo computacional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5BF4D3-F4BD-429A-83F0-9AA6726A84DA}" name="Tabela2" displayName="Tabela2" ref="A33:E42" totalsRowShown="0" headerRowDxfId="27" dataDxfId="26" tableBorderDxfId="25">
  <autoFilter ref="A33:E42" xr:uid="{E45BF4D3-F4BD-429A-83F0-9AA6726A84DA}"/>
  <sortState xmlns:xlrd2="http://schemas.microsoft.com/office/spreadsheetml/2017/richdata2" ref="A34:E42">
    <sortCondition ref="B33:B42"/>
  </sortState>
  <tableColumns count="5">
    <tableColumn id="1" xr3:uid="{2DC74DCC-560C-46A3-97F8-214ED0A30501}" name="Heuristica" dataDxfId="24"/>
    <tableColumn id="2" xr3:uid="{5744A6AA-289A-4CC9-BD4B-365A47A5BE22}" name="Makespan médio" dataDxfId="23"/>
    <tableColumn id="3" xr3:uid="{2C3B6B88-ECD1-484A-9334-CDD0BBFDD4A3}" name="Desvio Padrão Makespan" dataDxfId="22"/>
    <tableColumn id="4" xr3:uid="{AED9A367-CF86-43D7-B951-A38752444562}" name="makespan normalizado" dataDxfId="21">
      <calculatedColumnFormula>-((B34-$B$44)*2/($B$45-$B$44)-1)</calculatedColumnFormula>
    </tableColumn>
    <tableColumn id="5" xr3:uid="{CF8CF212-3BA9-4556-8A44-E71A68CFD1B3}" name="MPR" dataDxfId="20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E46911-5E50-4C88-90FB-CD7D1392F199}" name="Tabela3" displayName="Tabela3" ref="A62:E71" totalsRowShown="0">
  <autoFilter ref="A62:E71" xr:uid="{FAE46911-5E50-4C88-90FB-CD7D1392F199}"/>
  <sortState xmlns:xlrd2="http://schemas.microsoft.com/office/spreadsheetml/2017/richdata2" ref="A63:E71">
    <sortCondition ref="B62:B71"/>
  </sortState>
  <tableColumns count="5">
    <tableColumn id="1" xr3:uid="{A7A0ECFA-3051-4BE7-8A42-4BEB4E3F9B14}" name="Heuristica" dataDxfId="19"/>
    <tableColumn id="2" xr3:uid="{CF81C596-7E89-44FB-9CF5-BC5EA9EA6D00}" name="FlowTime médio"/>
    <tableColumn id="3" xr3:uid="{5E100AD6-1CA9-432C-8D5B-2506ADF8B9E6}" name="Desvio Padrão Flowtime" dataDxfId="18"/>
    <tableColumn id="4" xr3:uid="{91E90789-ACEA-48F1-B36D-00528B7F090D}" name="flowtime normalizado">
      <calculatedColumnFormula>-((B63-$B$73)*2/($B$74-$B$73)-1)</calculatedColumnFormula>
    </tableColumn>
    <tableColumn id="5" xr3:uid="{7B54DEB9-12AB-4BFE-9FCF-FA7BFABC9618}" name="FPR">
      <calculatedColumnFormula>(B63/B$63)</calculatedColumnFormula>
    </tableColumn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CA9943B-5066-4976-A16B-EC122A3B23AA}" name="Tabela6" displayName="Tabela6" ref="A77:C86" totalsRowShown="0" headerRowDxfId="17" dataDxfId="16" tableBorderDxfId="15">
  <autoFilter ref="A77:C86" xr:uid="{CCA9943B-5066-4976-A16B-EC122A3B23AA}"/>
  <sortState xmlns:xlrd2="http://schemas.microsoft.com/office/spreadsheetml/2017/richdata2" ref="A78:C86">
    <sortCondition ref="B77:B86"/>
  </sortState>
  <tableColumns count="3">
    <tableColumn id="1" xr3:uid="{88550BCA-15F0-4EB6-B68F-A77CF6C07CBB}" name="Heuristica" dataDxfId="14"/>
    <tableColumn id="2" xr3:uid="{18255729-77F6-41F4-956A-B5BB33CEC2B0}" name="Utilização média das máquinas" dataDxfId="13"/>
    <tableColumn id="3" xr3:uid="{E0E2A87B-B633-4A01-82EB-5341859A26F4}" name="Desvio Padrão Utilização" dataDxfId="1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7FB3887-2D04-4E94-BB73-EF70E2E94708}" name="Tabela5" displayName="Tabela5" ref="A48:B57" totalsRowShown="0">
  <autoFilter ref="A48:B57" xr:uid="{17FB3887-2D04-4E94-BB73-EF70E2E94708}"/>
  <sortState xmlns:xlrd2="http://schemas.microsoft.com/office/spreadsheetml/2017/richdata2" ref="A49:B57">
    <sortCondition ref="B48:B57"/>
  </sortState>
  <tableColumns count="2">
    <tableColumn id="1" xr3:uid="{78BF590B-7128-406D-8614-FF45C9FEDD22}" name="Heuristica" dataDxfId="11"/>
    <tableColumn id="2" xr3:uid="{2DC599D9-D2AA-45C2-9181-20FEF5F78A36}" name="Heuristic ETC/MET ETC" dataDxfId="10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137FABC-F1FF-46CC-83CA-EE51C00F354C}" name="Tabela7" displayName="Tabela7" ref="A93:C102" totalsRowShown="0">
  <autoFilter ref="A93:C102" xr:uid="{7137FABC-F1FF-46CC-83CA-EE51C00F354C}"/>
  <sortState xmlns:xlrd2="http://schemas.microsoft.com/office/spreadsheetml/2017/richdata2" ref="A94:C102">
    <sortCondition ref="B93:B102"/>
  </sortState>
  <tableColumns count="3">
    <tableColumn id="1" xr3:uid="{4107AAE6-EE34-48A8-83F5-2853D20BEB6E}" name="Heuristica" dataDxfId="9"/>
    <tableColumn id="2" xr3:uid="{D692A490-3011-4C23-8F8D-C78FF8769B3B}" name="Tempo computacional médio"/>
    <tableColumn id="3" xr3:uid="{1FBB5C0E-3F60-4347-96A8-8D6EF1225FBE}" name="Desvio Padrão Tempo computacional" dataDxfId="8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378C055-AA05-401E-B10D-B67D9AF079C3}" name="Tabela75" displayName="Tabela75" ref="A15:H24" totalsRowShown="0">
  <autoFilter ref="A15:H24" xr:uid="{A378C055-AA05-401E-B10D-B67D9AF079C3}"/>
  <sortState xmlns:xlrd2="http://schemas.microsoft.com/office/spreadsheetml/2017/richdata2" ref="A16:H24">
    <sortCondition ref="A15:A24"/>
  </sortState>
  <tableColumns count="8">
    <tableColumn id="1" xr3:uid="{CC46C898-64C7-4C16-9CE4-2DE45D44F17F}" name="Normalizado_x000a_entre 1 e 2" dataDxfId="7"/>
    <tableColumn id="2" xr3:uid="{5B3EE7BC-D50D-4894-BD1D-8AAFFD98F5CA}" name="Makespan" dataDxfId="6">
      <calculatedColumnFormula>(E16-$B$12)/($B$13-$B$12)*(2-1)+1</calculatedColumnFormula>
    </tableColumn>
    <tableColumn id="3" xr3:uid="{FFBDD0A8-FC26-4A31-BBB0-5764FCE5E22D}" name="Flowtime" dataDxfId="5">
      <calculatedColumnFormula>(F16-$F$12)/($F$13-$F$12)+1</calculatedColumnFormula>
    </tableColumn>
    <tableColumn id="4" xr3:uid="{26CBA47C-2909-4F88-9B19-A7D6319266FC}" name="Utilização" dataDxfId="4">
      <calculatedColumnFormula>(G16-$H$12)/($H$13-$H$12)+1</calculatedColumnFormula>
    </tableColumn>
    <tableColumn id="5" xr3:uid="{42CC0A0E-7537-4221-B290-E0E4A0127167}" name="Makespan médio" dataDxfId="3"/>
    <tableColumn id="6" xr3:uid="{8F4BC277-4DBA-4030-B37D-459BAF13FB37}" name="FlowTime médio" dataDxfId="2"/>
    <tableColumn id="7" xr3:uid="{DC5D7D06-C72E-4DA2-B80C-5B015C347D58}" name="Utilização média invertida" dataDxfId="1">
      <calculatedColumnFormula>1/H16</calculatedColumnFormula>
    </tableColumn>
    <tableColumn id="8" xr3:uid="{174581A3-38CD-46E1-9712-91CBFE1ADFE4}" name="Utilização média das máquinas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rilha de Vapor">
  <a:themeElements>
    <a:clrScheme name="Trilha de Vapor">
      <a:dk1>
        <a:sysClr val="windowText" lastClr="000000"/>
      </a:dk1>
      <a:lt1>
        <a:sysClr val="window" lastClr="FFFFFF"/>
      </a:lt1>
      <a:dk2>
        <a:srgbClr val="454545"/>
      </a:dk2>
      <a:lt2>
        <a:srgbClr val="DADADA"/>
      </a:lt2>
      <a:accent1>
        <a:srgbClr val="DF2E28"/>
      </a:accent1>
      <a:accent2>
        <a:srgbClr val="FE801A"/>
      </a:accent2>
      <a:accent3>
        <a:srgbClr val="E9BF35"/>
      </a:accent3>
      <a:accent4>
        <a:srgbClr val="81BB42"/>
      </a:accent4>
      <a:accent5>
        <a:srgbClr val="32C7A9"/>
      </a:accent5>
      <a:accent6>
        <a:srgbClr val="4A9BDC"/>
      </a:accent6>
      <a:hlink>
        <a:srgbClr val="F0532B"/>
      </a:hlink>
      <a:folHlink>
        <a:srgbClr val="F38B53"/>
      </a:folHlink>
    </a:clrScheme>
    <a:fontScheme name="Trilha de Vapor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Trilha de Vapor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8"/>
  <sheetViews>
    <sheetView tabSelected="1" topLeftCell="C36" zoomScale="130" zoomScaleNormal="130" workbookViewId="0">
      <selection activeCell="H54" sqref="H54"/>
    </sheetView>
  </sheetViews>
  <sheetFormatPr defaultRowHeight="16.5" x14ac:dyDescent="0.3"/>
  <cols>
    <col min="1" max="1" width="10.875" style="6" customWidth="1"/>
    <col min="2" max="2" width="27.375" style="6" customWidth="1"/>
    <col min="3" max="3" width="33.625" style="6" customWidth="1"/>
    <col min="4" max="4" width="24.625" style="6" customWidth="1"/>
    <col min="5" max="5" width="25.875" style="6" customWidth="1"/>
    <col min="6" max="6" width="27.75" customWidth="1"/>
    <col min="7" max="7" width="23" customWidth="1"/>
    <col min="8" max="8" width="26.625" customWidth="1"/>
    <col min="9" max="9" width="33.25" customWidth="1"/>
  </cols>
  <sheetData>
    <row r="1" spans="1:11" x14ac:dyDescent="0.3">
      <c r="A1" s="6" t="s">
        <v>0</v>
      </c>
      <c r="B1" s="6" t="s">
        <v>1</v>
      </c>
      <c r="C1" s="6" t="s">
        <v>2</v>
      </c>
      <c r="D1" s="6" t="s">
        <v>20</v>
      </c>
      <c r="E1" s="6" t="s">
        <v>21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3">
      <c r="A2" s="6" t="s">
        <v>9</v>
      </c>
      <c r="B2" s="6">
        <v>109651.183</v>
      </c>
      <c r="C2" s="7">
        <v>5.6320000000000002E-2</v>
      </c>
      <c r="D2" s="6">
        <v>1</v>
      </c>
      <c r="E2" s="6">
        <v>1</v>
      </c>
      <c r="F2">
        <v>2545458.98</v>
      </c>
      <c r="G2" s="3">
        <v>6.1599999999999997E-3</v>
      </c>
      <c r="H2">
        <v>0.72799999999999998</v>
      </c>
      <c r="I2" s="3">
        <v>5.5329999999999997E-2</v>
      </c>
      <c r="J2">
        <v>0.22</v>
      </c>
      <c r="K2" s="3">
        <v>2.1875</v>
      </c>
    </row>
    <row r="3" spans="1:11" x14ac:dyDescent="0.3">
      <c r="A3" s="6" t="s">
        <v>11</v>
      </c>
      <c r="B3" s="6">
        <v>84793.82</v>
      </c>
      <c r="C3" s="7">
        <v>1.072E-2</v>
      </c>
      <c r="D3" s="6">
        <v>1.012</v>
      </c>
      <c r="E3" s="6">
        <v>0.77400000000000002</v>
      </c>
      <c r="F3">
        <v>2574523.35</v>
      </c>
      <c r="G3" s="3">
        <v>6.4900000000000001E-3</v>
      </c>
      <c r="H3">
        <v>0.94899999999999995</v>
      </c>
      <c r="I3" s="3">
        <v>8.4799999999999997E-3</v>
      </c>
      <c r="J3">
        <v>30.52</v>
      </c>
      <c r="K3" s="3">
        <v>0.44453999999999999</v>
      </c>
    </row>
    <row r="4" spans="1:11" x14ac:dyDescent="0.3">
      <c r="A4" s="6" t="s">
        <v>12</v>
      </c>
      <c r="B4" s="6">
        <v>84474.593999999997</v>
      </c>
      <c r="C4" s="7">
        <v>1.061E-2</v>
      </c>
      <c r="D4" s="6">
        <v>1.014</v>
      </c>
      <c r="E4" s="6">
        <v>0.77100000000000002</v>
      </c>
      <c r="F4">
        <v>2578571.33</v>
      </c>
      <c r="G4" s="3">
        <v>6.4000000000000003E-3</v>
      </c>
      <c r="H4">
        <v>0.95399999999999996</v>
      </c>
      <c r="I4" s="3">
        <v>7.9799999999999992E-3</v>
      </c>
      <c r="J4">
        <v>30.8</v>
      </c>
      <c r="K4" s="3">
        <v>0.53454999999999997</v>
      </c>
    </row>
    <row r="5" spans="1:11" x14ac:dyDescent="0.3">
      <c r="A5" s="6" t="s">
        <v>10</v>
      </c>
      <c r="B5" s="6">
        <v>98739.622000000003</v>
      </c>
      <c r="C5" s="7">
        <v>1.192E-2</v>
      </c>
      <c r="D5" s="6">
        <v>1.2050000000000001</v>
      </c>
      <c r="E5" s="6">
        <v>0.90100000000000002</v>
      </c>
      <c r="F5">
        <v>3065230.4</v>
      </c>
      <c r="G5" s="3">
        <v>1.004E-2</v>
      </c>
      <c r="H5">
        <v>0.97099999999999997</v>
      </c>
      <c r="I5" s="3">
        <v>7.2500000000000004E-3</v>
      </c>
      <c r="J5">
        <v>0.2</v>
      </c>
      <c r="K5" s="3">
        <v>2</v>
      </c>
    </row>
    <row r="6" spans="1:11" x14ac:dyDescent="0.3">
      <c r="A6" s="6" t="s">
        <v>15</v>
      </c>
      <c r="B6" s="6">
        <v>330230.88799999998</v>
      </c>
      <c r="C6" s="7">
        <v>1.6549999999999999E-2</v>
      </c>
      <c r="D6" s="6">
        <v>4.0279999999999996</v>
      </c>
      <c r="E6" s="6">
        <v>3.012</v>
      </c>
      <c r="F6">
        <v>10251716.34</v>
      </c>
      <c r="G6" s="3">
        <v>1.6840000000000001E-2</v>
      </c>
      <c r="H6">
        <v>0.97099999999999997</v>
      </c>
      <c r="I6" s="3">
        <v>4.5999999999999999E-3</v>
      </c>
      <c r="J6">
        <v>0.2</v>
      </c>
      <c r="K6" s="3">
        <v>2</v>
      </c>
    </row>
    <row r="7" spans="1:11" x14ac:dyDescent="0.3">
      <c r="A7" s="6" t="s">
        <v>19</v>
      </c>
      <c r="B7" s="6">
        <v>83721.504000000001</v>
      </c>
      <c r="C7" s="7">
        <v>9.4900000000000002E-3</v>
      </c>
      <c r="D7" s="6">
        <v>1.024</v>
      </c>
      <c r="E7" s="6">
        <v>0.76400000000000001</v>
      </c>
      <c r="F7">
        <v>2605973.09</v>
      </c>
      <c r="G7" s="3">
        <v>6.6299999999999996E-3</v>
      </c>
      <c r="H7">
        <v>0.97299999999999998</v>
      </c>
      <c r="I7" s="3">
        <v>6.8500000000000002E-3</v>
      </c>
      <c r="J7">
        <v>100.52</v>
      </c>
      <c r="K7" s="3">
        <v>0.39568999999999999</v>
      </c>
    </row>
    <row r="8" spans="1:11" x14ac:dyDescent="0.3">
      <c r="A8" s="6" t="s">
        <v>16</v>
      </c>
      <c r="B8" s="6">
        <v>97604.741999999998</v>
      </c>
      <c r="C8" s="7">
        <v>9.7599999999999996E-3</v>
      </c>
      <c r="D8" s="6">
        <v>1.198</v>
      </c>
      <c r="E8" s="6">
        <v>0.89100000000000001</v>
      </c>
      <c r="F8">
        <v>3049422.7</v>
      </c>
      <c r="G8" s="3">
        <v>9.3500000000000007E-3</v>
      </c>
      <c r="H8">
        <v>0.97699999999999998</v>
      </c>
      <c r="I8" s="3">
        <v>4.7000000000000002E-3</v>
      </c>
      <c r="J8">
        <v>106.87</v>
      </c>
      <c r="K8" s="3">
        <v>0.38525999999999999</v>
      </c>
    </row>
    <row r="9" spans="1:11" x14ac:dyDescent="0.3">
      <c r="A9" s="6" t="s">
        <v>14</v>
      </c>
      <c r="B9" s="6">
        <v>82953.741999999998</v>
      </c>
      <c r="C9" s="7">
        <v>1.1390000000000001E-2</v>
      </c>
      <c r="D9" s="6">
        <v>1.024</v>
      </c>
      <c r="E9" s="6">
        <v>0.75700000000000001</v>
      </c>
      <c r="F9">
        <v>2605929.94</v>
      </c>
      <c r="G9" s="3">
        <v>7.4099999999999999E-3</v>
      </c>
      <c r="H9">
        <v>0.98199999999999998</v>
      </c>
      <c r="I9" s="3">
        <v>9.0200000000000002E-3</v>
      </c>
      <c r="J9">
        <v>29.46</v>
      </c>
      <c r="K9" s="3">
        <v>0.53271000000000002</v>
      </c>
    </row>
    <row r="10" spans="1:11" x14ac:dyDescent="0.3">
      <c r="A10" s="6" t="s">
        <v>13</v>
      </c>
      <c r="B10" s="6">
        <v>159522.861</v>
      </c>
      <c r="C10" s="7">
        <v>1.281E-2</v>
      </c>
      <c r="D10" s="6">
        <v>1.9830000000000001</v>
      </c>
      <c r="E10" s="6">
        <v>1.4550000000000001</v>
      </c>
      <c r="F10">
        <v>5045388.49</v>
      </c>
      <c r="G10" s="3">
        <v>1.282E-2</v>
      </c>
      <c r="H10">
        <v>0.98899999999999999</v>
      </c>
      <c r="I10" s="3">
        <v>1.9499999999999999E-3</v>
      </c>
      <c r="J10">
        <v>62.83</v>
      </c>
      <c r="K10" s="3">
        <v>0.61819000000000002</v>
      </c>
    </row>
    <row r="11" spans="1:11" x14ac:dyDescent="0.3">
      <c r="C11" s="7"/>
      <c r="G11" s="3"/>
      <c r="I11" s="3"/>
      <c r="K11" s="3"/>
    </row>
    <row r="12" spans="1:11" x14ac:dyDescent="0.3">
      <c r="A12" s="6" t="s">
        <v>25</v>
      </c>
      <c r="B12">
        <f>SMALL(B2:B10,1)</f>
        <v>82953.741999999998</v>
      </c>
      <c r="D12"/>
      <c r="E12">
        <f>SMALL(E2:E10,1)</f>
        <v>0.75700000000000001</v>
      </c>
      <c r="F12">
        <f>SMALL(F2:F10,1)</f>
        <v>2545458.98</v>
      </c>
      <c r="G12" s="3"/>
      <c r="H12">
        <f>SMALL(G16:G24,1)</f>
        <v>1.0111223458038423</v>
      </c>
      <c r="I12" s="3"/>
      <c r="K12" s="3"/>
    </row>
    <row r="13" spans="1:11" x14ac:dyDescent="0.3">
      <c r="A13" s="6" t="s">
        <v>26</v>
      </c>
      <c r="B13">
        <f>LARGE(B2:B10,1)</f>
        <v>330230.88799999998</v>
      </c>
      <c r="D13"/>
      <c r="E13">
        <f>LARGE(E2:E10,1)</f>
        <v>3.012</v>
      </c>
      <c r="F13">
        <f>LARGE(F2:F10,1)</f>
        <v>10251716.34</v>
      </c>
      <c r="G13" s="3"/>
      <c r="H13">
        <f>LARGE(G16:G24,1)</f>
        <v>1.3736263736263736</v>
      </c>
      <c r="I13" s="3"/>
      <c r="K13" s="3"/>
    </row>
    <row r="14" spans="1:11" x14ac:dyDescent="0.3">
      <c r="C14" s="7"/>
      <c r="G14" s="3"/>
      <c r="I14" s="3"/>
      <c r="K14" s="3"/>
    </row>
    <row r="15" spans="1:11" x14ac:dyDescent="0.3">
      <c r="A15" t="s">
        <v>27</v>
      </c>
      <c r="B15" t="s">
        <v>28</v>
      </c>
      <c r="C15" t="s">
        <v>29</v>
      </c>
      <c r="D15" t="s">
        <v>30</v>
      </c>
      <c r="E15" s="6" t="s">
        <v>1</v>
      </c>
      <c r="F15" t="s">
        <v>3</v>
      </c>
      <c r="G15" t="s">
        <v>31</v>
      </c>
      <c r="H15" t="s">
        <v>5</v>
      </c>
      <c r="I15" s="3"/>
      <c r="K15" s="3"/>
    </row>
    <row r="16" spans="1:11" x14ac:dyDescent="0.3">
      <c r="A16" s="6" t="s">
        <v>13</v>
      </c>
      <c r="B16">
        <f t="shared" ref="B16:B24" si="0">(E16-$B$12)/($B$13-$B$12)*(2-1)+1</f>
        <v>1.3096489919856968</v>
      </c>
      <c r="C16">
        <f t="shared" ref="C16:C24" si="1">(F16-$F$12)/($F$13-$F$12)+1</f>
        <v>1.3244025462964815</v>
      </c>
      <c r="D16">
        <f t="shared" ref="D16:D24" si="2">(G16-$H$12)/($H$13-$H$12)+1</f>
        <v>1</v>
      </c>
      <c r="E16" s="6">
        <v>159522.861</v>
      </c>
      <c r="F16">
        <v>5045388.49</v>
      </c>
      <c r="G16" s="9">
        <f t="shared" ref="G16:G24" si="3">1/H16</f>
        <v>1.0111223458038423</v>
      </c>
      <c r="H16">
        <v>0.98899999999999999</v>
      </c>
      <c r="I16" s="3"/>
      <c r="K16" s="3"/>
    </row>
    <row r="17" spans="1:11" x14ac:dyDescent="0.3">
      <c r="A17" s="6" t="s">
        <v>10</v>
      </c>
      <c r="B17">
        <f t="shared" si="0"/>
        <v>1.0638388150921154</v>
      </c>
      <c r="C17">
        <f t="shared" si="1"/>
        <v>1.0674479706190347</v>
      </c>
      <c r="D17">
        <f t="shared" si="2"/>
        <v>1.0517063816186654</v>
      </c>
      <c r="E17" s="6">
        <v>98739.622000000003</v>
      </c>
      <c r="F17">
        <v>3065230.4</v>
      </c>
      <c r="G17" s="9">
        <f t="shared" si="3"/>
        <v>1.0298661174047374</v>
      </c>
      <c r="H17">
        <v>0.97099999999999997</v>
      </c>
      <c r="I17" s="3"/>
      <c r="K17" s="3"/>
    </row>
    <row r="18" spans="1:11" x14ac:dyDescent="0.3">
      <c r="A18" s="6" t="s">
        <v>9</v>
      </c>
      <c r="B18">
        <f t="shared" si="0"/>
        <v>1.1079656629488923</v>
      </c>
      <c r="C18">
        <f t="shared" si="1"/>
        <v>1</v>
      </c>
      <c r="D18">
        <f t="shared" si="2"/>
        <v>2</v>
      </c>
      <c r="E18" s="6">
        <v>109651.183</v>
      </c>
      <c r="F18">
        <v>2545458.98</v>
      </c>
      <c r="G18" s="9">
        <f t="shared" si="3"/>
        <v>1.3736263736263736</v>
      </c>
      <c r="H18">
        <v>0.72799999999999998</v>
      </c>
      <c r="I18" s="3"/>
      <c r="K18" s="3"/>
    </row>
    <row r="19" spans="1:11" x14ac:dyDescent="0.3">
      <c r="A19" s="6" t="s">
        <v>16</v>
      </c>
      <c r="B19">
        <f t="shared" si="0"/>
        <v>1.0592493088706225</v>
      </c>
      <c r="C19">
        <f t="shared" si="1"/>
        <v>1.0653966895286768</v>
      </c>
      <c r="D19">
        <f t="shared" si="2"/>
        <v>1.0342592265791359</v>
      </c>
      <c r="E19" s="6">
        <v>97604.741999999998</v>
      </c>
      <c r="F19">
        <v>3049422.7</v>
      </c>
      <c r="G19" s="9">
        <f t="shared" si="3"/>
        <v>1.0235414534288638</v>
      </c>
      <c r="H19">
        <v>0.97699999999999998</v>
      </c>
      <c r="I19" s="3"/>
      <c r="K19" s="3"/>
    </row>
    <row r="20" spans="1:11" x14ac:dyDescent="0.3">
      <c r="A20" s="6" t="s">
        <v>12</v>
      </c>
      <c r="B20">
        <f t="shared" si="0"/>
        <v>1.0061503945051193</v>
      </c>
      <c r="C20">
        <f t="shared" si="1"/>
        <v>1.0042968134144952</v>
      </c>
      <c r="D20">
        <f t="shared" si="2"/>
        <v>1.1023317830951751</v>
      </c>
      <c r="E20" s="6">
        <v>84474.593999999997</v>
      </c>
      <c r="F20">
        <v>2578571.33</v>
      </c>
      <c r="G20" s="9">
        <f t="shared" si="3"/>
        <v>1.0482180293501049</v>
      </c>
      <c r="H20">
        <v>0.95399999999999996</v>
      </c>
      <c r="I20" s="3"/>
      <c r="K20" s="3"/>
    </row>
    <row r="21" spans="1:11" x14ac:dyDescent="0.3">
      <c r="A21" s="6" t="s">
        <v>11</v>
      </c>
      <c r="B21">
        <f t="shared" si="0"/>
        <v>1.0074413589357749</v>
      </c>
      <c r="C21">
        <f t="shared" si="1"/>
        <v>1.0037715285958215</v>
      </c>
      <c r="D21">
        <f t="shared" si="2"/>
        <v>1.1175667873825643</v>
      </c>
      <c r="E21" s="6">
        <v>84793.82</v>
      </c>
      <c r="F21">
        <v>2574523.35</v>
      </c>
      <c r="G21" s="9">
        <f t="shared" si="3"/>
        <v>1.053740779768177</v>
      </c>
      <c r="H21">
        <v>0.94899999999999995</v>
      </c>
      <c r="I21" s="3"/>
      <c r="K21" s="3"/>
    </row>
    <row r="22" spans="1:11" x14ac:dyDescent="0.3">
      <c r="A22" s="6" t="s">
        <v>14</v>
      </c>
      <c r="B22">
        <f t="shared" si="0"/>
        <v>1</v>
      </c>
      <c r="C22">
        <f t="shared" si="1"/>
        <v>1.0078469946142572</v>
      </c>
      <c r="D22">
        <f t="shared" si="2"/>
        <v>1.0198827945158444</v>
      </c>
      <c r="E22" s="6">
        <v>82953.741999999998</v>
      </c>
      <c r="F22">
        <v>2605929.94</v>
      </c>
      <c r="G22" s="9">
        <f t="shared" si="3"/>
        <v>1.0183299389002036</v>
      </c>
      <c r="H22">
        <v>0.98199999999999998</v>
      </c>
      <c r="I22" s="3"/>
      <c r="K22" s="3"/>
    </row>
    <row r="23" spans="1:11" x14ac:dyDescent="0.3">
      <c r="A23" s="6" t="s">
        <v>15</v>
      </c>
      <c r="B23">
        <f t="shared" si="0"/>
        <v>2</v>
      </c>
      <c r="C23">
        <f t="shared" si="1"/>
        <v>2</v>
      </c>
      <c r="D23">
        <f t="shared" si="2"/>
        <v>1.0517063816186654</v>
      </c>
      <c r="E23" s="6">
        <v>330230.88799999998</v>
      </c>
      <c r="F23">
        <v>10251716.34</v>
      </c>
      <c r="G23" s="9">
        <f t="shared" si="3"/>
        <v>1.0298661174047374</v>
      </c>
      <c r="H23">
        <v>0.97099999999999997</v>
      </c>
      <c r="I23" s="3"/>
      <c r="K23" s="3"/>
    </row>
    <row r="24" spans="1:11" x14ac:dyDescent="0.3">
      <c r="A24" s="6" t="s">
        <v>19</v>
      </c>
      <c r="B24">
        <f t="shared" si="0"/>
        <v>1.0031048643694715</v>
      </c>
      <c r="C24">
        <f t="shared" si="1"/>
        <v>1.0078525939600855</v>
      </c>
      <c r="D24">
        <f t="shared" si="2"/>
        <v>1.0458667548719645</v>
      </c>
      <c r="E24" s="6">
        <v>83721.504000000001</v>
      </c>
      <c r="F24">
        <v>2605973.09</v>
      </c>
      <c r="G24" s="9">
        <f t="shared" si="3"/>
        <v>1.0277492291880781</v>
      </c>
      <c r="H24">
        <v>0.97299999999999998</v>
      </c>
      <c r="I24" s="3"/>
      <c r="K24" s="3"/>
    </row>
    <row r="25" spans="1:11" x14ac:dyDescent="0.3">
      <c r="C25" s="7"/>
      <c r="G25" s="3"/>
      <c r="I25" s="3"/>
      <c r="K25" s="3"/>
    </row>
    <row r="26" spans="1:11" x14ac:dyDescent="0.3">
      <c r="C26" s="7"/>
      <c r="G26" s="3"/>
      <c r="I26" s="3"/>
      <c r="K26" s="3"/>
    </row>
    <row r="27" spans="1:11" x14ac:dyDescent="0.3">
      <c r="C27" s="7"/>
      <c r="G27" s="3"/>
      <c r="I27" s="3"/>
      <c r="K27" s="3"/>
    </row>
    <row r="28" spans="1:11" x14ac:dyDescent="0.3">
      <c r="C28" s="7"/>
      <c r="G28" s="3"/>
      <c r="I28" s="3"/>
      <c r="K28" s="3"/>
    </row>
    <row r="29" spans="1:11" x14ac:dyDescent="0.3">
      <c r="C29" s="7"/>
      <c r="G29" s="3"/>
      <c r="I29" s="3"/>
      <c r="K29" s="3"/>
    </row>
    <row r="30" spans="1:11" x14ac:dyDescent="0.3">
      <c r="C30" s="7"/>
      <c r="G30" s="3"/>
      <c r="I30" s="3"/>
      <c r="K30" s="3"/>
    </row>
    <row r="33" spans="1:5" ht="17.25" thickBot="1" x14ac:dyDescent="0.35">
      <c r="A33" s="1" t="s">
        <v>0</v>
      </c>
      <c r="B33" s="1" t="s">
        <v>1</v>
      </c>
      <c r="C33" s="1" t="s">
        <v>2</v>
      </c>
      <c r="D33" s="2" t="s">
        <v>23</v>
      </c>
      <c r="E33" s="4" t="s">
        <v>21</v>
      </c>
    </row>
    <row r="34" spans="1:5" ht="17.25" thickTop="1" x14ac:dyDescent="0.3">
      <c r="A34" s="6" t="s">
        <v>14</v>
      </c>
      <c r="B34" s="6">
        <v>82953.741999999998</v>
      </c>
      <c r="C34" s="7">
        <v>1.1390000000000001E-2</v>
      </c>
      <c r="D34" s="5">
        <f t="shared" ref="D34:D42" si="4">-((B34-$B$44)*2/($B$45-$B$44)-1)</f>
        <v>1</v>
      </c>
      <c r="E34" s="6">
        <v>0.75700000000000001</v>
      </c>
    </row>
    <row r="35" spans="1:5" x14ac:dyDescent="0.3">
      <c r="A35" s="6" t="s">
        <v>19</v>
      </c>
      <c r="B35" s="6">
        <v>83721.504000000001</v>
      </c>
      <c r="C35" s="7">
        <v>9.4900000000000002E-3</v>
      </c>
      <c r="D35" s="5">
        <f t="shared" si="4"/>
        <v>0.99379027126105701</v>
      </c>
      <c r="E35" s="6">
        <v>0.76400000000000001</v>
      </c>
    </row>
    <row r="36" spans="1:5" x14ac:dyDescent="0.3">
      <c r="A36" s="6" t="s">
        <v>12</v>
      </c>
      <c r="B36" s="6">
        <v>84474.593999999997</v>
      </c>
      <c r="C36" s="7">
        <v>1.061E-2</v>
      </c>
      <c r="D36" s="5">
        <f t="shared" si="4"/>
        <v>0.98769921098976132</v>
      </c>
      <c r="E36" s="6">
        <v>0.77100000000000002</v>
      </c>
    </row>
    <row r="37" spans="1:5" x14ac:dyDescent="0.3">
      <c r="A37" s="6" t="s">
        <v>11</v>
      </c>
      <c r="B37" s="6">
        <v>84793.82</v>
      </c>
      <c r="C37" s="7">
        <v>1.072E-2</v>
      </c>
      <c r="D37" s="5">
        <f t="shared" si="4"/>
        <v>0.98511728212845029</v>
      </c>
      <c r="E37" s="6">
        <v>0.77400000000000002</v>
      </c>
    </row>
    <row r="38" spans="1:5" x14ac:dyDescent="0.3">
      <c r="A38" s="6" t="s">
        <v>16</v>
      </c>
      <c r="B38" s="6">
        <v>97604.741999999998</v>
      </c>
      <c r="C38" s="7">
        <v>9.7599999999999996E-3</v>
      </c>
      <c r="D38" s="5">
        <f t="shared" si="4"/>
        <v>0.88150138225875507</v>
      </c>
      <c r="E38" s="6">
        <v>0.89100000000000001</v>
      </c>
    </row>
    <row r="39" spans="1:5" x14ac:dyDescent="0.3">
      <c r="A39" s="6" t="s">
        <v>10</v>
      </c>
      <c r="B39" s="6">
        <v>98739.622000000003</v>
      </c>
      <c r="C39" s="7">
        <v>1.192E-2</v>
      </c>
      <c r="D39" s="5">
        <f t="shared" si="4"/>
        <v>0.87232236981576938</v>
      </c>
      <c r="E39" s="6">
        <v>0.90100000000000002</v>
      </c>
    </row>
    <row r="40" spans="1:5" x14ac:dyDescent="0.3">
      <c r="A40" s="6" t="s">
        <v>9</v>
      </c>
      <c r="B40" s="6">
        <v>109651.183</v>
      </c>
      <c r="C40" s="7">
        <v>5.6320000000000002E-2</v>
      </c>
      <c r="D40" s="5">
        <f t="shared" si="4"/>
        <v>0.78406867410221559</v>
      </c>
      <c r="E40" s="6">
        <v>1</v>
      </c>
    </row>
    <row r="41" spans="1:5" x14ac:dyDescent="0.3">
      <c r="A41" s="6" t="s">
        <v>13</v>
      </c>
      <c r="B41" s="6">
        <v>159522.861</v>
      </c>
      <c r="C41" s="7">
        <v>1.281E-2</v>
      </c>
      <c r="D41" s="5">
        <f t="shared" si="4"/>
        <v>0.38070201602860609</v>
      </c>
      <c r="E41" s="6">
        <v>1.4550000000000001</v>
      </c>
    </row>
    <row r="42" spans="1:5" x14ac:dyDescent="0.3">
      <c r="A42" s="6" t="s">
        <v>15</v>
      </c>
      <c r="B42" s="6">
        <v>330230.88799999998</v>
      </c>
      <c r="C42" s="7">
        <v>1.6549999999999999E-2</v>
      </c>
      <c r="D42" s="5">
        <f t="shared" si="4"/>
        <v>-1</v>
      </c>
      <c r="E42" s="6">
        <v>3.012</v>
      </c>
    </row>
    <row r="44" spans="1:5" x14ac:dyDescent="0.3">
      <c r="A44" s="6" t="s">
        <v>17</v>
      </c>
      <c r="B44" s="8">
        <f>SMALL(B34:B42,1)</f>
        <v>82953.741999999998</v>
      </c>
    </row>
    <row r="45" spans="1:5" x14ac:dyDescent="0.3">
      <c r="A45" s="6" t="s">
        <v>18</v>
      </c>
      <c r="B45" s="8">
        <f>LARGE(B34:B42,1)</f>
        <v>330230.88799999998</v>
      </c>
    </row>
    <row r="48" spans="1:5" x14ac:dyDescent="0.3">
      <c r="A48" t="s">
        <v>0</v>
      </c>
      <c r="B48" t="s">
        <v>20</v>
      </c>
    </row>
    <row r="49" spans="1:5" x14ac:dyDescent="0.3">
      <c r="A49" s="6" t="s">
        <v>9</v>
      </c>
      <c r="B49" s="6">
        <v>1</v>
      </c>
    </row>
    <row r="50" spans="1:5" x14ac:dyDescent="0.3">
      <c r="A50" s="6" t="s">
        <v>11</v>
      </c>
      <c r="B50" s="6">
        <v>1.012</v>
      </c>
    </row>
    <row r="51" spans="1:5" x14ac:dyDescent="0.3">
      <c r="A51" s="6" t="s">
        <v>12</v>
      </c>
      <c r="B51" s="6">
        <v>1.014</v>
      </c>
    </row>
    <row r="52" spans="1:5" x14ac:dyDescent="0.3">
      <c r="A52" s="6" t="s">
        <v>19</v>
      </c>
      <c r="B52" s="6">
        <v>1.024</v>
      </c>
    </row>
    <row r="53" spans="1:5" x14ac:dyDescent="0.3">
      <c r="A53" s="6" t="s">
        <v>14</v>
      </c>
      <c r="B53" s="6">
        <v>1.024</v>
      </c>
    </row>
    <row r="54" spans="1:5" x14ac:dyDescent="0.3">
      <c r="A54" s="6" t="s">
        <v>16</v>
      </c>
      <c r="B54" s="6">
        <v>1.198</v>
      </c>
    </row>
    <row r="55" spans="1:5" x14ac:dyDescent="0.3">
      <c r="A55" s="6" t="s">
        <v>10</v>
      </c>
      <c r="B55" s="6">
        <v>1.2050000000000001</v>
      </c>
    </row>
    <row r="56" spans="1:5" x14ac:dyDescent="0.3">
      <c r="A56" s="6" t="s">
        <v>13</v>
      </c>
      <c r="B56" s="6">
        <v>1.9830000000000001</v>
      </c>
    </row>
    <row r="57" spans="1:5" x14ac:dyDescent="0.3">
      <c r="A57" s="6" t="s">
        <v>15</v>
      </c>
      <c r="B57" s="6">
        <v>4.0279999999999996</v>
      </c>
    </row>
    <row r="62" spans="1:5" x14ac:dyDescent="0.3">
      <c r="A62" t="s">
        <v>0</v>
      </c>
      <c r="B62" t="s">
        <v>3</v>
      </c>
      <c r="C62" t="s">
        <v>4</v>
      </c>
      <c r="D62" t="s">
        <v>24</v>
      </c>
      <c r="E62" t="s">
        <v>22</v>
      </c>
    </row>
    <row r="63" spans="1:5" x14ac:dyDescent="0.3">
      <c r="A63" s="6" t="s">
        <v>9</v>
      </c>
      <c r="B63">
        <v>2545458.98</v>
      </c>
      <c r="C63" s="3">
        <v>6.1599999999999997E-3</v>
      </c>
      <c r="D63">
        <f t="shared" ref="D63:D71" si="5">-((B63-$B$73)*2/($B$74-$B$73)-1)</f>
        <v>1</v>
      </c>
      <c r="E63">
        <f t="shared" ref="E63:E71" si="6">(B63/B$63)</f>
        <v>1</v>
      </c>
    </row>
    <row r="64" spans="1:5" x14ac:dyDescent="0.3">
      <c r="A64" s="6" t="s">
        <v>11</v>
      </c>
      <c r="B64">
        <v>2574523.35</v>
      </c>
      <c r="C64" s="3">
        <v>6.4900000000000001E-3</v>
      </c>
      <c r="D64">
        <f t="shared" si="5"/>
        <v>0.99245694280835695</v>
      </c>
      <c r="E64">
        <f t="shared" si="6"/>
        <v>1.0114181254651371</v>
      </c>
    </row>
    <row r="65" spans="1:5" x14ac:dyDescent="0.3">
      <c r="A65" s="6" t="s">
        <v>12</v>
      </c>
      <c r="B65">
        <v>2578571.33</v>
      </c>
      <c r="C65" s="3">
        <v>6.4000000000000003E-3</v>
      </c>
      <c r="D65">
        <f t="shared" si="5"/>
        <v>0.99140637317100966</v>
      </c>
      <c r="E65">
        <f t="shared" si="6"/>
        <v>1.0130084005517936</v>
      </c>
    </row>
    <row r="66" spans="1:5" x14ac:dyDescent="0.3">
      <c r="A66" s="6" t="s">
        <v>14</v>
      </c>
      <c r="B66">
        <v>2605929.94</v>
      </c>
      <c r="C66" s="3">
        <v>7.4099999999999999E-3</v>
      </c>
      <c r="D66">
        <f t="shared" si="5"/>
        <v>0.98430601077148561</v>
      </c>
      <c r="E66">
        <f t="shared" si="6"/>
        <v>1.0237564071843734</v>
      </c>
    </row>
    <row r="67" spans="1:5" x14ac:dyDescent="0.3">
      <c r="A67" s="6" t="s">
        <v>19</v>
      </c>
      <c r="B67">
        <v>2605973.09</v>
      </c>
      <c r="C67" s="3">
        <v>6.6299999999999996E-3</v>
      </c>
      <c r="D67">
        <f t="shared" si="5"/>
        <v>0.98429481207982916</v>
      </c>
      <c r="E67">
        <f t="shared" si="6"/>
        <v>1.0237733589405553</v>
      </c>
    </row>
    <row r="68" spans="1:5" x14ac:dyDescent="0.3">
      <c r="A68" s="6" t="s">
        <v>16</v>
      </c>
      <c r="B68">
        <v>3049422.7</v>
      </c>
      <c r="C68" s="3">
        <v>9.3500000000000007E-3</v>
      </c>
      <c r="D68">
        <f t="shared" si="5"/>
        <v>0.86920662094264645</v>
      </c>
      <c r="E68">
        <f t="shared" si="6"/>
        <v>1.1979854022240028</v>
      </c>
    </row>
    <row r="69" spans="1:5" x14ac:dyDescent="0.3">
      <c r="A69" s="6" t="s">
        <v>10</v>
      </c>
      <c r="B69">
        <v>3065230.4</v>
      </c>
      <c r="C69" s="3">
        <v>1.004E-2</v>
      </c>
      <c r="D69">
        <f t="shared" si="5"/>
        <v>0.86510405876193053</v>
      </c>
      <c r="E69">
        <f t="shared" si="6"/>
        <v>1.2041955592621649</v>
      </c>
    </row>
    <row r="70" spans="1:5" x14ac:dyDescent="0.3">
      <c r="A70" s="6" t="s">
        <v>13</v>
      </c>
      <c r="B70">
        <v>5045388.49</v>
      </c>
      <c r="C70" s="3">
        <v>1.282E-2</v>
      </c>
      <c r="D70">
        <f t="shared" si="5"/>
        <v>0.35119490740703718</v>
      </c>
      <c r="E70">
        <f t="shared" si="6"/>
        <v>1.9821134536609191</v>
      </c>
    </row>
    <row r="71" spans="1:5" x14ac:dyDescent="0.3">
      <c r="A71" s="6" t="s">
        <v>15</v>
      </c>
      <c r="B71">
        <v>10251716.34</v>
      </c>
      <c r="C71" s="3">
        <v>1.6840000000000001E-2</v>
      </c>
      <c r="D71">
        <f t="shared" si="5"/>
        <v>-1</v>
      </c>
      <c r="E71">
        <f t="shared" si="6"/>
        <v>4.027452974315854</v>
      </c>
    </row>
    <row r="73" spans="1:5" x14ac:dyDescent="0.3">
      <c r="A73" s="6" t="s">
        <v>17</v>
      </c>
      <c r="B73" s="8">
        <f>SMALL(B63:B71,1)</f>
        <v>2545458.98</v>
      </c>
    </row>
    <row r="74" spans="1:5" x14ac:dyDescent="0.3">
      <c r="A74" s="6" t="s">
        <v>18</v>
      </c>
      <c r="B74" s="8">
        <f>LARGE(B63:B71,1)</f>
        <v>10251716.34</v>
      </c>
    </row>
    <row r="77" spans="1:5" x14ac:dyDescent="0.3">
      <c r="A77" s="1" t="s">
        <v>0</v>
      </c>
      <c r="B77" s="1" t="s">
        <v>5</v>
      </c>
      <c r="C77" s="1" t="s">
        <v>6</v>
      </c>
      <c r="D77"/>
      <c r="E77"/>
    </row>
    <row r="78" spans="1:5" x14ac:dyDescent="0.3">
      <c r="A78" s="6" t="s">
        <v>9</v>
      </c>
      <c r="B78">
        <v>0.72799999999999998</v>
      </c>
      <c r="C78" s="3">
        <v>5.5329999999999997E-2</v>
      </c>
      <c r="D78"/>
      <c r="E78"/>
    </row>
    <row r="79" spans="1:5" x14ac:dyDescent="0.3">
      <c r="A79" s="6" t="s">
        <v>11</v>
      </c>
      <c r="B79">
        <v>0.94899999999999995</v>
      </c>
      <c r="C79" s="3">
        <v>8.4799999999999997E-3</v>
      </c>
      <c r="D79"/>
      <c r="E79"/>
    </row>
    <row r="80" spans="1:5" x14ac:dyDescent="0.3">
      <c r="A80" s="6" t="s">
        <v>12</v>
      </c>
      <c r="B80">
        <v>0.95399999999999996</v>
      </c>
      <c r="C80" s="3">
        <v>7.9799999999999992E-3</v>
      </c>
      <c r="D80"/>
      <c r="E80"/>
    </row>
    <row r="81" spans="1:5" x14ac:dyDescent="0.3">
      <c r="A81" s="6" t="s">
        <v>10</v>
      </c>
      <c r="B81">
        <v>0.97099999999999997</v>
      </c>
      <c r="C81" s="3">
        <v>7.2500000000000004E-3</v>
      </c>
      <c r="D81"/>
      <c r="E81"/>
    </row>
    <row r="82" spans="1:5" x14ac:dyDescent="0.3">
      <c r="A82" s="6" t="s">
        <v>15</v>
      </c>
      <c r="B82">
        <v>0.97099999999999997</v>
      </c>
      <c r="C82" s="3">
        <v>4.5999999999999999E-3</v>
      </c>
      <c r="D82"/>
      <c r="E82"/>
    </row>
    <row r="83" spans="1:5" x14ac:dyDescent="0.3">
      <c r="A83" s="6" t="s">
        <v>19</v>
      </c>
      <c r="B83">
        <v>0.97299999999999998</v>
      </c>
      <c r="C83" s="3">
        <v>6.8500000000000002E-3</v>
      </c>
      <c r="D83"/>
      <c r="E83"/>
    </row>
    <row r="84" spans="1:5" x14ac:dyDescent="0.3">
      <c r="A84" s="6" t="s">
        <v>16</v>
      </c>
      <c r="B84">
        <v>0.97699999999999998</v>
      </c>
      <c r="C84" s="3">
        <v>4.7000000000000002E-3</v>
      </c>
      <c r="D84"/>
      <c r="E84"/>
    </row>
    <row r="85" spans="1:5" x14ac:dyDescent="0.3">
      <c r="A85" s="6" t="s">
        <v>14</v>
      </c>
      <c r="B85">
        <v>0.98199999999999998</v>
      </c>
      <c r="C85" s="3">
        <v>9.0200000000000002E-3</v>
      </c>
      <c r="D85"/>
      <c r="E85"/>
    </row>
    <row r="86" spans="1:5" x14ac:dyDescent="0.3">
      <c r="A86" s="6" t="s">
        <v>13</v>
      </c>
      <c r="B86">
        <v>0.98899999999999999</v>
      </c>
      <c r="C86" s="3">
        <v>1.9499999999999999E-3</v>
      </c>
      <c r="D86"/>
      <c r="E86"/>
    </row>
    <row r="88" spans="1:5" x14ac:dyDescent="0.3">
      <c r="A88" s="6" t="s">
        <v>17</v>
      </c>
      <c r="B88" s="8">
        <f>SMALL(B78:B86,1)</f>
        <v>0.72799999999999998</v>
      </c>
    </row>
    <row r="89" spans="1:5" x14ac:dyDescent="0.3">
      <c r="A89" s="6" t="s">
        <v>18</v>
      </c>
      <c r="B89" s="8">
        <f>LARGE(B78:B86,1)</f>
        <v>0.98899999999999999</v>
      </c>
    </row>
    <row r="93" spans="1:5" x14ac:dyDescent="0.3">
      <c r="A93" t="s">
        <v>0</v>
      </c>
      <c r="B93" t="s">
        <v>7</v>
      </c>
      <c r="C93" t="s">
        <v>8</v>
      </c>
    </row>
    <row r="94" spans="1:5" x14ac:dyDescent="0.3">
      <c r="A94" s="6" t="s">
        <v>10</v>
      </c>
      <c r="B94">
        <v>0.2</v>
      </c>
      <c r="C94" s="3">
        <v>2</v>
      </c>
      <c r="D94"/>
      <c r="E94"/>
    </row>
    <row r="95" spans="1:5" x14ac:dyDescent="0.3">
      <c r="A95" s="6" t="s">
        <v>15</v>
      </c>
      <c r="B95">
        <v>0.2</v>
      </c>
      <c r="C95" s="3">
        <v>2</v>
      </c>
      <c r="D95"/>
      <c r="E95"/>
    </row>
    <row r="96" spans="1:5" x14ac:dyDescent="0.3">
      <c r="A96" s="6" t="s">
        <v>9</v>
      </c>
      <c r="B96">
        <v>0.22</v>
      </c>
      <c r="C96" s="3">
        <v>2.1875</v>
      </c>
      <c r="D96"/>
      <c r="E96"/>
    </row>
    <row r="97" spans="1:5" x14ac:dyDescent="0.3">
      <c r="A97" s="6" t="s">
        <v>14</v>
      </c>
      <c r="B97">
        <v>29.46</v>
      </c>
      <c r="C97" s="3">
        <v>0.53271000000000002</v>
      </c>
      <c r="D97"/>
      <c r="E97"/>
    </row>
    <row r="98" spans="1:5" x14ac:dyDescent="0.3">
      <c r="A98" s="6" t="s">
        <v>11</v>
      </c>
      <c r="B98">
        <v>30.52</v>
      </c>
      <c r="C98" s="3">
        <v>0.44453999999999999</v>
      </c>
      <c r="D98"/>
      <c r="E98"/>
    </row>
    <row r="99" spans="1:5" x14ac:dyDescent="0.3">
      <c r="A99" s="6" t="s">
        <v>12</v>
      </c>
      <c r="B99">
        <v>30.8</v>
      </c>
      <c r="C99" s="3">
        <v>0.53454999999999997</v>
      </c>
      <c r="D99"/>
      <c r="E99"/>
    </row>
    <row r="100" spans="1:5" x14ac:dyDescent="0.3">
      <c r="A100" s="6" t="s">
        <v>13</v>
      </c>
      <c r="B100">
        <v>62.83</v>
      </c>
      <c r="C100" s="3">
        <v>0.61819000000000002</v>
      </c>
      <c r="D100"/>
      <c r="E100"/>
    </row>
    <row r="101" spans="1:5" x14ac:dyDescent="0.3">
      <c r="A101" s="6" t="s">
        <v>19</v>
      </c>
      <c r="B101">
        <v>100.52</v>
      </c>
      <c r="C101" s="3">
        <v>0.39568999999999999</v>
      </c>
      <c r="D101"/>
      <c r="E101"/>
    </row>
    <row r="102" spans="1:5" x14ac:dyDescent="0.3">
      <c r="A102" s="6" t="s">
        <v>16</v>
      </c>
      <c r="B102">
        <v>106.87</v>
      </c>
      <c r="C102" s="3">
        <v>0.38525999999999999</v>
      </c>
      <c r="D102"/>
      <c r="E102"/>
    </row>
    <row r="103" spans="1:5" x14ac:dyDescent="0.3">
      <c r="A103"/>
      <c r="B103"/>
      <c r="C103"/>
      <c r="D103"/>
      <c r="E103"/>
    </row>
    <row r="104" spans="1:5" x14ac:dyDescent="0.3">
      <c r="A104"/>
      <c r="B104"/>
      <c r="C104"/>
      <c r="D104"/>
      <c r="E104"/>
    </row>
    <row r="105" spans="1:5" x14ac:dyDescent="0.3">
      <c r="A105"/>
      <c r="B105"/>
      <c r="C105"/>
      <c r="D105"/>
      <c r="E105"/>
    </row>
    <row r="106" spans="1:5" x14ac:dyDescent="0.3">
      <c r="A106"/>
      <c r="B106"/>
      <c r="C106"/>
      <c r="D106"/>
      <c r="E106"/>
    </row>
    <row r="107" spans="1:5" x14ac:dyDescent="0.3">
      <c r="A107"/>
      <c r="B107"/>
      <c r="C107"/>
      <c r="D107"/>
      <c r="E107"/>
    </row>
    <row r="108" spans="1:5" x14ac:dyDescent="0.3">
      <c r="A108"/>
      <c r="B108"/>
      <c r="C108"/>
      <c r="D108"/>
      <c r="E108"/>
    </row>
  </sheetData>
  <phoneticPr fontId="2" type="noConversion"/>
  <pageMargins left="0.7" right="0.7" top="0.75" bottom="0.75" header="0.3" footer="0.3"/>
  <pageSetup paperSize="9" orientation="portrait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Moreira de Camargo</dc:creator>
  <cp:lastModifiedBy>Matheus Moreira de Camargo</cp:lastModifiedBy>
  <dcterms:created xsi:type="dcterms:W3CDTF">2015-06-05T18:19:34Z</dcterms:created>
  <dcterms:modified xsi:type="dcterms:W3CDTF">2023-05-24T19:29:39Z</dcterms:modified>
</cp:coreProperties>
</file>