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novo\Low-Low\"/>
    </mc:Choice>
  </mc:AlternateContent>
  <xr:revisionPtr revIDLastSave="0" documentId="13_ncr:1_{CBE37D91-37AF-4244-97DF-CAF8B9BC03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C19" i="1" s="1"/>
  <c r="E13" i="1"/>
  <c r="B13" i="1"/>
  <c r="F12" i="1"/>
  <c r="E12" i="1"/>
  <c r="B12" i="1"/>
  <c r="B20" i="1" s="1"/>
  <c r="G19" i="1"/>
  <c r="G23" i="1"/>
  <c r="G22" i="1"/>
  <c r="G16" i="1"/>
  <c r="G20" i="1"/>
  <c r="G24" i="1"/>
  <c r="G21" i="1"/>
  <c r="G17" i="1"/>
  <c r="G18" i="1"/>
  <c r="H13" i="1" s="1"/>
  <c r="E64" i="1"/>
  <c r="B45" i="1"/>
  <c r="B46" i="1"/>
  <c r="H12" i="1" l="1"/>
  <c r="D16" i="1" s="1"/>
  <c r="C17" i="1"/>
  <c r="C24" i="1"/>
  <c r="C21" i="1"/>
  <c r="B16" i="1"/>
  <c r="B17" i="1"/>
  <c r="C16" i="1"/>
  <c r="B23" i="1"/>
  <c r="C23" i="1"/>
  <c r="B22" i="1"/>
  <c r="B19" i="1"/>
  <c r="C18" i="1"/>
  <c r="C20" i="1"/>
  <c r="B24" i="1"/>
  <c r="B18" i="1"/>
  <c r="B21" i="1"/>
  <c r="C22" i="1"/>
  <c r="E67" i="1"/>
  <c r="E65" i="1"/>
  <c r="E70" i="1"/>
  <c r="E66" i="1"/>
  <c r="E69" i="1"/>
  <c r="E68" i="1"/>
  <c r="E72" i="1"/>
  <c r="E71" i="1"/>
  <c r="B89" i="1"/>
  <c r="B90" i="1"/>
  <c r="B75" i="1"/>
  <c r="B74" i="1"/>
  <c r="D22" i="1" l="1"/>
  <c r="D19" i="1"/>
  <c r="D24" i="1"/>
  <c r="D21" i="1"/>
  <c r="D23" i="1"/>
  <c r="D20" i="1"/>
  <c r="D18" i="1"/>
  <c r="D17" i="1"/>
  <c r="D64" i="1"/>
  <c r="D42" i="1"/>
  <c r="D69" i="1"/>
  <c r="D68" i="1"/>
  <c r="D67" i="1"/>
  <c r="D65" i="1"/>
  <c r="D70" i="1"/>
  <c r="D72" i="1"/>
  <c r="D66" i="1"/>
  <c r="D71" i="1"/>
  <c r="D38" i="1"/>
  <c r="D35" i="1"/>
  <c r="D37" i="1"/>
  <c r="D40" i="1"/>
  <c r="D41" i="1"/>
  <c r="D39" i="1"/>
  <c r="D43" i="1"/>
  <c r="D36" i="1"/>
</calcChain>
</file>

<file path=xl/sharedStrings.xml><?xml version="1.0" encoding="utf-8"?>
<sst xmlns="http://schemas.openxmlformats.org/spreadsheetml/2006/main" count="108" uniqueCount="32">
  <si>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</si>
  <si>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</si>
  <si>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</si>
  <si>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</si>
  <si>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</si>
  <si>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</si>
  <si>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</si>
  <si>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</si>
  <si>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</si>
  <si>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</si>
  <si>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</si>
  <si>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</si>
  <si>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</si>
  <si>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</si>
  <si>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</si>
  <si>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</si>
  <si>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</si>
  <si>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</si>
  <si>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</si>
  <si>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XSufferage</t>
  </si>
  <si>
    <t>Heuristic ETC/MET ETC</t>
  </si>
  <si>
    <t>MPR</t>
  </si>
  <si>
    <t>FPR</t>
  </si>
  <si>
    <t>makespan normalizado</t>
  </si>
  <si>
    <t>flowtime normalizado</t>
  </si>
  <si>
    <t>Normalizado
entre 1 e 2</t>
  </si>
  <si>
    <t>Makespan</t>
  </si>
  <si>
    <t>Flowtime</t>
  </si>
  <si>
    <t>Utilização</t>
  </si>
  <si>
    <t>Utilização média invertida</t>
  </si>
  <si>
    <t>Menor</t>
  </si>
  <si>
    <t>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</si>
</sst>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sz val="8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35"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66FF"/>
      <color rgb="FFE73FAF"/>
      <color rgb="FF72A43A"/>
      <color rgb="FFF97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Plan1!$B$78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Plan1!$A$79:$A$87</c:f>
              <c:strCache>
                <c:ptCount val="9"/>
                <c:pt idx="0">
                  <c:v>MET</c:v>
                </c:pt>
                <c:pt idx="1">
                  <c:v>MCT</c:v>
                </c:pt>
                <c:pt idx="2">
                  <c:v>OLB</c:v>
                </c:pt>
                <c:pt idx="3">
                  <c:v>XSufferage</c:v>
                </c:pt>
                <c:pt idx="4">
                  <c:v>MinMin</c:v>
                </c:pt>
                <c:pt idx="5">
                  <c:v>MinMean</c:v>
                </c:pt>
                <c:pt idx="6">
                  <c:v>MinVar</c:v>
                </c:pt>
                <c:pt idx="7">
                  <c:v>MinMax</c:v>
                </c:pt>
                <c:pt idx="8">
                  <c:v>MaxMin</c:v>
                </c:pt>
              </c:strCache>
            </c:strRef>
          </c:cat>
          <c:val>
            <c:numRef>
              <c:f>Plan1!$B$79:$B$87</c:f>
              <c:numCache>
                <c:formatCode>General</c:formatCode>
                <c:ptCount val="9"/>
                <c:pt idx="0">
                  <c:v>0.72</c:v>
                </c:pt>
                <c:pt idx="1">
                  <c:v>0.98299999999999998</c:v>
                </c:pt>
                <c:pt idx="2">
                  <c:v>0.98299999999999998</c:v>
                </c:pt>
                <c:pt idx="3">
                  <c:v>0.98399999999999999</c:v>
                </c:pt>
                <c:pt idx="4">
                  <c:v>0.98699999999999999</c:v>
                </c:pt>
                <c:pt idx="5">
                  <c:v>0.98699999999999999</c:v>
                </c:pt>
                <c:pt idx="6">
                  <c:v>0.98699999999999999</c:v>
                </c:pt>
                <c:pt idx="7">
                  <c:v>0.98799999999999999</c:v>
                </c:pt>
                <c:pt idx="8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Plan1!$D$34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C-47AB-B30E-BE86B9E0F7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C-47AB-B30E-BE86B9E0F7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CC-47AB-B30E-BE86B9E0F7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CC-47AB-B30E-BE86B9E0F7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CC-47AB-B30E-BE86B9E0F7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CC-47AB-B30E-BE86B9E0F7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CC-47AB-B30E-BE86B9E0F7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CC-47AB-B30E-BE86B9E0F7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18-41DD-B497-481DEFCC2A25}"/>
              </c:ext>
            </c:extLst>
          </c:dPt>
          <c:cat>
            <c:strRef>
              <c:f>Plan1!$A$35:$A$44</c:f>
              <c:strCache>
                <c:ptCount val="9"/>
                <c:pt idx="0">
                  <c:v>MinMin</c:v>
                </c:pt>
                <c:pt idx="1">
                  <c:v>MinMean</c:v>
                </c:pt>
                <c:pt idx="2">
                  <c:v>MinVar</c:v>
                </c:pt>
                <c:pt idx="3">
                  <c:v>XSufferage</c:v>
                </c:pt>
                <c:pt idx="4">
                  <c:v>MinMax</c:v>
                </c:pt>
                <c:pt idx="5">
                  <c:v>MCT</c:v>
                </c:pt>
                <c:pt idx="6">
                  <c:v>OLB</c:v>
                </c:pt>
                <c:pt idx="7">
                  <c:v>MaxMin</c:v>
                </c:pt>
                <c:pt idx="8">
                  <c:v>MET</c:v>
                </c:pt>
              </c:strCache>
            </c:strRef>
          </c:cat>
          <c:val>
            <c:numRef>
              <c:f>Plan1!$D$35:$D$44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0.92592236562466279</c:v>
                </c:pt>
                <c:pt idx="4">
                  <c:v>0.70785229460937971</c:v>
                </c:pt>
                <c:pt idx="5">
                  <c:v>0.64775723279477515</c:v>
                </c:pt>
                <c:pt idx="6">
                  <c:v>0.11137987260641136</c:v>
                </c:pt>
                <c:pt idx="7">
                  <c:v>8.7588332245138623E-2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Plan1!$B$49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F6-4E9D-B03C-5AF789A6CF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6-4E9D-B03C-5AF789A6CF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F6-4E9D-B03C-5AF789A6CF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F6-4E9D-B03C-5AF789A6CF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F6-4E9D-B03C-5AF789A6CF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F6-4E9D-B03C-5AF789A6CFC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F6-4E9D-B03C-5AF789A6CF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F6-4E9D-B03C-5AF789A6CFC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F6-4E9D-B03C-5AF789A6CFC6}"/>
              </c:ext>
            </c:extLst>
          </c:dPt>
          <c:cat>
            <c:strRef>
              <c:f>Plan1!$A$50:$A$58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OLB</c:v>
                </c:pt>
                <c:pt idx="8">
                  <c:v>MaxMin</c:v>
                </c:pt>
              </c:strCache>
            </c:strRef>
          </c:cat>
          <c:val>
            <c:numRef>
              <c:f>Plan1!$B$50:$B$58</c:f>
              <c:numCache>
                <c:formatCode>General</c:formatCode>
                <c:ptCount val="9"/>
                <c:pt idx="0">
                  <c:v>1</c:v>
                </c:pt>
                <c:pt idx="1">
                  <c:v>1.0029999999999999</c:v>
                </c:pt>
                <c:pt idx="2">
                  <c:v>1.0029999999999999</c:v>
                </c:pt>
                <c:pt idx="3">
                  <c:v>1.0029999999999999</c:v>
                </c:pt>
                <c:pt idx="4">
                  <c:v>1.014</c:v>
                </c:pt>
                <c:pt idx="5">
                  <c:v>1.0589999999999999</c:v>
                </c:pt>
                <c:pt idx="6">
                  <c:v>1.0649999999999999</c:v>
                </c:pt>
                <c:pt idx="7">
                  <c:v>1.1639999999999999</c:v>
                </c:pt>
                <c:pt idx="8">
                  <c:v>1.1759999999999999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Plan1!$E$34</c:f>
              <c:strCache>
                <c:ptCount val="1"/>
                <c:pt idx="0">
                  <c:v>MPR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12-451B-98F7-C5F0E31D81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2-451B-98F7-C5F0E31D81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2-451B-98F7-C5F0E31D81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12-451B-98F7-C5F0E31D81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12-451B-98F7-C5F0E31D81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12-451B-98F7-C5F0E31D81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12-451B-98F7-C5F0E31D81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12-451B-98F7-C5F0E31D81A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12-451B-98F7-C5F0E31D81A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Plan1!$A$35:$A$44</c15:sqref>
                  </c15:fullRef>
                </c:ext>
              </c:extLst>
              <c:f>Plan1!$A$35:$A$43</c:f>
              <c:strCache>
                <c:ptCount val="9"/>
                <c:pt idx="0">
                  <c:v>MinMin</c:v>
                </c:pt>
                <c:pt idx="1">
                  <c:v>MinMean</c:v>
                </c:pt>
                <c:pt idx="2">
                  <c:v>MinVar</c:v>
                </c:pt>
                <c:pt idx="3">
                  <c:v>XSufferage</c:v>
                </c:pt>
                <c:pt idx="4">
                  <c:v>MinMax</c:v>
                </c:pt>
                <c:pt idx="5">
                  <c:v>MCT</c:v>
                </c:pt>
                <c:pt idx="6">
                  <c:v>OLB</c:v>
                </c:pt>
                <c:pt idx="7">
                  <c:v>MaxMin</c:v>
                </c:pt>
                <c:pt idx="8">
                  <c:v>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Plan1!$E$35:$E$44</c15:sqref>
                  </c15:fullRef>
                </c:ext>
              </c:extLst>
              <c:f>Plan1!$E$35:$E$43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0.72899999999999998</c:v>
                </c:pt>
                <c:pt idx="2">
                  <c:v>0.72899999999999998</c:v>
                </c:pt>
                <c:pt idx="3">
                  <c:v>0.73899999999999999</c:v>
                </c:pt>
                <c:pt idx="4">
                  <c:v>0.76900000000000002</c:v>
                </c:pt>
                <c:pt idx="5">
                  <c:v>0.77700000000000002</c:v>
                </c:pt>
                <c:pt idx="6">
                  <c:v>0.85</c:v>
                </c:pt>
                <c:pt idx="7">
                  <c:v>0.85299999999999998</c:v>
                </c:pt>
                <c:pt idx="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Plan1!$D$63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9-4291-8FC8-A8374C9475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9-4291-8FC8-A8374C9475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9-4291-8FC8-A8374C9475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9-4291-8FC8-A8374C9475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9-4291-8FC8-A8374C9475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9-4291-8FC8-A8374C9475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9-4291-8FC8-A8374C9475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9-4291-8FC8-A8374C9475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49-4291-8FC8-A8374C947531}"/>
              </c:ext>
            </c:extLst>
          </c:dPt>
          <c:cat>
            <c:strRef>
              <c:f>Plan1!$A$64:$A$72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OLB</c:v>
                </c:pt>
                <c:pt idx="8">
                  <c:v>MaxMin</c:v>
                </c:pt>
              </c:strCache>
            </c:strRef>
          </c:cat>
          <c:val>
            <c:numRef>
              <c:f>Plan1!$D$64:$D$72</c:f>
              <c:numCache>
                <c:formatCode>General</c:formatCode>
                <c:ptCount val="9"/>
                <c:pt idx="0">
                  <c:v>1</c:v>
                </c:pt>
                <c:pt idx="1">
                  <c:v>0.96993468580026898</c:v>
                </c:pt>
                <c:pt idx="2">
                  <c:v>0.96993468580026898</c:v>
                </c:pt>
                <c:pt idx="3">
                  <c:v>0.96993468580026898</c:v>
                </c:pt>
                <c:pt idx="4">
                  <c:v>0.8408277092414127</c:v>
                </c:pt>
                <c:pt idx="5">
                  <c:v>0.33598045786088926</c:v>
                </c:pt>
                <c:pt idx="6">
                  <c:v>0.26878593606005519</c:v>
                </c:pt>
                <c:pt idx="7">
                  <c:v>-0.86428519196837961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Plan1!$A$16</c:f>
              <c:strCache>
                <c:ptCount val="1"/>
                <c:pt idx="0">
                  <c:v>MaxMin</c:v>
                </c:pt>
              </c:strCache>
            </c:strRef>
          </c:tx>
          <c:spPr>
            <a:solidFill>
              <a:srgbClr val="F97101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Plan1!$B$16:$D$16</c:f>
              <c:numCache>
                <c:formatCode>General</c:formatCode>
                <c:ptCount val="3"/>
                <c:pt idx="0">
                  <c:v>1.4562058338774306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AB8-9CD6-785E8CDA87C2}"/>
            </c:ext>
          </c:extLst>
        </c:ser>
        <c:ser>
          <c:idx val="1"/>
          <c:order val="1"/>
          <c:tx>
            <c:strRef>
              <c:f>Plan1!$A$17</c:f>
              <c:strCache>
                <c:ptCount val="1"/>
                <c:pt idx="0">
                  <c:v>MCT</c:v>
                </c:pt>
              </c:strCache>
            </c:strRef>
          </c:tx>
          <c:spPr>
            <a:solidFill>
              <a:srgbClr val="72A43A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Plan1!$B$17:$D$17</c:f>
              <c:numCache>
                <c:formatCode>General</c:formatCode>
                <c:ptCount val="3"/>
                <c:pt idx="0">
                  <c:v>1.1761213836026125</c:v>
                </c:pt>
                <c:pt idx="1">
                  <c:v>1.3656070319699725</c:v>
                </c:pt>
                <c:pt idx="2">
                  <c:v>1.0163372121606342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6-4AB8-9CD6-785E8CDA87C2}"/>
            </c:ext>
          </c:extLst>
        </c:ser>
        <c:ser>
          <c:idx val="2"/>
          <c:order val="2"/>
          <c:tx>
            <c:strRef>
              <c:f>Plan1!$A$18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Plan1!$B$18:$D$18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6-4AB8-9CD6-785E8CDA87C2}"/>
            </c:ext>
          </c:extLst>
        </c:ser>
        <c:ser>
          <c:idx val="3"/>
          <c:order val="3"/>
          <c:tx>
            <c:strRef>
              <c:f>Plan1!$A$19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Plan1!$B$19:$D$19</c:f>
              <c:numCache>
                <c:formatCode>General</c:formatCode>
                <c:ptCount val="3"/>
                <c:pt idx="0">
                  <c:v>1.1460738526953103</c:v>
                </c:pt>
                <c:pt idx="1">
                  <c:v>1.3320097710695553</c:v>
                </c:pt>
                <c:pt idx="2">
                  <c:v>1.0027090889935732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6-4AB8-9CD6-785E8CDA87C2}"/>
            </c:ext>
          </c:extLst>
        </c:ser>
        <c:ser>
          <c:idx val="4"/>
          <c:order val="4"/>
          <c:tx>
            <c:strRef>
              <c:f>Plan1!$A$20</c:f>
              <c:strCache>
                <c:ptCount val="1"/>
                <c:pt idx="0">
                  <c:v>MinMean</c:v>
                </c:pt>
              </c:strCache>
            </c:strRef>
          </c:tx>
          <c:spPr>
            <a:solidFill>
              <a:srgbClr val="E73FAF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Plan1!$B$20:$D$20</c:f>
              <c:numCache>
                <c:formatCode>General</c:formatCode>
                <c:ptCount val="3"/>
                <c:pt idx="0">
                  <c:v>1</c:v>
                </c:pt>
                <c:pt idx="1">
                  <c:v>1.0150326570998656</c:v>
                </c:pt>
                <c:pt idx="2">
                  <c:v>1.0054236675291806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6-4AB8-9CD6-785E8CDA87C2}"/>
            </c:ext>
          </c:extLst>
        </c:ser>
        <c:ser>
          <c:idx val="5"/>
          <c:order val="5"/>
          <c:tx>
            <c:strRef>
              <c:f>Plan1!$A$21</c:f>
              <c:strCache>
                <c:ptCount val="1"/>
                <c:pt idx="0">
                  <c:v>MinMin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Plan1!$B$21:$D$21</c:f>
              <c:numCache>
                <c:formatCode>General</c:formatCode>
                <c:ptCount val="3"/>
                <c:pt idx="0">
                  <c:v>1</c:v>
                </c:pt>
                <c:pt idx="1">
                  <c:v>1.0150326570998656</c:v>
                </c:pt>
                <c:pt idx="2">
                  <c:v>1.0054236675291806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66-4AB8-9CD6-785E8CDA87C2}"/>
            </c:ext>
          </c:extLst>
        </c:ser>
        <c:ser>
          <c:idx val="6"/>
          <c:order val="6"/>
          <c:tx>
            <c:strRef>
              <c:f>Plan1!$A$22</c:f>
              <c:strCache>
                <c:ptCount val="1"/>
                <c:pt idx="0">
                  <c:v>MinVar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Plan1!$B$22:$D$22</c:f>
              <c:numCache>
                <c:formatCode>General</c:formatCode>
                <c:ptCount val="3"/>
                <c:pt idx="0">
                  <c:v>1</c:v>
                </c:pt>
                <c:pt idx="1">
                  <c:v>1.0150326570998656</c:v>
                </c:pt>
                <c:pt idx="2">
                  <c:v>1.0054236675291806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66-4AB8-9CD6-785E8CDA87C2}"/>
            </c:ext>
          </c:extLst>
        </c:ser>
        <c:ser>
          <c:idx val="7"/>
          <c:order val="7"/>
          <c:tx>
            <c:strRef>
              <c:f>Plan1!$A$23</c:f>
              <c:strCache>
                <c:ptCount val="1"/>
                <c:pt idx="0">
                  <c:v>OLB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Plan1!$B$23:$D$23</c:f>
              <c:numCache>
                <c:formatCode>General</c:formatCode>
                <c:ptCount val="3"/>
                <c:pt idx="0">
                  <c:v>1.4443100636967943</c:v>
                </c:pt>
                <c:pt idx="1">
                  <c:v>1.9321425959841898</c:v>
                </c:pt>
                <c:pt idx="2">
                  <c:v>1.0163372121606342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66-4AB8-9CD6-785E8CDA87C2}"/>
            </c:ext>
          </c:extLst>
        </c:ser>
        <c:ser>
          <c:idx val="8"/>
          <c:order val="8"/>
          <c:tx>
            <c:strRef>
              <c:f>Plan1!$A$24</c:f>
              <c:strCache>
                <c:ptCount val="1"/>
                <c:pt idx="0">
                  <c:v>XSufferage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/>
          </c:spPr>
          <c:invertIfNegative val="0"/>
          <c:cat>
            <c:strRef>
              <c:f>Plan1!$B$15:$D$15</c:f>
              <c:strCache>
                <c:ptCount val="3"/>
                <c:pt idx="0">
                  <c:v>Makespan</c:v>
                </c:pt>
                <c:pt idx="1">
                  <c:v>Flowtime</c:v>
                </c:pt>
                <c:pt idx="2">
                  <c:v>Utilização</c:v>
                </c:pt>
              </c:strCache>
            </c:strRef>
          </c:cat>
          <c:val>
            <c:numRef>
              <c:f>Plan1!$B$24:$D$24</c:f>
              <c:numCache>
                <c:formatCode>General</c:formatCode>
                <c:ptCount val="3"/>
                <c:pt idx="0">
                  <c:v>1.0370388171876685</c:v>
                </c:pt>
                <c:pt idx="1">
                  <c:v>1.0795861453792936</c:v>
                </c:pt>
                <c:pt idx="2">
                  <c:v>1.0136005077522896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66-4AB8-9CD6-785E8CDA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5503"/>
        <c:axId val="56752143"/>
      </c:barChart>
      <c:catAx>
        <c:axId val="5675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52143"/>
        <c:crosses val="autoZero"/>
        <c:auto val="1"/>
        <c:lblAlgn val="ctr"/>
        <c:lblOffset val="100"/>
        <c:noMultiLvlLbl val="0"/>
      </c:catAx>
      <c:valAx>
        <c:axId val="5675214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5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76</xdr:row>
      <xdr:rowOff>57150</xdr:rowOff>
    </xdr:from>
    <xdr:to>
      <xdr:col>6</xdr:col>
      <xdr:colOff>772991</xdr:colOff>
      <xdr:row>90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32</xdr:row>
      <xdr:rowOff>131884</xdr:rowOff>
    </xdr:from>
    <xdr:to>
      <xdr:col>7</xdr:col>
      <xdr:colOff>959827</xdr:colOff>
      <xdr:row>43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699722</xdr:colOff>
      <xdr:row>45</xdr:row>
      <xdr:rowOff>137746</xdr:rowOff>
    </xdr:from>
    <xdr:to>
      <xdr:col>4</xdr:col>
      <xdr:colOff>939606</xdr:colOff>
      <xdr:row>60</xdr:row>
      <xdr:rowOff>190534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1754797</xdr:colOff>
      <xdr:row>45</xdr:row>
      <xdr:rowOff>153864</xdr:rowOff>
    </xdr:from>
    <xdr:to>
      <xdr:col>7</xdr:col>
      <xdr:colOff>595240</xdr:colOff>
      <xdr:row>60</xdr:row>
      <xdr:rowOff>206652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62</xdr:row>
      <xdr:rowOff>42494</xdr:rowOff>
    </xdr:from>
    <xdr:to>
      <xdr:col>7</xdr:col>
      <xdr:colOff>1542317</xdr:colOff>
      <xdr:row>76</xdr:row>
      <xdr:rowOff>104041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1604597</xdr:colOff>
      <xdr:row>10</xdr:row>
      <xdr:rowOff>46157</xdr:rowOff>
    </xdr:from>
    <xdr:to>
      <xdr:col>5</xdr:col>
      <xdr:colOff>593539</xdr:colOff>
      <xdr:row>25</xdr:row>
      <xdr:rowOff>98946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4AE74F-8657-D467-AC3E-3CF8F0F67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K10">
    <sortCondition ref="H1:H10"/>
  </sortState>
  <tableColumns count="11">
    <tableColumn id="1" xr3:uid="{A3C2CA03-813C-48B9-A2DC-C227E7BE243F}" name="Heuristica" dataDxfId="34"/>
    <tableColumn id="2" xr3:uid="{00395366-180D-4A36-9985-EB31F476EAD5}" name="Makespan médio" dataDxfId="33"/>
    <tableColumn id="3" xr3:uid="{8715E8DB-C733-4CAA-A937-0975DADCD413}" name="Desvio Padrão Makespan" dataDxfId="32"/>
    <tableColumn id="4" xr3:uid="{4BC68332-036C-4C23-94E8-41210BF2D7ED}" name="Heuristic ETC/MET ETC" dataDxfId="31"/>
    <tableColumn id="5" xr3:uid="{703787AA-6A2E-42F6-8F39-FEEE5735E2FE}" name="MPR" dataDxfId="30"/>
    <tableColumn id="6" xr3:uid="{79905495-6C64-46F6-9F08-B3F68175A737}" name="FlowTime médio"/>
    <tableColumn id="7" xr3:uid="{3100A3A6-898F-4351-A35E-82437A1ED88F}" name="Desvio Padrão Flowtime"/>
    <tableColumn id="8" xr3:uid="{5C32DA67-EDD2-4C35-88E5-A972A869913A}" name="Utilização média das máquinas"/>
    <tableColumn id="9" xr3:uid="{1DF2B2D3-C5ED-4B5B-BD38-5E0C325BF8D5}" name="Desvio Padrão Utilização"/>
    <tableColumn id="10" xr3:uid="{E24F2D83-6950-44D7-85A1-1087B19FED0E}" name="Tempo computacional médio"/>
    <tableColumn id="11" xr3:uid="{39AEF7DE-C3E7-4CFB-8C67-AB834C76ADF7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34:E43" totalsRowShown="0" headerRowDxfId="29" dataDxfId="28" tableBorderDxfId="27">
  <autoFilter ref="A34:E43" xr:uid="{E45BF4D3-F4BD-429A-83F0-9AA6726A84DA}"/>
  <sortState xmlns:xlrd2="http://schemas.microsoft.com/office/spreadsheetml/2017/richdata2" ref="A35:E43">
    <sortCondition ref="B34:B43"/>
  </sortState>
  <tableColumns count="5">
    <tableColumn id="1" xr3:uid="{2DC74DCC-560C-46A3-97F8-214ED0A30501}" name="Heuristica" dataDxfId="26"/>
    <tableColumn id="2" xr3:uid="{5744A6AA-289A-4CC9-BD4B-365A47A5BE22}" name="Makespan médio" dataDxfId="25"/>
    <tableColumn id="3" xr3:uid="{2C3B6B88-ECD1-484A-9334-CDD0BBFDD4A3}" name="Desvio Padrão Makespan" dataDxfId="24"/>
    <tableColumn id="4" xr3:uid="{AED9A367-CF86-43D7-B951-A38752444562}" name="makespan normalizado" dataDxfId="23">
      <calculatedColumnFormula>-((B35-$B$45)*2/($B$46-$B$45)-1)</calculatedColumnFormula>
    </tableColumn>
    <tableColumn id="5" xr3:uid="{CF8CF212-3BA9-4556-8A44-E71A68CFD1B3}" name="MPR" dataDxfId="2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63:E72" totalsRowShown="0">
  <autoFilter ref="A63:E72" xr:uid="{FAE46911-5E50-4C88-90FB-CD7D1392F199}"/>
  <sortState xmlns:xlrd2="http://schemas.microsoft.com/office/spreadsheetml/2017/richdata2" ref="A64:E72">
    <sortCondition ref="B63:B72"/>
  </sortState>
  <tableColumns count="5">
    <tableColumn id="1" xr3:uid="{A7A0ECFA-3051-4BE7-8A42-4BEB4E3F9B14}" name="Heuristica" dataDxfId="21"/>
    <tableColumn id="2" xr3:uid="{CF81C596-7E89-44FB-9CF5-BC5EA9EA6D00}" name="FlowTime médio" dataDxfId="20"/>
    <tableColumn id="3" xr3:uid="{5E100AD6-1CA9-432C-8D5B-2506ADF8B9E6}" name="Desvio Padrão Flowtime" dataDxfId="19"/>
    <tableColumn id="4" xr3:uid="{91E90789-ACEA-48F1-B36D-00528B7F090D}" name="flowtime normalizado">
      <calculatedColumnFormula>-((B64-$B$74)*2/($B$75-$B$74)-1)</calculatedColumnFormula>
    </tableColumn>
    <tableColumn id="5" xr3:uid="{7B54DEB9-12AB-4BFE-9FCF-FA7BFABC9618}" name="FPR">
      <calculatedColumnFormula>(B64/B$64)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78:C87" totalsRowShown="0" headerRowDxfId="18" dataDxfId="17" tableBorderDxfId="16">
  <autoFilter ref="A78:C87" xr:uid="{CCA9943B-5066-4976-A16B-EC122A3B23AA}"/>
  <sortState xmlns:xlrd2="http://schemas.microsoft.com/office/spreadsheetml/2017/richdata2" ref="A79:C87">
    <sortCondition ref="B78:B87"/>
  </sortState>
  <tableColumns count="3">
    <tableColumn id="1" xr3:uid="{88550BCA-15F0-4EB6-B68F-A77CF6C07CBB}" name="Heuristica" dataDxfId="15"/>
    <tableColumn id="2" xr3:uid="{18255729-77F6-41F4-956A-B5BB33CEC2B0}" name="Utilização média das máquinas" dataDxfId="14"/>
    <tableColumn id="3" xr3:uid="{E0E2A87B-B633-4A01-82EB-5341859A26F4}" name="Desvio Padrão Utilização" dataDxfId="1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49:B58" totalsRowShown="0">
  <autoFilter ref="A49:B58" xr:uid="{17FB3887-2D04-4E94-BB73-EF70E2E94708}"/>
  <sortState xmlns:xlrd2="http://schemas.microsoft.com/office/spreadsheetml/2017/richdata2" ref="A50:B58">
    <sortCondition ref="B49:B58"/>
  </sortState>
  <tableColumns count="2">
    <tableColumn id="1" xr3:uid="{78BF590B-7128-406D-8614-FF45C9FEDD22}" name="Heuristica" dataDxfId="12"/>
    <tableColumn id="2" xr3:uid="{2DC599D9-D2AA-45C2-9181-20FEF5F78A36}" name="Heuristic ETC/MET ETC" dataDxfId="11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37FABC-F1FF-46CC-83CA-EE51C00F354C}" name="Tabela7" displayName="Tabela7" ref="A94:C103" totalsRowShown="0">
  <autoFilter ref="A94:C103" xr:uid="{7137FABC-F1FF-46CC-83CA-EE51C00F354C}"/>
  <sortState xmlns:xlrd2="http://schemas.microsoft.com/office/spreadsheetml/2017/richdata2" ref="A95:C103">
    <sortCondition ref="B94:B103"/>
  </sortState>
  <tableColumns count="3">
    <tableColumn id="1" xr3:uid="{4107AAE6-EE34-48A8-83F5-2853D20BEB6E}" name="Heuristica" dataDxfId="10"/>
    <tableColumn id="2" xr3:uid="{D692A490-3011-4C23-8F8D-C78FF8769B3B}" name="Tempo computacional médio" dataDxfId="9"/>
    <tableColumn id="3" xr3:uid="{1FBB5C0E-3F60-4347-96A8-8D6EF1225FBE}" name="Desvio Padrão Tempo computacional" dataDxfId="8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F9FDC9-6E80-4BF3-9221-F165D8805654}" name="Tabela79" displayName="Tabela79" ref="A15:H24" totalsRowShown="0">
  <autoFilter ref="A15:H24" xr:uid="{6FF9FDC9-6E80-4BF3-9221-F165D8805654}"/>
  <sortState xmlns:xlrd2="http://schemas.microsoft.com/office/spreadsheetml/2017/richdata2" ref="A16:H24">
    <sortCondition ref="A15:A24"/>
  </sortState>
  <tableColumns count="8">
    <tableColumn id="1" xr3:uid="{79C8C392-A2C2-43F4-B2AD-9F304422F780}" name="Normalizado_x000a_entre 1 e 2" dataDxfId="7"/>
    <tableColumn id="2" xr3:uid="{8E997709-57A9-4C93-B5A7-D012A5960553}" name="Makespan" dataDxfId="6">
      <calculatedColumnFormula>(E16-$B$12)/($B$13-$B$12)*(2-1)+1</calculatedColumnFormula>
    </tableColumn>
    <tableColumn id="3" xr3:uid="{9D4B2A84-14A2-44E2-A8A2-9FBD76DFC16E}" name="Flowtime" dataDxfId="5">
      <calculatedColumnFormula>(F16-$F$12)/($F$13-$F$12)+1</calculatedColumnFormula>
    </tableColumn>
    <tableColumn id="4" xr3:uid="{0BF2F74B-940A-46B2-BFBA-3DF40330EF08}" name="Utilização" dataDxfId="4">
      <calculatedColumnFormula>(G16-$H$12)/($H$13-$H$12)+1</calculatedColumnFormula>
    </tableColumn>
    <tableColumn id="5" xr3:uid="{EFFED696-4F3B-42A8-8650-267BFC176D5B}" name="Makespan médio" dataDxfId="3"/>
    <tableColumn id="6" xr3:uid="{8D726643-986A-443B-A519-09F57326877E}" name="FlowTime médio" dataDxfId="2"/>
    <tableColumn id="7" xr3:uid="{44D916B6-BD57-4812-AFF3-C9A5AEC24E6D}" name="Utilização média invertida" dataDxfId="1">
      <calculatedColumnFormula>1/H16</calculatedColumnFormula>
    </tableColumn>
    <tableColumn id="8" xr3:uid="{BE981902-806F-4CDA-9C8F-78A835C91384}" name="Utilização média das máquina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rilha de Vapor">
  <a:themeElements>
    <a:clrScheme name="Trilha de Vapor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Trilha de Vapor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rilha de Vapor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topLeftCell="B1" zoomScale="130" zoomScaleNormal="130" workbookViewId="0">
      <selection activeCell="G45" sqref="G45"/>
    </sheetView>
  </sheetViews>
  <sheetFormatPr defaultRowHeight="16.5" x14ac:dyDescent="0.3"/>
  <cols>
    <col min="1" max="1" width="10.875" style="6" customWidth="1"/>
    <col min="2" max="2" width="27.375" style="6" customWidth="1"/>
    <col min="3" max="3" width="33.625" style="6" customWidth="1"/>
    <col min="4" max="4" width="24.625" style="6" customWidth="1"/>
    <col min="5" max="5" width="25.875" style="6" customWidth="1"/>
    <col min="6" max="6" width="27.75" customWidth="1"/>
    <col min="7" max="7" width="23" customWidth="1"/>
    <col min="8" max="8" width="26.625" customWidth="1"/>
    <col min="9" max="9" width="33.25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6" t="s">
        <v>20</v>
      </c>
      <c r="E1" s="6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6" t="s">
        <v>9</v>
      </c>
      <c r="B2" s="6">
        <v>383567.17499999999</v>
      </c>
      <c r="C2" s="7">
        <v>6.2530000000000002E-2</v>
      </c>
      <c r="D2" s="6">
        <v>1</v>
      </c>
      <c r="E2" s="6">
        <v>1</v>
      </c>
      <c r="F2">
        <v>8794032.0800000001</v>
      </c>
      <c r="G2" s="3">
        <v>2.5100000000000001E-3</v>
      </c>
      <c r="H2">
        <v>0.72</v>
      </c>
      <c r="I2" s="3">
        <v>6.0720000000000003E-2</v>
      </c>
      <c r="J2">
        <v>0.13</v>
      </c>
      <c r="K2" s="3">
        <v>3.0098500000000001</v>
      </c>
    </row>
    <row r="3" spans="1:11" x14ac:dyDescent="0.3">
      <c r="A3" s="6" t="s">
        <v>10</v>
      </c>
      <c r="B3" s="6">
        <v>297758.033</v>
      </c>
      <c r="C3" s="7">
        <v>3.8E-3</v>
      </c>
      <c r="D3" s="6">
        <v>1.0649999999999999</v>
      </c>
      <c r="E3" s="6">
        <v>0.77700000000000002</v>
      </c>
      <c r="F3">
        <v>9359058.7400000002</v>
      </c>
      <c r="G3" s="3">
        <v>3.2100000000000002E-3</v>
      </c>
      <c r="H3">
        <v>0.98299999999999998</v>
      </c>
      <c r="I3" s="3">
        <v>2.0899999999999998E-3</v>
      </c>
      <c r="J3">
        <v>0.1</v>
      </c>
      <c r="K3" s="3">
        <v>3.31663</v>
      </c>
    </row>
    <row r="4" spans="1:11" x14ac:dyDescent="0.3">
      <c r="A4" s="6" t="s">
        <v>11</v>
      </c>
      <c r="B4" s="6">
        <v>279414.52399999998</v>
      </c>
      <c r="C4" s="7">
        <v>3.8600000000000001E-3</v>
      </c>
      <c r="D4" s="6">
        <v>1.0029999999999999</v>
      </c>
      <c r="E4" s="6">
        <v>0.72899999999999998</v>
      </c>
      <c r="F4">
        <v>8817264.2699999996</v>
      </c>
      <c r="G4" s="3">
        <v>2.5100000000000001E-3</v>
      </c>
      <c r="H4">
        <v>0.98699999999999999</v>
      </c>
      <c r="I4" s="3">
        <v>3.2200000000000002E-3</v>
      </c>
      <c r="J4">
        <v>20.28</v>
      </c>
      <c r="K4" s="3">
        <v>0.38323000000000002</v>
      </c>
    </row>
    <row r="5" spans="1:11" x14ac:dyDescent="0.3">
      <c r="A5" s="6" t="s">
        <v>19</v>
      </c>
      <c r="B5" s="6">
        <v>283272.21500000003</v>
      </c>
      <c r="C5" s="7">
        <v>3.5999999999999999E-3</v>
      </c>
      <c r="D5" s="6">
        <v>1.014</v>
      </c>
      <c r="E5" s="6">
        <v>0.73899999999999999</v>
      </c>
      <c r="F5">
        <v>8917028.3300000001</v>
      </c>
      <c r="G5" s="3">
        <v>2.5799999999999998E-3</v>
      </c>
      <c r="H5">
        <v>0.98399999999999999</v>
      </c>
      <c r="I5" s="3">
        <v>2.2499999999999998E-3</v>
      </c>
      <c r="J5">
        <v>55.89</v>
      </c>
      <c r="K5" s="3">
        <v>0.25130999999999998</v>
      </c>
    </row>
    <row r="6" spans="1:11" x14ac:dyDescent="0.3">
      <c r="A6" s="6" t="s">
        <v>12</v>
      </c>
      <c r="B6" s="6">
        <v>279414.52399999998</v>
      </c>
      <c r="C6" s="7">
        <v>3.8600000000000001E-3</v>
      </c>
      <c r="D6" s="6">
        <v>1.0029999999999999</v>
      </c>
      <c r="E6" s="6">
        <v>0.72899999999999998</v>
      </c>
      <c r="F6">
        <v>8817264.2699999996</v>
      </c>
      <c r="G6" s="3">
        <v>2.5100000000000001E-3</v>
      </c>
      <c r="H6">
        <v>0.98699999999999999</v>
      </c>
      <c r="I6" s="3">
        <v>3.2200000000000002E-3</v>
      </c>
      <c r="J6">
        <v>20.36</v>
      </c>
      <c r="K6" s="3">
        <v>0.24307000000000001</v>
      </c>
    </row>
    <row r="7" spans="1:11" x14ac:dyDescent="0.3">
      <c r="A7" s="6" t="s">
        <v>13</v>
      </c>
      <c r="B7" s="6">
        <v>326929.571</v>
      </c>
      <c r="C7" s="7">
        <v>4.1700000000000001E-3</v>
      </c>
      <c r="D7" s="6">
        <v>1.1759999999999999</v>
      </c>
      <c r="E7" s="6">
        <v>0.85299999999999998</v>
      </c>
      <c r="F7">
        <v>10339480.09</v>
      </c>
      <c r="G7" s="3">
        <v>3.5500000000000002E-3</v>
      </c>
      <c r="H7">
        <v>0.98899999999999999</v>
      </c>
      <c r="I7" s="3">
        <v>1.8E-3</v>
      </c>
      <c r="J7">
        <v>37.18</v>
      </c>
      <c r="K7" s="3">
        <v>0.22706000000000001</v>
      </c>
    </row>
    <row r="8" spans="1:11" x14ac:dyDescent="0.3">
      <c r="A8" s="6" t="s">
        <v>14</v>
      </c>
      <c r="B8" s="6">
        <v>279414.52399999998</v>
      </c>
      <c r="C8" s="7">
        <v>3.8600000000000001E-3</v>
      </c>
      <c r="D8" s="6">
        <v>1.0029999999999999</v>
      </c>
      <c r="E8" s="6">
        <v>0.72899999999999998</v>
      </c>
      <c r="F8">
        <v>8817264.2699999996</v>
      </c>
      <c r="G8" s="3">
        <v>2.5100000000000001E-3</v>
      </c>
      <c r="H8">
        <v>0.98699999999999999</v>
      </c>
      <c r="I8" s="3">
        <v>3.2200000000000002E-3</v>
      </c>
      <c r="J8">
        <v>20.77</v>
      </c>
      <c r="K8" s="3">
        <v>0.33673999999999998</v>
      </c>
    </row>
    <row r="9" spans="1:11" x14ac:dyDescent="0.3">
      <c r="A9" s="6" t="s">
        <v>15</v>
      </c>
      <c r="B9" s="6">
        <v>325690.59499999997</v>
      </c>
      <c r="C9" s="7">
        <v>4.8799999999999998E-3</v>
      </c>
      <c r="D9" s="6">
        <v>1.1639999999999999</v>
      </c>
      <c r="E9" s="6">
        <v>0.85</v>
      </c>
      <c r="F9">
        <v>10234610</v>
      </c>
      <c r="G9" s="3">
        <v>3.9399999999999999E-3</v>
      </c>
      <c r="H9">
        <v>0.98299999999999998</v>
      </c>
      <c r="I9" s="3">
        <v>2.8500000000000001E-3</v>
      </c>
      <c r="J9">
        <v>0.2</v>
      </c>
      <c r="K9" s="3">
        <v>2</v>
      </c>
    </row>
    <row r="10" spans="1:11" x14ac:dyDescent="0.3">
      <c r="A10" s="6" t="s">
        <v>16</v>
      </c>
      <c r="B10" s="6">
        <v>294628.50300000003</v>
      </c>
      <c r="C10" s="7">
        <v>3.8999999999999998E-3</v>
      </c>
      <c r="D10" s="6">
        <v>1.0589999999999999</v>
      </c>
      <c r="E10" s="6">
        <v>0.76900000000000002</v>
      </c>
      <c r="F10">
        <v>9307135.9199999999</v>
      </c>
      <c r="G10" s="3">
        <v>3.5400000000000002E-3</v>
      </c>
      <c r="H10">
        <v>0.98799999999999999</v>
      </c>
      <c r="I10" s="3">
        <v>1.49E-3</v>
      </c>
      <c r="J10">
        <v>65.14</v>
      </c>
      <c r="K10" s="3">
        <v>0.19558</v>
      </c>
    </row>
    <row r="11" spans="1:11" x14ac:dyDescent="0.3">
      <c r="C11" s="7"/>
      <c r="G11" s="3"/>
      <c r="I11" s="3"/>
      <c r="K11" s="3"/>
    </row>
    <row r="12" spans="1:11" x14ac:dyDescent="0.3">
      <c r="A12" s="6" t="s">
        <v>30</v>
      </c>
      <c r="B12">
        <f>SMALL(B2:B10,1)</f>
        <v>279414.52399999998</v>
      </c>
      <c r="D12"/>
      <c r="E12">
        <f>SMALL(E2:E10,1)</f>
        <v>0.72899999999999998</v>
      </c>
      <c r="F12">
        <f>SMALL(F2:F10,1)</f>
        <v>8794032.0800000001</v>
      </c>
      <c r="H12">
        <f>SMALL(G16:G24,1)</f>
        <v>1.0111223458038423</v>
      </c>
      <c r="I12" s="3"/>
      <c r="K12" s="3"/>
    </row>
    <row r="13" spans="1:11" x14ac:dyDescent="0.3">
      <c r="A13" s="6" t="s">
        <v>31</v>
      </c>
      <c r="B13">
        <f>LARGE(B2:B10,1)</f>
        <v>383567.17499999999</v>
      </c>
      <c r="D13"/>
      <c r="E13">
        <f>LARGE(E2:E10,1)</f>
        <v>1</v>
      </c>
      <c r="F13">
        <f>LARGE(F2:F10,1)</f>
        <v>10339480.09</v>
      </c>
      <c r="H13">
        <f>LARGE(G16:G24,1)</f>
        <v>1.3888888888888888</v>
      </c>
      <c r="I13" s="3"/>
      <c r="K13" s="3"/>
    </row>
    <row r="14" spans="1:11" x14ac:dyDescent="0.3">
      <c r="C14" s="7"/>
      <c r="G14" s="3"/>
      <c r="I14" s="3"/>
      <c r="K14" s="3"/>
    </row>
    <row r="15" spans="1:11" x14ac:dyDescent="0.3">
      <c r="A15" t="s">
        <v>25</v>
      </c>
      <c r="B15" t="s">
        <v>26</v>
      </c>
      <c r="C15" t="s">
        <v>27</v>
      </c>
      <c r="D15" t="s">
        <v>28</v>
      </c>
      <c r="E15" s="6" t="s">
        <v>1</v>
      </c>
      <c r="F15" t="s">
        <v>3</v>
      </c>
      <c r="G15" t="s">
        <v>29</v>
      </c>
      <c r="H15" t="s">
        <v>5</v>
      </c>
      <c r="I15" s="3"/>
      <c r="K15" s="3"/>
    </row>
    <row r="16" spans="1:11" x14ac:dyDescent="0.3">
      <c r="A16" s="6" t="s">
        <v>13</v>
      </c>
      <c r="B16">
        <f t="shared" ref="B16:B24" si="0">(E16-$B$12)/($B$13-$B$12)*(2-1)+1</f>
        <v>1.4562058338774306</v>
      </c>
      <c r="C16">
        <f t="shared" ref="C16:C24" si="1">(F16-$F$12)/($F$13-$F$12)+1</f>
        <v>2</v>
      </c>
      <c r="D16">
        <f t="shared" ref="D16:D24" si="2">(G16-$H$12)/($H$13-$H$12)+1</f>
        <v>1</v>
      </c>
      <c r="E16" s="6">
        <v>326929.571</v>
      </c>
      <c r="F16">
        <v>10339480.09</v>
      </c>
      <c r="G16" s="9">
        <f t="shared" ref="G16:G24" si="3">1/H16</f>
        <v>1.0111223458038423</v>
      </c>
      <c r="H16">
        <v>0.98899999999999999</v>
      </c>
      <c r="I16" s="3"/>
      <c r="K16" s="3"/>
    </row>
    <row r="17" spans="1:11" x14ac:dyDescent="0.3">
      <c r="A17" s="6" t="s">
        <v>10</v>
      </c>
      <c r="B17">
        <f t="shared" si="0"/>
        <v>1.1761213836026125</v>
      </c>
      <c r="C17">
        <f t="shared" si="1"/>
        <v>1.3656070319699725</v>
      </c>
      <c r="D17">
        <f t="shared" si="2"/>
        <v>1.0163372121606342</v>
      </c>
      <c r="E17" s="6">
        <v>297758.033</v>
      </c>
      <c r="F17">
        <v>9359058.7400000002</v>
      </c>
      <c r="G17" s="9">
        <f t="shared" si="3"/>
        <v>1.0172939979654121</v>
      </c>
      <c r="H17">
        <v>0.98299999999999998</v>
      </c>
      <c r="I17" s="3"/>
      <c r="K17" s="3"/>
    </row>
    <row r="18" spans="1:11" x14ac:dyDescent="0.3">
      <c r="A18" s="6" t="s">
        <v>9</v>
      </c>
      <c r="B18">
        <f t="shared" si="0"/>
        <v>2</v>
      </c>
      <c r="C18">
        <f t="shared" si="1"/>
        <v>1</v>
      </c>
      <c r="D18">
        <f t="shared" si="2"/>
        <v>2</v>
      </c>
      <c r="E18" s="6">
        <v>383567.17499999999</v>
      </c>
      <c r="F18">
        <v>8794032.0800000001</v>
      </c>
      <c r="G18" s="9">
        <f t="shared" si="3"/>
        <v>1.3888888888888888</v>
      </c>
      <c r="H18">
        <v>0.72</v>
      </c>
      <c r="I18" s="3"/>
      <c r="K18" s="3"/>
    </row>
    <row r="19" spans="1:11" x14ac:dyDescent="0.3">
      <c r="A19" s="6" t="s">
        <v>16</v>
      </c>
      <c r="B19">
        <f t="shared" si="0"/>
        <v>1.1460738526953103</v>
      </c>
      <c r="C19">
        <f t="shared" si="1"/>
        <v>1.3320097710695553</v>
      </c>
      <c r="D19">
        <f t="shared" si="2"/>
        <v>1.0027090889935732</v>
      </c>
      <c r="E19" s="6">
        <v>294628.50300000003</v>
      </c>
      <c r="F19">
        <v>9307135.9199999999</v>
      </c>
      <c r="G19" s="9">
        <f t="shared" si="3"/>
        <v>1.0121457489878543</v>
      </c>
      <c r="H19">
        <v>0.98799999999999999</v>
      </c>
      <c r="I19" s="3"/>
      <c r="K19" s="3"/>
    </row>
    <row r="20" spans="1:11" x14ac:dyDescent="0.3">
      <c r="A20" s="6" t="s">
        <v>12</v>
      </c>
      <c r="B20">
        <f t="shared" si="0"/>
        <v>1</v>
      </c>
      <c r="C20">
        <f t="shared" si="1"/>
        <v>1.0150326570998656</v>
      </c>
      <c r="D20">
        <f t="shared" si="2"/>
        <v>1.0054236675291806</v>
      </c>
      <c r="E20" s="6">
        <v>279414.52399999998</v>
      </c>
      <c r="F20">
        <v>8817264.2699999996</v>
      </c>
      <c r="G20" s="9">
        <f t="shared" si="3"/>
        <v>1.0131712259371835</v>
      </c>
      <c r="H20">
        <v>0.98699999999999999</v>
      </c>
      <c r="I20" s="3"/>
      <c r="K20" s="3"/>
    </row>
    <row r="21" spans="1:11" x14ac:dyDescent="0.3">
      <c r="A21" s="6" t="s">
        <v>11</v>
      </c>
      <c r="B21">
        <f t="shared" si="0"/>
        <v>1</v>
      </c>
      <c r="C21">
        <f t="shared" si="1"/>
        <v>1.0150326570998656</v>
      </c>
      <c r="D21">
        <f t="shared" si="2"/>
        <v>1.0054236675291806</v>
      </c>
      <c r="E21" s="6">
        <v>279414.52399999998</v>
      </c>
      <c r="F21">
        <v>8817264.2699999996</v>
      </c>
      <c r="G21" s="9">
        <f t="shared" si="3"/>
        <v>1.0131712259371835</v>
      </c>
      <c r="H21">
        <v>0.98699999999999999</v>
      </c>
      <c r="I21" s="3"/>
      <c r="K21" s="3"/>
    </row>
    <row r="22" spans="1:11" x14ac:dyDescent="0.3">
      <c r="A22" s="6" t="s">
        <v>14</v>
      </c>
      <c r="B22">
        <f t="shared" si="0"/>
        <v>1</v>
      </c>
      <c r="C22">
        <f t="shared" si="1"/>
        <v>1.0150326570998656</v>
      </c>
      <c r="D22">
        <f t="shared" si="2"/>
        <v>1.0054236675291806</v>
      </c>
      <c r="E22" s="6">
        <v>279414.52399999998</v>
      </c>
      <c r="F22">
        <v>8817264.2699999996</v>
      </c>
      <c r="G22" s="9">
        <f t="shared" si="3"/>
        <v>1.0131712259371835</v>
      </c>
      <c r="H22">
        <v>0.98699999999999999</v>
      </c>
      <c r="I22" s="3"/>
      <c r="K22" s="3"/>
    </row>
    <row r="23" spans="1:11" x14ac:dyDescent="0.3">
      <c r="A23" s="6" t="s">
        <v>15</v>
      </c>
      <c r="B23">
        <f t="shared" si="0"/>
        <v>1.4443100636967943</v>
      </c>
      <c r="C23">
        <f t="shared" si="1"/>
        <v>1.9321425959841898</v>
      </c>
      <c r="D23">
        <f t="shared" si="2"/>
        <v>1.0163372121606342</v>
      </c>
      <c r="E23" s="6">
        <v>325690.59499999997</v>
      </c>
      <c r="F23">
        <v>10234610</v>
      </c>
      <c r="G23" s="9">
        <f t="shared" si="3"/>
        <v>1.0172939979654121</v>
      </c>
      <c r="H23">
        <v>0.98299999999999998</v>
      </c>
      <c r="I23" s="3"/>
      <c r="K23" s="3"/>
    </row>
    <row r="24" spans="1:11" x14ac:dyDescent="0.3">
      <c r="A24" s="6" t="s">
        <v>19</v>
      </c>
      <c r="B24">
        <f t="shared" si="0"/>
        <v>1.0370388171876685</v>
      </c>
      <c r="C24">
        <f t="shared" si="1"/>
        <v>1.0795861453792936</v>
      </c>
      <c r="D24">
        <f t="shared" si="2"/>
        <v>1.0136005077522896</v>
      </c>
      <c r="E24" s="6">
        <v>283272.21500000003</v>
      </c>
      <c r="F24">
        <v>8917028.3300000001</v>
      </c>
      <c r="G24" s="9">
        <f t="shared" si="3"/>
        <v>1.0162601626016261</v>
      </c>
      <c r="H24">
        <v>0.98399999999999999</v>
      </c>
      <c r="I24" s="3"/>
      <c r="K24" s="3"/>
    </row>
    <row r="25" spans="1:11" x14ac:dyDescent="0.3">
      <c r="C25" s="7"/>
      <c r="G25" s="3"/>
      <c r="I25" s="3"/>
      <c r="K25" s="3"/>
    </row>
    <row r="26" spans="1:11" x14ac:dyDescent="0.3">
      <c r="C26" s="7"/>
      <c r="G26" s="3"/>
      <c r="I26" s="3"/>
      <c r="K26" s="3"/>
    </row>
    <row r="27" spans="1:11" x14ac:dyDescent="0.3">
      <c r="C27" s="7"/>
      <c r="G27" s="3"/>
      <c r="I27" s="3"/>
      <c r="K27" s="3"/>
    </row>
    <row r="28" spans="1:11" x14ac:dyDescent="0.3">
      <c r="C28" s="7"/>
      <c r="G28" s="3"/>
      <c r="I28" s="3"/>
      <c r="K28" s="3"/>
    </row>
    <row r="29" spans="1:11" x14ac:dyDescent="0.3">
      <c r="C29" s="7"/>
      <c r="G29" s="3"/>
      <c r="I29" s="3"/>
      <c r="K29" s="3"/>
    </row>
    <row r="30" spans="1:11" x14ac:dyDescent="0.3">
      <c r="C30" s="7"/>
      <c r="G30" s="3"/>
      <c r="I30" s="3"/>
      <c r="K30" s="3"/>
    </row>
    <row r="31" spans="1:11" x14ac:dyDescent="0.3">
      <c r="C31" s="7"/>
      <c r="G31" s="3"/>
      <c r="I31" s="3"/>
      <c r="K31" s="3"/>
    </row>
    <row r="34" spans="1:5" ht="17.25" thickBot="1" x14ac:dyDescent="0.35">
      <c r="A34" s="1" t="s">
        <v>0</v>
      </c>
      <c r="B34" s="1" t="s">
        <v>1</v>
      </c>
      <c r="C34" s="1" t="s">
        <v>2</v>
      </c>
      <c r="D34" s="2" t="s">
        <v>23</v>
      </c>
      <c r="E34" s="4" t="s">
        <v>21</v>
      </c>
    </row>
    <row r="35" spans="1:5" ht="17.25" thickTop="1" x14ac:dyDescent="0.3">
      <c r="A35" s="6" t="s">
        <v>11</v>
      </c>
      <c r="B35" s="6">
        <v>279414.52399999998</v>
      </c>
      <c r="C35" s="7">
        <v>3.8600000000000001E-3</v>
      </c>
      <c r="D35" s="5">
        <f t="shared" ref="D35:D43" si="4">-((B35-$B$45)*2/($B$46-$B$45)-1)</f>
        <v>1</v>
      </c>
      <c r="E35" s="6">
        <v>0.72899999999999998</v>
      </c>
    </row>
    <row r="36" spans="1:5" x14ac:dyDescent="0.3">
      <c r="A36" s="6" t="s">
        <v>12</v>
      </c>
      <c r="B36" s="6">
        <v>279414.52399999998</v>
      </c>
      <c r="C36" s="7">
        <v>3.8600000000000001E-3</v>
      </c>
      <c r="D36" s="5">
        <f t="shared" si="4"/>
        <v>1</v>
      </c>
      <c r="E36" s="6">
        <v>0.72899999999999998</v>
      </c>
    </row>
    <row r="37" spans="1:5" x14ac:dyDescent="0.3">
      <c r="A37" s="6" t="s">
        <v>14</v>
      </c>
      <c r="B37" s="6">
        <v>279414.52399999998</v>
      </c>
      <c r="C37" s="7">
        <v>3.8600000000000001E-3</v>
      </c>
      <c r="D37" s="5">
        <f t="shared" si="4"/>
        <v>1</v>
      </c>
      <c r="E37" s="6">
        <v>0.72899999999999998</v>
      </c>
    </row>
    <row r="38" spans="1:5" x14ac:dyDescent="0.3">
      <c r="A38" s="6" t="s">
        <v>19</v>
      </c>
      <c r="B38" s="6">
        <v>283272.21500000003</v>
      </c>
      <c r="C38" s="7">
        <v>3.5999999999999999E-3</v>
      </c>
      <c r="D38" s="5">
        <f t="shared" si="4"/>
        <v>0.92592236562466279</v>
      </c>
      <c r="E38" s="6">
        <v>0.73899999999999999</v>
      </c>
    </row>
    <row r="39" spans="1:5" x14ac:dyDescent="0.3">
      <c r="A39" s="6" t="s">
        <v>16</v>
      </c>
      <c r="B39" s="6">
        <v>294628.50300000003</v>
      </c>
      <c r="C39" s="7">
        <v>3.8999999999999998E-3</v>
      </c>
      <c r="D39" s="5">
        <f t="shared" si="4"/>
        <v>0.70785229460937971</v>
      </c>
      <c r="E39" s="6">
        <v>0.76900000000000002</v>
      </c>
    </row>
    <row r="40" spans="1:5" x14ac:dyDescent="0.3">
      <c r="A40" s="6" t="s">
        <v>10</v>
      </c>
      <c r="B40" s="6">
        <v>297758.033</v>
      </c>
      <c r="C40" s="7">
        <v>3.8E-3</v>
      </c>
      <c r="D40" s="5">
        <f t="shared" si="4"/>
        <v>0.64775723279477515</v>
      </c>
      <c r="E40" s="6">
        <v>0.77700000000000002</v>
      </c>
    </row>
    <row r="41" spans="1:5" x14ac:dyDescent="0.3">
      <c r="A41" s="6" t="s">
        <v>15</v>
      </c>
      <c r="B41" s="6">
        <v>325690.59499999997</v>
      </c>
      <c r="C41" s="7">
        <v>4.8799999999999998E-3</v>
      </c>
      <c r="D41" s="5">
        <f t="shared" si="4"/>
        <v>0.11137987260641136</v>
      </c>
      <c r="E41" s="6">
        <v>0.85</v>
      </c>
    </row>
    <row r="42" spans="1:5" x14ac:dyDescent="0.3">
      <c r="A42" s="6" t="s">
        <v>13</v>
      </c>
      <c r="B42" s="6">
        <v>326929.571</v>
      </c>
      <c r="C42" s="7">
        <v>4.1700000000000001E-3</v>
      </c>
      <c r="D42" s="5">
        <f t="shared" si="4"/>
        <v>8.7588332245138623E-2</v>
      </c>
      <c r="E42" s="6">
        <v>0.85299999999999998</v>
      </c>
    </row>
    <row r="43" spans="1:5" x14ac:dyDescent="0.3">
      <c r="A43" s="6" t="s">
        <v>9</v>
      </c>
      <c r="B43" s="6">
        <v>383567.17499999999</v>
      </c>
      <c r="C43" s="7">
        <v>6.2530000000000002E-2</v>
      </c>
      <c r="D43" s="5">
        <f t="shared" si="4"/>
        <v>-1</v>
      </c>
      <c r="E43" s="6">
        <v>1</v>
      </c>
    </row>
    <row r="45" spans="1:5" x14ac:dyDescent="0.3">
      <c r="A45" s="6" t="s">
        <v>17</v>
      </c>
      <c r="B45" s="8">
        <f>SMALL(B35:B43,1)</f>
        <v>279414.52399999998</v>
      </c>
    </row>
    <row r="46" spans="1:5" x14ac:dyDescent="0.3">
      <c r="A46" s="6" t="s">
        <v>18</v>
      </c>
      <c r="B46" s="8">
        <f>LARGE(B35:B43,1)</f>
        <v>383567.17499999999</v>
      </c>
    </row>
    <row r="49" spans="1:5" x14ac:dyDescent="0.3">
      <c r="A49" t="s">
        <v>0</v>
      </c>
      <c r="B49" t="s">
        <v>20</v>
      </c>
    </row>
    <row r="50" spans="1:5" x14ac:dyDescent="0.3">
      <c r="A50" s="6" t="s">
        <v>9</v>
      </c>
      <c r="B50" s="6">
        <v>1</v>
      </c>
    </row>
    <row r="51" spans="1:5" x14ac:dyDescent="0.3">
      <c r="A51" s="6" t="s">
        <v>11</v>
      </c>
      <c r="B51" s="6">
        <v>1.0029999999999999</v>
      </c>
    </row>
    <row r="52" spans="1:5" x14ac:dyDescent="0.3">
      <c r="A52" s="6" t="s">
        <v>12</v>
      </c>
      <c r="B52" s="6">
        <v>1.0029999999999999</v>
      </c>
    </row>
    <row r="53" spans="1:5" x14ac:dyDescent="0.3">
      <c r="A53" s="6" t="s">
        <v>14</v>
      </c>
      <c r="B53" s="6">
        <v>1.0029999999999999</v>
      </c>
    </row>
    <row r="54" spans="1:5" x14ac:dyDescent="0.3">
      <c r="A54" s="6" t="s">
        <v>19</v>
      </c>
      <c r="B54" s="6">
        <v>1.014</v>
      </c>
    </row>
    <row r="55" spans="1:5" x14ac:dyDescent="0.3">
      <c r="A55" s="6" t="s">
        <v>16</v>
      </c>
      <c r="B55" s="6">
        <v>1.0589999999999999</v>
      </c>
    </row>
    <row r="56" spans="1:5" x14ac:dyDescent="0.3">
      <c r="A56" s="6" t="s">
        <v>10</v>
      </c>
      <c r="B56" s="6">
        <v>1.0649999999999999</v>
      </c>
    </row>
    <row r="57" spans="1:5" x14ac:dyDescent="0.3">
      <c r="A57" s="6" t="s">
        <v>15</v>
      </c>
      <c r="B57" s="6">
        <v>1.1639999999999999</v>
      </c>
    </row>
    <row r="58" spans="1:5" x14ac:dyDescent="0.3">
      <c r="A58" s="6" t="s">
        <v>13</v>
      </c>
      <c r="B58" s="6">
        <v>1.1759999999999999</v>
      </c>
    </row>
    <row r="63" spans="1:5" x14ac:dyDescent="0.3">
      <c r="A63" t="s">
        <v>0</v>
      </c>
      <c r="B63" t="s">
        <v>3</v>
      </c>
      <c r="C63" t="s">
        <v>4</v>
      </c>
      <c r="D63" t="s">
        <v>24</v>
      </c>
      <c r="E63" t="s">
        <v>22</v>
      </c>
    </row>
    <row r="64" spans="1:5" x14ac:dyDescent="0.3">
      <c r="A64" s="6" t="s">
        <v>9</v>
      </c>
      <c r="B64">
        <v>8794032.0800000001</v>
      </c>
      <c r="C64" s="3">
        <v>2.5100000000000001E-3</v>
      </c>
      <c r="D64">
        <f t="shared" ref="D64:D72" si="5">-((B64-$B$74)*2/($B$75-$B$74)-1)</f>
        <v>1</v>
      </c>
      <c r="E64">
        <f t="shared" ref="E64:E72" si="6">(B64/B$64)</f>
        <v>1</v>
      </c>
    </row>
    <row r="65" spans="1:5" x14ac:dyDescent="0.3">
      <c r="A65" s="6" t="s">
        <v>11</v>
      </c>
      <c r="B65">
        <v>8817264.2699999996</v>
      </c>
      <c r="C65" s="3">
        <v>2.5100000000000001E-3</v>
      </c>
      <c r="D65">
        <f t="shared" si="5"/>
        <v>0.96993468580026898</v>
      </c>
      <c r="E65">
        <f t="shared" si="6"/>
        <v>1.0026418131965695</v>
      </c>
    </row>
    <row r="66" spans="1:5" x14ac:dyDescent="0.3">
      <c r="A66" s="6" t="s">
        <v>12</v>
      </c>
      <c r="B66">
        <v>8817264.2699999996</v>
      </c>
      <c r="C66" s="3">
        <v>2.5100000000000001E-3</v>
      </c>
      <c r="D66">
        <f t="shared" si="5"/>
        <v>0.96993468580026898</v>
      </c>
      <c r="E66">
        <f t="shared" si="6"/>
        <v>1.0026418131965695</v>
      </c>
    </row>
    <row r="67" spans="1:5" x14ac:dyDescent="0.3">
      <c r="A67" s="6" t="s">
        <v>14</v>
      </c>
      <c r="B67">
        <v>8817264.2699999996</v>
      </c>
      <c r="C67" s="3">
        <v>2.5100000000000001E-3</v>
      </c>
      <c r="D67">
        <f t="shared" si="5"/>
        <v>0.96993468580026898</v>
      </c>
      <c r="E67">
        <f t="shared" si="6"/>
        <v>1.0026418131965695</v>
      </c>
    </row>
    <row r="68" spans="1:5" x14ac:dyDescent="0.3">
      <c r="A68" s="6" t="s">
        <v>19</v>
      </c>
      <c r="B68">
        <v>8917028.3300000001</v>
      </c>
      <c r="C68" s="3">
        <v>2.5799999999999998E-3</v>
      </c>
      <c r="D68">
        <f t="shared" si="5"/>
        <v>0.8408277092414127</v>
      </c>
      <c r="E68">
        <f t="shared" si="6"/>
        <v>1.0139863317396496</v>
      </c>
    </row>
    <row r="69" spans="1:5" x14ac:dyDescent="0.3">
      <c r="A69" s="6" t="s">
        <v>16</v>
      </c>
      <c r="B69">
        <v>9307135.9199999999</v>
      </c>
      <c r="C69" s="3">
        <v>3.5400000000000002E-3</v>
      </c>
      <c r="D69">
        <f t="shared" si="5"/>
        <v>0.33598045786088926</v>
      </c>
      <c r="E69">
        <f t="shared" si="6"/>
        <v>1.0583468237700584</v>
      </c>
    </row>
    <row r="70" spans="1:5" x14ac:dyDescent="0.3">
      <c r="A70" s="6" t="s">
        <v>10</v>
      </c>
      <c r="B70">
        <v>9359058.7400000002</v>
      </c>
      <c r="C70" s="3">
        <v>3.2100000000000002E-3</v>
      </c>
      <c r="D70">
        <f t="shared" si="5"/>
        <v>0.26878593606005519</v>
      </c>
      <c r="E70">
        <f t="shared" si="6"/>
        <v>1.0642511483765249</v>
      </c>
    </row>
    <row r="71" spans="1:5" x14ac:dyDescent="0.3">
      <c r="A71" s="6" t="s">
        <v>15</v>
      </c>
      <c r="B71">
        <v>10234610</v>
      </c>
      <c r="C71" s="3">
        <v>3.9399999999999999E-3</v>
      </c>
      <c r="D71">
        <f t="shared" si="5"/>
        <v>-0.86428519196837961</v>
      </c>
      <c r="E71">
        <f t="shared" si="6"/>
        <v>1.1638131299607448</v>
      </c>
    </row>
    <row r="72" spans="1:5" x14ac:dyDescent="0.3">
      <c r="A72" s="6" t="s">
        <v>13</v>
      </c>
      <c r="B72">
        <v>10339480.09</v>
      </c>
      <c r="C72" s="3">
        <v>3.5500000000000002E-3</v>
      </c>
      <c r="D72">
        <f t="shared" si="5"/>
        <v>-1</v>
      </c>
      <c r="E72">
        <f t="shared" si="6"/>
        <v>1.1757382729493067</v>
      </c>
    </row>
    <row r="74" spans="1:5" x14ac:dyDescent="0.3">
      <c r="A74" s="6" t="s">
        <v>17</v>
      </c>
      <c r="B74" s="8">
        <f>SMALL(B64:B72,1)</f>
        <v>8794032.0800000001</v>
      </c>
    </row>
    <row r="75" spans="1:5" x14ac:dyDescent="0.3">
      <c r="A75" s="6" t="s">
        <v>18</v>
      </c>
      <c r="B75" s="8">
        <f>LARGE(B64:B72,1)</f>
        <v>10339480.09</v>
      </c>
    </row>
    <row r="78" spans="1:5" x14ac:dyDescent="0.3">
      <c r="A78" s="1" t="s">
        <v>0</v>
      </c>
      <c r="B78" s="1" t="s">
        <v>5</v>
      </c>
      <c r="C78" s="1" t="s">
        <v>6</v>
      </c>
      <c r="D78"/>
      <c r="E78"/>
    </row>
    <row r="79" spans="1:5" x14ac:dyDescent="0.3">
      <c r="A79" s="6" t="s">
        <v>9</v>
      </c>
      <c r="B79">
        <v>0.72</v>
      </c>
      <c r="C79" s="3">
        <v>6.0720000000000003E-2</v>
      </c>
      <c r="D79"/>
      <c r="E79"/>
    </row>
    <row r="80" spans="1:5" x14ac:dyDescent="0.3">
      <c r="A80" s="6" t="s">
        <v>10</v>
      </c>
      <c r="B80">
        <v>0.98299999999999998</v>
      </c>
      <c r="C80" s="3">
        <v>2.0899999999999998E-3</v>
      </c>
      <c r="D80"/>
      <c r="E80"/>
    </row>
    <row r="81" spans="1:5" x14ac:dyDescent="0.3">
      <c r="A81" s="6" t="s">
        <v>15</v>
      </c>
      <c r="B81">
        <v>0.98299999999999998</v>
      </c>
      <c r="C81" s="3">
        <v>2.8500000000000001E-3</v>
      </c>
      <c r="D81"/>
      <c r="E81"/>
    </row>
    <row r="82" spans="1:5" x14ac:dyDescent="0.3">
      <c r="A82" s="6" t="s">
        <v>19</v>
      </c>
      <c r="B82">
        <v>0.98399999999999999</v>
      </c>
      <c r="C82" s="3">
        <v>2.2499999999999998E-3</v>
      </c>
      <c r="D82"/>
      <c r="E82"/>
    </row>
    <row r="83" spans="1:5" x14ac:dyDescent="0.3">
      <c r="A83" s="6" t="s">
        <v>11</v>
      </c>
      <c r="B83">
        <v>0.98699999999999999</v>
      </c>
      <c r="C83" s="3">
        <v>3.2200000000000002E-3</v>
      </c>
      <c r="D83"/>
      <c r="E83"/>
    </row>
    <row r="84" spans="1:5" x14ac:dyDescent="0.3">
      <c r="A84" s="6" t="s">
        <v>12</v>
      </c>
      <c r="B84">
        <v>0.98699999999999999</v>
      </c>
      <c r="C84" s="3">
        <v>3.2200000000000002E-3</v>
      </c>
      <c r="D84"/>
      <c r="E84"/>
    </row>
    <row r="85" spans="1:5" x14ac:dyDescent="0.3">
      <c r="A85" s="6" t="s">
        <v>14</v>
      </c>
      <c r="B85">
        <v>0.98699999999999999</v>
      </c>
      <c r="C85" s="3">
        <v>3.2200000000000002E-3</v>
      </c>
      <c r="D85"/>
      <c r="E85"/>
    </row>
    <row r="86" spans="1:5" x14ac:dyDescent="0.3">
      <c r="A86" s="6" t="s">
        <v>16</v>
      </c>
      <c r="B86">
        <v>0.98799999999999999</v>
      </c>
      <c r="C86" s="3">
        <v>1.49E-3</v>
      </c>
      <c r="D86"/>
      <c r="E86"/>
    </row>
    <row r="87" spans="1:5" x14ac:dyDescent="0.3">
      <c r="A87" s="6" t="s">
        <v>13</v>
      </c>
      <c r="B87">
        <v>0.98899999999999999</v>
      </c>
      <c r="C87" s="3">
        <v>1.8E-3</v>
      </c>
      <c r="D87"/>
      <c r="E87"/>
    </row>
    <row r="89" spans="1:5" x14ac:dyDescent="0.3">
      <c r="A89" s="6" t="s">
        <v>17</v>
      </c>
      <c r="B89" s="8">
        <f>SMALL(B79:B87,1)</f>
        <v>0.72</v>
      </c>
    </row>
    <row r="90" spans="1:5" x14ac:dyDescent="0.3">
      <c r="A90" s="6" t="s">
        <v>18</v>
      </c>
      <c r="B90" s="8">
        <f>LARGE(B79:B87,1)</f>
        <v>0.98899999999999999</v>
      </c>
    </row>
    <row r="94" spans="1:5" x14ac:dyDescent="0.3">
      <c r="A94" t="s">
        <v>0</v>
      </c>
      <c r="B94" t="s">
        <v>7</v>
      </c>
      <c r="C94" t="s">
        <v>8</v>
      </c>
    </row>
    <row r="95" spans="1:5" x14ac:dyDescent="0.3">
      <c r="A95" s="6" t="s">
        <v>10</v>
      </c>
      <c r="B95">
        <v>0.1</v>
      </c>
      <c r="C95" s="3">
        <v>3.31663</v>
      </c>
      <c r="D95"/>
      <c r="E95"/>
    </row>
    <row r="96" spans="1:5" x14ac:dyDescent="0.3">
      <c r="A96" s="6" t="s">
        <v>9</v>
      </c>
      <c r="B96">
        <v>0.13</v>
      </c>
      <c r="C96" s="3">
        <v>3.0098500000000001</v>
      </c>
      <c r="D96"/>
      <c r="E96"/>
    </row>
    <row r="97" spans="1:5" x14ac:dyDescent="0.3">
      <c r="A97" s="6" t="s">
        <v>15</v>
      </c>
      <c r="B97">
        <v>0.2</v>
      </c>
      <c r="C97" s="3">
        <v>2</v>
      </c>
      <c r="D97"/>
      <c r="E97"/>
    </row>
    <row r="98" spans="1:5" x14ac:dyDescent="0.3">
      <c r="A98" s="6" t="s">
        <v>11</v>
      </c>
      <c r="B98">
        <v>20.28</v>
      </c>
      <c r="C98" s="3">
        <v>0.38323000000000002</v>
      </c>
      <c r="D98"/>
      <c r="E98"/>
    </row>
    <row r="99" spans="1:5" x14ac:dyDescent="0.3">
      <c r="A99" s="6" t="s">
        <v>12</v>
      </c>
      <c r="B99">
        <v>20.36</v>
      </c>
      <c r="C99" s="3">
        <v>0.24307000000000001</v>
      </c>
      <c r="D99"/>
      <c r="E99"/>
    </row>
    <row r="100" spans="1:5" x14ac:dyDescent="0.3">
      <c r="A100" s="6" t="s">
        <v>14</v>
      </c>
      <c r="B100">
        <v>20.77</v>
      </c>
      <c r="C100" s="3">
        <v>0.33673999999999998</v>
      </c>
      <c r="D100"/>
      <c r="E100"/>
    </row>
    <row r="101" spans="1:5" x14ac:dyDescent="0.3">
      <c r="A101" s="6" t="s">
        <v>13</v>
      </c>
      <c r="B101">
        <v>37.18</v>
      </c>
      <c r="C101" s="3">
        <v>0.22706000000000001</v>
      </c>
      <c r="D101"/>
      <c r="E101"/>
    </row>
    <row r="102" spans="1:5" x14ac:dyDescent="0.3">
      <c r="A102" s="6" t="s">
        <v>19</v>
      </c>
      <c r="B102">
        <v>55.89</v>
      </c>
      <c r="C102" s="3">
        <v>0.25130999999999998</v>
      </c>
      <c r="D102"/>
      <c r="E102"/>
    </row>
    <row r="103" spans="1:5" x14ac:dyDescent="0.3">
      <c r="A103" s="6" t="s">
        <v>16</v>
      </c>
      <c r="B103">
        <v>65.14</v>
      </c>
      <c r="C103" s="3">
        <v>0.19558</v>
      </c>
      <c r="D103"/>
      <c r="E103"/>
    </row>
    <row r="104" spans="1:5" x14ac:dyDescent="0.3">
      <c r="A104"/>
      <c r="B104"/>
      <c r="C104"/>
      <c r="D104"/>
      <c r="E104"/>
    </row>
    <row r="105" spans="1:5" x14ac:dyDescent="0.3">
      <c r="A105"/>
      <c r="B105"/>
      <c r="C105"/>
      <c r="D105"/>
      <c r="E105"/>
    </row>
    <row r="106" spans="1:5" x14ac:dyDescent="0.3">
      <c r="A106"/>
      <c r="B106"/>
      <c r="C106"/>
      <c r="D106"/>
      <c r="E106"/>
    </row>
    <row r="107" spans="1:5" x14ac:dyDescent="0.3">
      <c r="A107"/>
      <c r="B107"/>
      <c r="C107"/>
      <c r="D107"/>
      <c r="E107"/>
    </row>
    <row r="108" spans="1:5" x14ac:dyDescent="0.3">
      <c r="A108"/>
      <c r="B108"/>
      <c r="C108"/>
      <c r="D108"/>
      <c r="E108"/>
    </row>
    <row r="109" spans="1:5" x14ac:dyDescent="0.3">
      <c r="A109"/>
      <c r="B109"/>
      <c r="C109"/>
      <c r="D109"/>
      <c r="E109"/>
    </row>
  </sheetData>
  <phoneticPr fontId="2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2023-05-24T19:31:08Z</dcterms:modified>
</cp:coreProperties>
</file>