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high high\"/>
    </mc:Choice>
  </mc:AlternateContent>
  <xr:revisionPtr revIDLastSave="0" documentId="13_ncr:1_{157957DE-2F1F-4C94-B06B-93C1CF072F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B24" i="1"/>
  <c r="E49" i="1" l="1"/>
  <c r="E44" i="1"/>
  <c r="E46" i="1"/>
  <c r="E45" i="1"/>
  <c r="E50" i="1"/>
  <c r="E47" i="1"/>
  <c r="E51" i="1"/>
  <c r="E48" i="1"/>
  <c r="B68" i="1"/>
  <c r="B69" i="1"/>
  <c r="B54" i="1"/>
  <c r="B53" i="1"/>
  <c r="D43" i="1" s="1"/>
  <c r="B25" i="1"/>
  <c r="D21" i="1" l="1"/>
  <c r="D50" i="1"/>
  <c r="D47" i="1"/>
  <c r="D49" i="1"/>
  <c r="D44" i="1"/>
  <c r="D46" i="1"/>
  <c r="D51" i="1"/>
  <c r="D45" i="1"/>
  <c r="D48" i="1"/>
  <c r="D15" i="1"/>
  <c r="D22" i="1"/>
  <c r="D20" i="1"/>
  <c r="D14" i="1"/>
  <c r="D17" i="1"/>
  <c r="D18" i="1"/>
  <c r="D19" i="1"/>
  <c r="D16" i="1"/>
</calcChain>
</file>

<file path=xl/sharedStrings.xml><?xml version="1.0" encoding="utf-8"?>
<sst xmlns="http://schemas.openxmlformats.org/spreadsheetml/2006/main" count="77" uniqueCount="26">
  <si>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</si>
  <si>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</si>
  <si>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</si>
  <si>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</si>
  <si>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</si>
  <si>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</si>
  <si>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</si>
  <si>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</si>
  <si>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</si>
  <si>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</si>
  <si>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</si>
  <si>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</si>
  <si>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</si>
  <si>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</si>
  <si>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</si>
  <si>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</si>
  <si>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</si>
  <si>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</si>
  <si>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</si>
  <si>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Sufferage</t>
  </si>
  <si>
    <t>XSufferage</t>
  </si>
  <si>
    <t>Heuristic ETC/MET ETC</t>
  </si>
  <si>
    <t>MPR</t>
  </si>
  <si>
    <t>FPR</t>
  </si>
  <si>
    <t>makespan normalizado</t>
  </si>
  <si>
    <t>flowtime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</si>
</sst>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 tint="0.39997558519241921"/>
      </top>
      <bottom style="thick">
        <color theme="0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0" fontId="0" fillId="0" borderId="0" xfId="0" applyNumberFormat="1"/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Plan1!$B$57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Plan1!$A$58:$A$66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MCT</c:v>
                </c:pt>
                <c:pt idx="4">
                  <c:v>XSufferage</c:v>
                </c:pt>
                <c:pt idx="5">
                  <c:v>OLB</c:v>
                </c:pt>
                <c:pt idx="6">
                  <c:v>MinVar</c:v>
                </c:pt>
                <c:pt idx="7">
                  <c:v>MinMax</c:v>
                </c:pt>
                <c:pt idx="8">
                  <c:v>MaxMin</c:v>
                </c:pt>
              </c:strCache>
            </c:strRef>
          </c:cat>
          <c:val>
            <c:numRef>
              <c:f>Plan1!$B$58:$B$66</c:f>
              <c:numCache>
                <c:formatCode>General</c:formatCode>
                <c:ptCount val="9"/>
                <c:pt idx="0">
                  <c:v>0.626</c:v>
                </c:pt>
                <c:pt idx="1">
                  <c:v>0.78900000000000003</c:v>
                </c:pt>
                <c:pt idx="2">
                  <c:v>0.82899999999999996</c:v>
                </c:pt>
                <c:pt idx="3">
                  <c:v>0.90300000000000002</c:v>
                </c:pt>
                <c:pt idx="4">
                  <c:v>0.92100000000000004</c:v>
                </c:pt>
                <c:pt idx="5">
                  <c:v>0.94699999999999995</c:v>
                </c:pt>
                <c:pt idx="6">
                  <c:v>0.95399999999999996</c:v>
                </c:pt>
                <c:pt idx="7">
                  <c:v>0.99</c:v>
                </c:pt>
                <c:pt idx="8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4D-46AD-95E0-658B48D00B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D-46AD-95E0-658B48D00B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4D-46AD-95E0-658B48D00B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4D-46AD-95E0-658B48D00B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4D-46AD-95E0-658B48D00B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4D-46AD-95E0-658B48D00B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4D-46AD-95E0-658B48D00B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4D-46AD-95E0-658B48D00B36}"/>
              </c:ext>
            </c:extLst>
          </c:dPt>
          <c:cat>
            <c:strRef>
              <c:f>Plan1!$A$14:$A$22</c:f>
              <c:strCache>
                <c:ptCount val="9"/>
                <c:pt idx="0">
                  <c:v>MaxMin</c:v>
                </c:pt>
                <c:pt idx="1">
                  <c:v>MCT</c:v>
                </c:pt>
                <c:pt idx="2">
                  <c:v>MET</c:v>
                </c:pt>
                <c:pt idx="3">
                  <c:v>MinMax</c:v>
                </c:pt>
                <c:pt idx="4">
                  <c:v>MinMean</c:v>
                </c:pt>
                <c:pt idx="5">
                  <c:v>MinMin</c:v>
                </c:pt>
                <c:pt idx="6">
                  <c:v>MinVar</c:v>
                </c:pt>
                <c:pt idx="7">
                  <c:v>OLB</c:v>
                </c:pt>
                <c:pt idx="8">
                  <c:v>Sufferage</c:v>
                </c:pt>
              </c:strCache>
            </c:strRef>
          </c:cat>
          <c:val>
            <c:numRef>
              <c:f>Plan1!$D$14:$D$22</c:f>
              <c:numCache>
                <c:formatCode>0.0000</c:formatCode>
                <c:ptCount val="9"/>
                <c:pt idx="0">
                  <c:v>0.81423312848340457</c:v>
                </c:pt>
                <c:pt idx="1">
                  <c:v>0.95390640502331547</c:v>
                </c:pt>
                <c:pt idx="2">
                  <c:v>0.94696641366376755</c:v>
                </c:pt>
                <c:pt idx="3">
                  <c:v>0.974030111868601</c:v>
                </c:pt>
                <c:pt idx="4">
                  <c:v>0.98524243445110782</c:v>
                </c:pt>
                <c:pt idx="5">
                  <c:v>0.98231252931450275</c:v>
                </c:pt>
                <c:pt idx="6">
                  <c:v>1</c:v>
                </c:pt>
                <c:pt idx="7">
                  <c:v>-1</c:v>
                </c:pt>
                <c:pt idx="8">
                  <c:v>0.99855020101292091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Plan1!$B$28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9-4AD1-8D51-5CB92F7A07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9-4AD1-8D51-5CB92F7A07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9-4AD1-8D51-5CB92F7A07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89-4AD1-8D51-5CB92F7A07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89-4AD1-8D51-5CB92F7A07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89-4AD1-8D51-5CB92F7A07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89-4AD1-8D51-5CB92F7A07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89-4AD1-8D51-5CB92F7A07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89-4AD1-8D51-5CB92F7A07FD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1</c:v>
                </c:pt>
                <c:pt idx="1">
                  <c:v>1.0389999999999999</c:v>
                </c:pt>
                <c:pt idx="2">
                  <c:v>1.0720000000000001</c:v>
                </c:pt>
                <c:pt idx="3">
                  <c:v>1.093</c:v>
                </c:pt>
                <c:pt idx="4">
                  <c:v>1.1220000000000001</c:v>
                </c:pt>
                <c:pt idx="5">
                  <c:v>1.375</c:v>
                </c:pt>
                <c:pt idx="6">
                  <c:v>1.401</c:v>
                </c:pt>
                <c:pt idx="7">
                  <c:v>2.6890000000000001</c:v>
                </c:pt>
                <c:pt idx="8">
                  <c:v>16.602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Plan1!$E$13</c:f>
              <c:strCache>
                <c:ptCount val="1"/>
                <c:pt idx="0">
                  <c:v>MPR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Plan1!$A$14:$A$22</c:f>
              <c:strCache>
                <c:ptCount val="9"/>
                <c:pt idx="0">
                  <c:v>MaxMin</c:v>
                </c:pt>
                <c:pt idx="1">
                  <c:v>MCT</c:v>
                </c:pt>
                <c:pt idx="2">
                  <c:v>MET</c:v>
                </c:pt>
                <c:pt idx="3">
                  <c:v>MinMax</c:v>
                </c:pt>
                <c:pt idx="4">
                  <c:v>MinMean</c:v>
                </c:pt>
                <c:pt idx="5">
                  <c:v>MinMin</c:v>
                </c:pt>
                <c:pt idx="6">
                  <c:v>MinVar</c:v>
                </c:pt>
                <c:pt idx="7">
                  <c:v>OLB</c:v>
                </c:pt>
                <c:pt idx="8">
                  <c:v>Sufferage</c:v>
                </c:pt>
              </c:strCache>
            </c:strRef>
          </c:cat>
          <c:val>
            <c:numRef>
              <c:f>Plan1!$E$14:$E$22</c:f>
              <c:numCache>
                <c:formatCode>General</c:formatCode>
                <c:ptCount val="9"/>
                <c:pt idx="0">
                  <c:v>1.6739999999999999</c:v>
                </c:pt>
                <c:pt idx="1">
                  <c:v>0.96499999999999997</c:v>
                </c:pt>
                <c:pt idx="2">
                  <c:v>1</c:v>
                </c:pt>
                <c:pt idx="3">
                  <c:v>0.86299999999999999</c:v>
                </c:pt>
                <c:pt idx="4">
                  <c:v>0.80600000000000005</c:v>
                </c:pt>
                <c:pt idx="5">
                  <c:v>0.82099999999999995</c:v>
                </c:pt>
                <c:pt idx="6">
                  <c:v>0.73099999999999998</c:v>
                </c:pt>
                <c:pt idx="7">
                  <c:v>10.885</c:v>
                </c:pt>
                <c:pt idx="8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Plan1!$D$42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B-4F80-AA13-E2AEBCD6387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B-4F80-AA13-E2AEBCD6387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B-4F80-AA13-E2AEBCD6387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CB-4F80-AA13-E2AEBCD6387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CB-4F80-AA13-E2AEBCD6387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CB-4F80-AA13-E2AEBCD6387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CB-4F80-AA13-E2AEBCD6387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CB-4F80-AA13-E2AEBCD6387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CB-4F80-AA13-E2AEBCD6387F}"/>
              </c:ext>
            </c:extLst>
          </c:dPt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Plan1!$D$43:$D$51</c:f>
              <c:numCache>
                <c:formatCode>General</c:formatCode>
                <c:ptCount val="9"/>
                <c:pt idx="0">
                  <c:v>1</c:v>
                </c:pt>
                <c:pt idx="1">
                  <c:v>0.99461118107096991</c:v>
                </c:pt>
                <c:pt idx="2">
                  <c:v>0.99043278015268854</c:v>
                </c:pt>
                <c:pt idx="3">
                  <c:v>0.98782897933406277</c:v>
                </c:pt>
                <c:pt idx="4">
                  <c:v>0.98396241000395157</c:v>
                </c:pt>
                <c:pt idx="5">
                  <c:v>0.95094460816815141</c:v>
                </c:pt>
                <c:pt idx="6">
                  <c:v>0.94726854223860757</c:v>
                </c:pt>
                <c:pt idx="7">
                  <c:v>0.78177960683520098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55</xdr:row>
      <xdr:rowOff>57150</xdr:rowOff>
    </xdr:from>
    <xdr:to>
      <xdr:col>6</xdr:col>
      <xdr:colOff>772991</xdr:colOff>
      <xdr:row>69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11</xdr:row>
      <xdr:rowOff>131884</xdr:rowOff>
    </xdr:from>
    <xdr:to>
      <xdr:col>7</xdr:col>
      <xdr:colOff>959827</xdr:colOff>
      <xdr:row>22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685068</xdr:colOff>
      <xdr:row>24</xdr:row>
      <xdr:rowOff>115765</xdr:rowOff>
    </xdr:from>
    <xdr:to>
      <xdr:col>5</xdr:col>
      <xdr:colOff>29308</xdr:colOff>
      <xdr:row>37</xdr:row>
      <xdr:rowOff>124557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304066</xdr:colOff>
      <xdr:row>25</xdr:row>
      <xdr:rowOff>20515</xdr:rowOff>
    </xdr:from>
    <xdr:to>
      <xdr:col>7</xdr:col>
      <xdr:colOff>952500</xdr:colOff>
      <xdr:row>37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377336</xdr:colOff>
      <xdr:row>39</xdr:row>
      <xdr:rowOff>49822</xdr:rowOff>
    </xdr:from>
    <xdr:to>
      <xdr:col>7</xdr:col>
      <xdr:colOff>1542317</xdr:colOff>
      <xdr:row>53</xdr:row>
      <xdr:rowOff>111368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I10">
    <sortCondition ref="B1:B10"/>
  </sortState>
  <tableColumns count="11">
    <tableColumn id="1" xr3:uid="{A3C2CA03-813C-48B9-A2DC-C227E7BE243F}" name="Heuristica" dataDxfId="26"/>
    <tableColumn id="2" xr3:uid="{00395366-180D-4A36-9985-EB31F476EAD5}" name="Makespan médio" dataDxfId="25"/>
    <tableColumn id="3" xr3:uid="{8715E8DB-C733-4CAA-A937-0975DADCD413}" name="Desvio Padrão Makespan" dataDxfId="24"/>
    <tableColumn id="4" xr3:uid="{4BC68332-036C-4C23-94E8-41210BF2D7ED}" name="Heuristic ETC/MET ETC" dataDxfId="23"/>
    <tableColumn id="5" xr3:uid="{703787AA-6A2E-42F6-8F39-FEEE5735E2FE}" name="MPR" dataDxfId="22"/>
    <tableColumn id="6" xr3:uid="{79905495-6C64-46F6-9F08-B3F68175A737}" name="FlowTime médio"/>
    <tableColumn id="7" xr3:uid="{3100A3A6-898F-4351-A35E-82437A1ED88F}" name="Desvio Padrão Flowtime"/>
    <tableColumn id="8" xr3:uid="{5C32DA67-EDD2-4C35-88E5-A972A869913A}" name="Utilização média das máquinas"/>
    <tableColumn id="9" xr3:uid="{1DF2B2D3-C5ED-4B5B-BD38-5E0C325BF8D5}" name="Desvio Padrão Utilização"/>
    <tableColumn id="10" xr3:uid="{E24F2D83-6950-44D7-85A1-1087B19FED0E}" name="Tempo computacional médio"/>
    <tableColumn id="11" xr3:uid="{39AEF7DE-C3E7-4CFB-8C67-AB834C76ADF7}" name="Desvio Padrão Tempo computacion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21" dataDxfId="20" tableBorderDxfId="19">
  <autoFilter ref="A13:E22" xr:uid="{E45BF4D3-F4BD-429A-83F0-9AA6726A84DA}"/>
  <sortState xmlns:xlrd2="http://schemas.microsoft.com/office/spreadsheetml/2017/richdata2" ref="A14:E22">
    <sortCondition ref="A13:A22"/>
  </sortState>
  <tableColumns count="5">
    <tableColumn id="1" xr3:uid="{2DC74DCC-560C-46A3-97F8-214ED0A30501}" name="Heuristica" dataDxfId="18"/>
    <tableColumn id="2" xr3:uid="{5744A6AA-289A-4CC9-BD4B-365A47A5BE22}" name="Makespan médio" dataDxfId="17"/>
    <tableColumn id="3" xr3:uid="{2C3B6B88-ECD1-484A-9334-CDD0BBFDD4A3}" name="Desvio Padrão Makespan" dataDxfId="16"/>
    <tableColumn id="4" xr3:uid="{AED9A367-CF86-43D7-B951-A38752444562}" name="makespan normalizado" dataDxfId="15">
      <calculatedColumnFormula>-((B14-$B$24)*2/($B$25-$B$24)-1)</calculatedColumnFormula>
    </tableColumn>
    <tableColumn id="5" xr3:uid="{CF8CF212-3BA9-4556-8A44-E71A68CFD1B3}" name="MPR" dataDxfId="1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42:E51" totalsRowShown="0" headerRowDxfId="13" dataDxfId="12" tableBorderDxfId="11">
  <autoFilter ref="A42:E51" xr:uid="{FAE46911-5E50-4C88-90FB-CD7D1392F199}"/>
  <sortState xmlns:xlrd2="http://schemas.microsoft.com/office/spreadsheetml/2017/richdata2" ref="A43:E51">
    <sortCondition ref="B42:B51"/>
  </sortState>
  <tableColumns count="5">
    <tableColumn id="1" xr3:uid="{A7A0ECFA-3051-4BE7-8A42-4BEB4E3F9B14}" name="Heuristica" dataDxfId="10"/>
    <tableColumn id="2" xr3:uid="{CF81C596-7E89-44FB-9CF5-BC5EA9EA6D00}" name="FlowTime médio" dataDxfId="9"/>
    <tableColumn id="3" xr3:uid="{5E100AD6-1CA9-432C-8D5B-2506ADF8B9E6}" name="Desvio Padrão Flowtime" dataDxfId="8"/>
    <tableColumn id="4" xr3:uid="{91E90789-ACEA-48F1-B36D-00528B7F090D}" name="flowtime normalizado" dataDxfId="7">
      <calculatedColumnFormula>-((B43-$B$53)*2/($B$54-$B$53)-1)</calculatedColumnFormula>
    </tableColumn>
    <tableColumn id="5" xr3:uid="{7B54DEB9-12AB-4BFE-9FCF-FA7BFABC9618}" name="FPR" dataDxfId="6">
      <calculatedColumnFormula>(B43/B$43)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57:C66" totalsRowShown="0" headerRowDxfId="5" dataDxfId="4" tableBorderDxfId="3">
  <autoFilter ref="A57:C66" xr:uid="{CCA9943B-5066-4976-A16B-EC122A3B23AA}"/>
  <sortState xmlns:xlrd2="http://schemas.microsoft.com/office/spreadsheetml/2017/richdata2" ref="A58:C66">
    <sortCondition ref="B57:B66"/>
  </sortState>
  <tableColumns count="3">
    <tableColumn id="1" xr3:uid="{88550BCA-15F0-4EB6-B68F-A77CF6C07CBB}" name="Heuristica" dataDxfId="2"/>
    <tableColumn id="2" xr3:uid="{18255729-77F6-41F4-956A-B5BB33CEC2B0}" name="Utilização média das máquinas" dataDxfId="1"/>
    <tableColumn id="3" xr3:uid="{E0E2A87B-B633-4A01-82EB-5341859A26F4}" name="Desvio Padrão Utilização" dataDxfId="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28:B37" totalsRowShown="0">
  <autoFilter ref="A28:B37" xr:uid="{17FB3887-2D04-4E94-BB73-EF70E2E94708}"/>
  <sortState xmlns:xlrd2="http://schemas.microsoft.com/office/spreadsheetml/2017/richdata2" ref="A29:B37">
    <sortCondition ref="B28:B37"/>
  </sortState>
  <tableColumns count="2">
    <tableColumn id="1" xr3:uid="{78BF590B-7128-406D-8614-FF45C9FEDD22}" name="Heuristica"/>
    <tableColumn id="2" xr3:uid="{2DC599D9-D2AA-45C2-9181-20FEF5F78A36}" name="Heuristic ETC/MET ETC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zoomScale="130" zoomScaleNormal="130" workbookViewId="0">
      <selection activeCell="B15" sqref="B15"/>
    </sheetView>
  </sheetViews>
  <sheetFormatPr defaultRowHeight="15" x14ac:dyDescent="0.25"/>
  <cols>
    <col min="1" max="1" width="11" style="11" customWidth="1"/>
    <col min="2" max="2" width="27.42578125" style="11" customWidth="1"/>
    <col min="3" max="3" width="23.42578125" style="11" customWidth="1"/>
    <col min="4" max="4" width="24.7109375" style="11" customWidth="1"/>
    <col min="5" max="5" width="26" style="11" customWidth="1"/>
    <col min="6" max="6" width="27.85546875" customWidth="1"/>
    <col min="7" max="7" width="23.140625" customWidth="1"/>
    <col min="8" max="8" width="26.7109375" customWidth="1"/>
    <col min="9" max="9" width="33.28515625" customWidth="1"/>
  </cols>
  <sheetData>
    <row r="1" spans="1:11" x14ac:dyDescent="0.25">
      <c r="A1" s="11" t="s">
        <v>0</v>
      </c>
      <c r="B1" s="11" t="s">
        <v>1</v>
      </c>
      <c r="C1" s="11" t="s">
        <v>2</v>
      </c>
      <c r="D1" s="11" t="s">
        <v>21</v>
      </c>
      <c r="E1" s="1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1" t="s">
        <v>9</v>
      </c>
      <c r="B2" s="11">
        <v>7009298.852</v>
      </c>
      <c r="C2" s="12">
        <v>8.6800000000000002E-2</v>
      </c>
      <c r="D2" s="11">
        <v>1</v>
      </c>
      <c r="E2" s="11">
        <v>1</v>
      </c>
      <c r="F2">
        <v>139309036.09999999</v>
      </c>
      <c r="G2" s="3">
        <v>3.5869999999999999E-2</v>
      </c>
      <c r="H2">
        <v>0.626</v>
      </c>
      <c r="I2" s="3">
        <v>8.0610000000000001E-2</v>
      </c>
      <c r="J2">
        <v>0.23</v>
      </c>
      <c r="K2" s="3">
        <v>2.02583</v>
      </c>
    </row>
    <row r="3" spans="1:11" x14ac:dyDescent="0.25">
      <c r="A3" s="11" t="s">
        <v>10</v>
      </c>
      <c r="B3" s="11">
        <v>6762349.1919999998</v>
      </c>
      <c r="C3" s="12">
        <v>4.9820000000000003E-2</v>
      </c>
      <c r="D3" s="11">
        <v>1.401</v>
      </c>
      <c r="E3" s="11">
        <v>0.96499999999999997</v>
      </c>
      <c r="F3">
        <v>195109652.11000001</v>
      </c>
      <c r="G3" s="3">
        <v>3.8100000000000002E-2</v>
      </c>
      <c r="H3">
        <v>0.90300000000000002</v>
      </c>
      <c r="I3" s="3">
        <v>3.3709999999999997E-2</v>
      </c>
      <c r="J3">
        <v>0.1</v>
      </c>
      <c r="K3" s="3">
        <v>3</v>
      </c>
    </row>
    <row r="4" spans="1:11" x14ac:dyDescent="0.25">
      <c r="A4" s="11" t="s">
        <v>11</v>
      </c>
      <c r="B4" s="11">
        <v>5751557.9139999999</v>
      </c>
      <c r="C4" s="12">
        <v>6.2799999999999995E-2</v>
      </c>
      <c r="D4" s="11">
        <v>1.0389999999999999</v>
      </c>
      <c r="E4" s="11">
        <v>0.82099999999999995</v>
      </c>
      <c r="F4">
        <v>144697961.78999999</v>
      </c>
      <c r="G4" s="3">
        <v>3.7179999999999998E-2</v>
      </c>
      <c r="H4">
        <v>0.78900000000000003</v>
      </c>
      <c r="I4" s="3">
        <v>4.972E-2</v>
      </c>
      <c r="J4">
        <v>20.16</v>
      </c>
      <c r="K4" s="3">
        <v>0.50797999999999999</v>
      </c>
    </row>
    <row r="5" spans="1:11" x14ac:dyDescent="0.25">
      <c r="A5" s="11" t="s">
        <v>20</v>
      </c>
      <c r="B5" s="11">
        <v>5173763.6059999997</v>
      </c>
      <c r="C5" s="12">
        <v>5.3839999999999999E-2</v>
      </c>
      <c r="D5" s="11">
        <v>1.093</v>
      </c>
      <c r="E5" s="11">
        <v>0.73899999999999999</v>
      </c>
      <c r="F5">
        <v>152193244.19999999</v>
      </c>
      <c r="G5" s="3">
        <v>3.6519999999999997E-2</v>
      </c>
      <c r="H5">
        <v>0.92100000000000004</v>
      </c>
      <c r="I5" s="3">
        <v>3.8850000000000003E-2</v>
      </c>
      <c r="J5">
        <v>64.209999999999994</v>
      </c>
      <c r="K5" s="3">
        <v>0.14399999999999999</v>
      </c>
    </row>
    <row r="6" spans="1:11" x14ac:dyDescent="0.25">
      <c r="A6" s="11" t="s">
        <v>12</v>
      </c>
      <c r="B6" s="11">
        <v>5647301.4330000002</v>
      </c>
      <c r="C6" s="12">
        <v>6.0359999999999997E-2</v>
      </c>
      <c r="D6" s="11">
        <v>1.0720000000000001</v>
      </c>
      <c r="E6" s="11">
        <v>0.80600000000000005</v>
      </c>
      <c r="F6">
        <v>149324278.58000001</v>
      </c>
      <c r="G6" s="3">
        <v>3.6940000000000001E-2</v>
      </c>
      <c r="H6">
        <v>0.82899999999999996</v>
      </c>
      <c r="I6" s="3">
        <v>4.7849999999999997E-2</v>
      </c>
      <c r="J6">
        <v>20.47</v>
      </c>
      <c r="K6" s="3">
        <v>0.29607</v>
      </c>
    </row>
    <row r="7" spans="1:11" x14ac:dyDescent="0.25">
      <c r="A7" s="11" t="s">
        <v>13</v>
      </c>
      <c r="B7" s="11">
        <v>11732422.836999999</v>
      </c>
      <c r="C7" s="12">
        <v>3.857E-2</v>
      </c>
      <c r="D7" s="11">
        <v>2.6890000000000001</v>
      </c>
      <c r="E7" s="11">
        <v>1.6739999999999999</v>
      </c>
      <c r="F7">
        <v>374355652.12</v>
      </c>
      <c r="G7" s="3">
        <v>3.8620000000000002E-2</v>
      </c>
      <c r="H7">
        <v>0.998</v>
      </c>
      <c r="I7" s="3">
        <v>1.1999999999999999E-3</v>
      </c>
      <c r="J7">
        <v>37.76</v>
      </c>
      <c r="K7" s="3">
        <v>0.26282</v>
      </c>
    </row>
    <row r="8" spans="1:11" x14ac:dyDescent="0.25">
      <c r="A8" s="11" t="s">
        <v>14</v>
      </c>
      <c r="B8" s="11">
        <v>5122174.5839999998</v>
      </c>
      <c r="C8" s="12">
        <v>4.5330000000000002E-2</v>
      </c>
      <c r="D8" s="11">
        <v>1.1220000000000001</v>
      </c>
      <c r="E8" s="11">
        <v>0.73099999999999998</v>
      </c>
      <c r="F8">
        <v>156162963.31999999</v>
      </c>
      <c r="G8" s="3">
        <v>3.7679999999999998E-2</v>
      </c>
      <c r="H8">
        <v>0.95399999999999996</v>
      </c>
      <c r="I8" s="3">
        <v>3.1009999999999999E-2</v>
      </c>
      <c r="J8">
        <v>20.100000000000001</v>
      </c>
      <c r="K8" s="3">
        <v>0.29065999999999997</v>
      </c>
    </row>
    <row r="9" spans="1:11" x14ac:dyDescent="0.25">
      <c r="A9" s="11" t="s">
        <v>15</v>
      </c>
      <c r="B9" s="11">
        <v>76289312.180000007</v>
      </c>
      <c r="C9" s="12">
        <v>2.9139999999999999E-2</v>
      </c>
      <c r="D9" s="11">
        <v>16.602</v>
      </c>
      <c r="E9" s="11">
        <v>10.885</v>
      </c>
      <c r="F9">
        <v>2310621664.1599998</v>
      </c>
      <c r="G9" s="3">
        <v>2.8139999999999998E-2</v>
      </c>
      <c r="H9">
        <v>0.94699999999999995</v>
      </c>
      <c r="I9" s="3">
        <v>1.389E-2</v>
      </c>
      <c r="J9">
        <v>0.13</v>
      </c>
      <c r="K9" s="3">
        <v>2.8063799999999999</v>
      </c>
    </row>
    <row r="10" spans="1:11" x14ac:dyDescent="0.25">
      <c r="A10" s="11" t="s">
        <v>16</v>
      </c>
      <c r="B10" s="11">
        <v>6046275.8849999998</v>
      </c>
      <c r="C10" s="12">
        <v>4.4350000000000001E-2</v>
      </c>
      <c r="D10" s="11">
        <v>1.375</v>
      </c>
      <c r="E10" s="11">
        <v>0.86299999999999999</v>
      </c>
      <c r="F10">
        <v>191453254.31</v>
      </c>
      <c r="G10" s="3">
        <v>4.4170000000000001E-2</v>
      </c>
      <c r="H10">
        <v>0.99</v>
      </c>
      <c r="I10" s="3">
        <v>6.0899999999999999E-3</v>
      </c>
      <c r="J10">
        <v>68.06</v>
      </c>
      <c r="K10" s="3">
        <v>0.15690999999999999</v>
      </c>
    </row>
    <row r="13" spans="1:11" ht="15.75" thickBot="1" x14ac:dyDescent="0.3">
      <c r="A13" s="1" t="s">
        <v>0</v>
      </c>
      <c r="B13" s="1" t="s">
        <v>1</v>
      </c>
      <c r="C13" s="1" t="s">
        <v>2</v>
      </c>
      <c r="D13" s="2" t="s">
        <v>24</v>
      </c>
      <c r="E13" s="5" t="s">
        <v>22</v>
      </c>
    </row>
    <row r="14" spans="1:11" ht="15.75" thickTop="1" x14ac:dyDescent="0.25">
      <c r="A14" s="11" t="s">
        <v>13</v>
      </c>
      <c r="B14" s="11">
        <v>11732422.836999999</v>
      </c>
      <c r="C14" s="12">
        <v>3.857E-2</v>
      </c>
      <c r="D14" s="6">
        <f>-((B14-$B$24)*2/($B$25-$B$24)-1)</f>
        <v>0.81423312848340457</v>
      </c>
      <c r="E14" s="11">
        <v>1.6739999999999999</v>
      </c>
    </row>
    <row r="15" spans="1:11" x14ac:dyDescent="0.25">
      <c r="A15" s="11" t="s">
        <v>10</v>
      </c>
      <c r="B15" s="11">
        <v>6762349.1919999998</v>
      </c>
      <c r="C15" s="12">
        <v>4.9820000000000003E-2</v>
      </c>
      <c r="D15" s="6">
        <f>-((B15-$B$24)*2/($B$25-$B$24)-1)</f>
        <v>0.95390640502331547</v>
      </c>
      <c r="E15" s="11">
        <v>0.96499999999999997</v>
      </c>
    </row>
    <row r="16" spans="1:11" x14ac:dyDescent="0.25">
      <c r="A16" s="11" t="s">
        <v>9</v>
      </c>
      <c r="B16" s="11">
        <v>7009298.852</v>
      </c>
      <c r="C16" s="12">
        <v>8.6800000000000002E-2</v>
      </c>
      <c r="D16" s="6">
        <f>-((B16-$B$24)*2/($B$25-$B$24)-1)</f>
        <v>0.94696641366376755</v>
      </c>
      <c r="E16" s="11">
        <v>1</v>
      </c>
    </row>
    <row r="17" spans="1:5" x14ac:dyDescent="0.25">
      <c r="A17" s="11" t="s">
        <v>16</v>
      </c>
      <c r="B17" s="11">
        <v>6046275.8849999998</v>
      </c>
      <c r="C17" s="12">
        <v>4.4350000000000001E-2</v>
      </c>
      <c r="D17" s="6">
        <f>-((B17-$B$24)*2/($B$25-$B$24)-1)</f>
        <v>0.974030111868601</v>
      </c>
      <c r="E17" s="11">
        <v>0.86299999999999999</v>
      </c>
    </row>
    <row r="18" spans="1:5" x14ac:dyDescent="0.25">
      <c r="A18" s="11" t="s">
        <v>12</v>
      </c>
      <c r="B18" s="11">
        <v>5647301.4330000002</v>
      </c>
      <c r="C18" s="12">
        <v>6.0359999999999997E-2</v>
      </c>
      <c r="D18" s="6">
        <f>-((B18-$B$24)*2/($B$25-$B$24)-1)</f>
        <v>0.98524243445110782</v>
      </c>
      <c r="E18" s="11">
        <v>0.80600000000000005</v>
      </c>
    </row>
    <row r="19" spans="1:5" x14ac:dyDescent="0.25">
      <c r="A19" s="11" t="s">
        <v>11</v>
      </c>
      <c r="B19" s="11">
        <v>5751557.9139999999</v>
      </c>
      <c r="C19" s="12">
        <v>6.2799999999999995E-2</v>
      </c>
      <c r="D19" s="6">
        <f>-((B19-$B$24)*2/($B$25-$B$24)-1)</f>
        <v>0.98231252931450275</v>
      </c>
      <c r="E19" s="11">
        <v>0.82099999999999995</v>
      </c>
    </row>
    <row r="20" spans="1:5" x14ac:dyDescent="0.25">
      <c r="A20" s="11" t="s">
        <v>14</v>
      </c>
      <c r="B20" s="11">
        <v>5122174.5839999998</v>
      </c>
      <c r="C20" s="12">
        <v>4.5330000000000002E-2</v>
      </c>
      <c r="D20" s="6">
        <f>-((B20-$B$24)*2/($B$25-$B$24)-1)</f>
        <v>1</v>
      </c>
      <c r="E20" s="11">
        <v>0.73099999999999998</v>
      </c>
    </row>
    <row r="21" spans="1:5" x14ac:dyDescent="0.25">
      <c r="A21" s="11" t="s">
        <v>15</v>
      </c>
      <c r="B21" s="11">
        <v>76289312.180000007</v>
      </c>
      <c r="C21" s="12">
        <v>2.9139999999999999E-2</v>
      </c>
      <c r="D21" s="6">
        <f>-((B21-$B$24)*2/($B$25-$B$24)-1)</f>
        <v>-1</v>
      </c>
      <c r="E21" s="11">
        <v>10.885</v>
      </c>
    </row>
    <row r="22" spans="1:5" x14ac:dyDescent="0.25">
      <c r="A22" s="11" t="s">
        <v>19</v>
      </c>
      <c r="B22" s="11">
        <v>5173763.6059999997</v>
      </c>
      <c r="C22" s="12">
        <v>5.3839999999999999E-2</v>
      </c>
      <c r="D22" s="6">
        <f>-((B22-$B$24)*2/($B$25-$B$24)-1)</f>
        <v>0.99855020101292091</v>
      </c>
      <c r="E22" s="11">
        <v>0.73899999999999999</v>
      </c>
    </row>
    <row r="24" spans="1:5" x14ac:dyDescent="0.25">
      <c r="A24" s="11" t="s">
        <v>17</v>
      </c>
      <c r="B24" s="13">
        <f>SMALL(B14:B22,1)</f>
        <v>5122174.5839999998</v>
      </c>
    </row>
    <row r="25" spans="1:5" x14ac:dyDescent="0.25">
      <c r="A25" s="11" t="s">
        <v>18</v>
      </c>
      <c r="B25" s="13">
        <f>LARGE(B14:B22,1)</f>
        <v>76289312.180000007</v>
      </c>
    </row>
    <row r="28" spans="1:5" x14ac:dyDescent="0.25">
      <c r="A28" t="s">
        <v>0</v>
      </c>
      <c r="B28" t="s">
        <v>21</v>
      </c>
    </row>
    <row r="29" spans="1:5" x14ac:dyDescent="0.25">
      <c r="A29" t="s">
        <v>9</v>
      </c>
      <c r="B29">
        <v>1</v>
      </c>
    </row>
    <row r="30" spans="1:5" x14ac:dyDescent="0.25">
      <c r="A30" t="s">
        <v>11</v>
      </c>
      <c r="B30">
        <v>1.0389999999999999</v>
      </c>
    </row>
    <row r="31" spans="1:5" x14ac:dyDescent="0.25">
      <c r="A31" t="s">
        <v>12</v>
      </c>
      <c r="B31">
        <v>1.0720000000000001</v>
      </c>
    </row>
    <row r="32" spans="1:5" x14ac:dyDescent="0.25">
      <c r="A32" t="s">
        <v>19</v>
      </c>
      <c r="B32">
        <v>1.093</v>
      </c>
    </row>
    <row r="33" spans="1:5" x14ac:dyDescent="0.25">
      <c r="A33" t="s">
        <v>14</v>
      </c>
      <c r="B33">
        <v>1.1220000000000001</v>
      </c>
    </row>
    <row r="34" spans="1:5" x14ac:dyDescent="0.25">
      <c r="A34" t="s">
        <v>16</v>
      </c>
      <c r="B34">
        <v>1.375</v>
      </c>
    </row>
    <row r="35" spans="1:5" x14ac:dyDescent="0.25">
      <c r="A35" t="s">
        <v>10</v>
      </c>
      <c r="B35">
        <v>1.401</v>
      </c>
    </row>
    <row r="36" spans="1:5" x14ac:dyDescent="0.25">
      <c r="A36" t="s">
        <v>13</v>
      </c>
      <c r="B36">
        <v>2.6890000000000001</v>
      </c>
    </row>
    <row r="37" spans="1:5" x14ac:dyDescent="0.25">
      <c r="A37" t="s">
        <v>15</v>
      </c>
      <c r="B37">
        <v>16.602</v>
      </c>
    </row>
    <row r="42" spans="1:5" ht="15.75" thickBot="1" x14ac:dyDescent="0.3">
      <c r="A42" s="14" t="s">
        <v>0</v>
      </c>
      <c r="B42" s="14" t="s">
        <v>3</v>
      </c>
      <c r="C42" s="14" t="s">
        <v>4</v>
      </c>
      <c r="D42" s="9" t="s">
        <v>25</v>
      </c>
      <c r="E42" s="10" t="s">
        <v>23</v>
      </c>
    </row>
    <row r="43" spans="1:5" ht="15.75" thickTop="1" x14ac:dyDescent="0.25">
      <c r="A43" s="11" t="s">
        <v>9</v>
      </c>
      <c r="B43" s="11">
        <v>140136304.62</v>
      </c>
      <c r="C43" s="12">
        <v>3.9280000000000002E-2</v>
      </c>
      <c r="D43" s="4">
        <f t="shared" ref="D43:D51" si="0">-((B43-$B$53)*2/($B$54-$B$53)-1)</f>
        <v>1</v>
      </c>
      <c r="E43" s="7">
        <f t="shared" ref="E43:E51" si="1">(B43/B$43)</f>
        <v>1</v>
      </c>
    </row>
    <row r="44" spans="1:5" x14ac:dyDescent="0.25">
      <c r="A44" s="11" t="s">
        <v>11</v>
      </c>
      <c r="B44" s="11">
        <v>145972647.47999999</v>
      </c>
      <c r="C44" s="12">
        <v>3.8800000000000001E-2</v>
      </c>
      <c r="D44" s="4">
        <f t="shared" si="0"/>
        <v>0.99461118107096991</v>
      </c>
      <c r="E44" s="6">
        <f t="shared" si="1"/>
        <v>1.0416476149833269</v>
      </c>
    </row>
    <row r="45" spans="1:5" x14ac:dyDescent="0.25">
      <c r="A45" s="11" t="s">
        <v>12</v>
      </c>
      <c r="B45" s="11">
        <v>150498051.03999999</v>
      </c>
      <c r="C45" s="12">
        <v>3.9660000000000001E-2</v>
      </c>
      <c r="D45" s="4">
        <f t="shared" si="0"/>
        <v>0.99043278015268854</v>
      </c>
      <c r="E45" s="6">
        <f t="shared" si="1"/>
        <v>1.0739404856442973</v>
      </c>
    </row>
    <row r="46" spans="1:5" x14ac:dyDescent="0.25">
      <c r="A46" s="11" t="s">
        <v>19</v>
      </c>
      <c r="B46" s="11">
        <v>153318089.06999999</v>
      </c>
      <c r="C46" s="12">
        <v>4.079E-2</v>
      </c>
      <c r="D46" s="4">
        <f t="shared" si="0"/>
        <v>0.98782897933406277</v>
      </c>
      <c r="E46" s="6">
        <f t="shared" si="1"/>
        <v>1.0940640220658331</v>
      </c>
    </row>
    <row r="47" spans="1:5" x14ac:dyDescent="0.25">
      <c r="A47" s="11" t="s">
        <v>14</v>
      </c>
      <c r="B47" s="11">
        <v>157505764.44</v>
      </c>
      <c r="C47" s="12">
        <v>4.1820000000000003E-2</v>
      </c>
      <c r="D47" s="4">
        <f t="shared" si="0"/>
        <v>0.98396241000395157</v>
      </c>
      <c r="E47" s="6">
        <f t="shared" si="1"/>
        <v>1.1239468948970777</v>
      </c>
    </row>
    <row r="48" spans="1:5" x14ac:dyDescent="0.25">
      <c r="A48" s="11" t="s">
        <v>16</v>
      </c>
      <c r="B48" s="11">
        <v>193265587.61000001</v>
      </c>
      <c r="C48" s="12">
        <v>4.5319999999999999E-2</v>
      </c>
      <c r="D48" s="4">
        <f t="shared" si="0"/>
        <v>0.95094460816815141</v>
      </c>
      <c r="E48" s="6">
        <f t="shared" si="1"/>
        <v>1.3791257599810969</v>
      </c>
    </row>
    <row r="49" spans="1:5" x14ac:dyDescent="0.25">
      <c r="A49" s="11" t="s">
        <v>10</v>
      </c>
      <c r="B49" s="11">
        <v>197246938.88999999</v>
      </c>
      <c r="C49" s="12">
        <v>3.9280000000000002E-2</v>
      </c>
      <c r="D49" s="4">
        <f t="shared" si="0"/>
        <v>0.94726854223860757</v>
      </c>
      <c r="E49" s="6">
        <f t="shared" si="1"/>
        <v>1.4075363227599285</v>
      </c>
    </row>
    <row r="50" spans="1:5" x14ac:dyDescent="0.25">
      <c r="A50" s="11" t="s">
        <v>13</v>
      </c>
      <c r="B50" s="11">
        <v>376479193.54000002</v>
      </c>
      <c r="C50" s="12">
        <v>4.3020000000000003E-2</v>
      </c>
      <c r="D50" s="4">
        <f t="shared" si="0"/>
        <v>0.78177960683520098</v>
      </c>
      <c r="E50" s="6">
        <f t="shared" si="1"/>
        <v>2.6865214874966066</v>
      </c>
    </row>
    <row r="51" spans="1:5" x14ac:dyDescent="0.25">
      <c r="A51" s="11" t="s">
        <v>15</v>
      </c>
      <c r="B51" s="11">
        <v>2306229816.71</v>
      </c>
      <c r="C51" s="12">
        <v>2.6110000000000001E-2</v>
      </c>
      <c r="D51" s="4">
        <f t="shared" si="0"/>
        <v>-1</v>
      </c>
      <c r="E51" s="8">
        <f t="shared" si="1"/>
        <v>16.457047465063948</v>
      </c>
    </row>
    <row r="53" spans="1:5" x14ac:dyDescent="0.25">
      <c r="A53" s="11" t="s">
        <v>17</v>
      </c>
      <c r="B53" s="13">
        <f>SMALL(B43:B51,1)</f>
        <v>140136304.62</v>
      </c>
    </row>
    <row r="54" spans="1:5" x14ac:dyDescent="0.25">
      <c r="A54" s="11" t="s">
        <v>18</v>
      </c>
      <c r="B54" s="13">
        <f>LARGE(B43:B51,1)</f>
        <v>2306229816.71</v>
      </c>
    </row>
    <row r="57" spans="1:5" x14ac:dyDescent="0.25">
      <c r="A57" s="1" t="s">
        <v>0</v>
      </c>
      <c r="B57" s="1" t="s">
        <v>5</v>
      </c>
      <c r="C57" s="1" t="s">
        <v>6</v>
      </c>
      <c r="D57"/>
      <c r="E57"/>
    </row>
    <row r="58" spans="1:5" x14ac:dyDescent="0.25">
      <c r="A58" s="11" t="s">
        <v>9</v>
      </c>
      <c r="B58" s="11">
        <v>0.626</v>
      </c>
      <c r="C58" s="12">
        <v>8.0610000000000001E-2</v>
      </c>
      <c r="D58"/>
      <c r="E58"/>
    </row>
    <row r="59" spans="1:5" x14ac:dyDescent="0.25">
      <c r="A59" s="11" t="s">
        <v>11</v>
      </c>
      <c r="B59" s="11">
        <v>0.78900000000000003</v>
      </c>
      <c r="C59" s="12">
        <v>4.972E-2</v>
      </c>
      <c r="D59"/>
      <c r="E59"/>
    </row>
    <row r="60" spans="1:5" x14ac:dyDescent="0.25">
      <c r="A60" s="11" t="s">
        <v>12</v>
      </c>
      <c r="B60" s="11">
        <v>0.82899999999999996</v>
      </c>
      <c r="C60" s="12">
        <v>4.7849999999999997E-2</v>
      </c>
      <c r="D60"/>
      <c r="E60"/>
    </row>
    <row r="61" spans="1:5" x14ac:dyDescent="0.25">
      <c r="A61" s="11" t="s">
        <v>10</v>
      </c>
      <c r="B61" s="11">
        <v>0.90300000000000002</v>
      </c>
      <c r="C61" s="12">
        <v>3.3709999999999997E-2</v>
      </c>
      <c r="D61"/>
      <c r="E61"/>
    </row>
    <row r="62" spans="1:5" x14ac:dyDescent="0.25">
      <c r="A62" s="11" t="s">
        <v>20</v>
      </c>
      <c r="B62" s="11">
        <v>0.92100000000000004</v>
      </c>
      <c r="C62" s="12">
        <v>3.8850000000000003E-2</v>
      </c>
      <c r="D62"/>
      <c r="E62"/>
    </row>
    <row r="63" spans="1:5" x14ac:dyDescent="0.25">
      <c r="A63" s="11" t="s">
        <v>15</v>
      </c>
      <c r="B63" s="11">
        <v>0.94699999999999995</v>
      </c>
      <c r="C63" s="12">
        <v>1.389E-2</v>
      </c>
      <c r="D63"/>
      <c r="E63"/>
    </row>
    <row r="64" spans="1:5" x14ac:dyDescent="0.25">
      <c r="A64" s="11" t="s">
        <v>14</v>
      </c>
      <c r="B64" s="11">
        <v>0.95399999999999996</v>
      </c>
      <c r="C64" s="12">
        <v>3.1009999999999999E-2</v>
      </c>
      <c r="D64"/>
      <c r="E64"/>
    </row>
    <row r="65" spans="1:5" x14ac:dyDescent="0.25">
      <c r="A65" s="11" t="s">
        <v>16</v>
      </c>
      <c r="B65" s="11">
        <v>0.99</v>
      </c>
      <c r="C65" s="12">
        <v>6.0899999999999999E-3</v>
      </c>
      <c r="D65"/>
      <c r="E65"/>
    </row>
    <row r="66" spans="1:5" x14ac:dyDescent="0.25">
      <c r="A66" s="11" t="s">
        <v>13</v>
      </c>
      <c r="B66" s="11">
        <v>0.998</v>
      </c>
      <c r="C66" s="12">
        <v>1.1999999999999999E-3</v>
      </c>
      <c r="D66"/>
      <c r="E66"/>
    </row>
    <row r="68" spans="1:5" x14ac:dyDescent="0.25">
      <c r="A68" s="11" t="s">
        <v>17</v>
      </c>
      <c r="B68" s="13">
        <f>SMALL(B58:B66,1)</f>
        <v>0.626</v>
      </c>
    </row>
    <row r="69" spans="1:5" x14ac:dyDescent="0.25">
      <c r="A69" s="11" t="s">
        <v>18</v>
      </c>
      <c r="B69" s="13">
        <f>LARGE(B58:B66,1)</f>
        <v>0.998</v>
      </c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</sheetData>
  <phoneticPr fontId="3" type="noConversion"/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2023-05-07T14:10:07Z</dcterms:modified>
</cp:coreProperties>
</file>