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ormacao-preco-venda\planilha-principal\"/>
    </mc:Choice>
  </mc:AlternateContent>
  <xr:revisionPtr revIDLastSave="0" documentId="13_ncr:1_{8AB8ABEA-DC4D-4D6B-B5FF-52C59CCE1A7D}" xr6:coauthVersionLast="47" xr6:coauthVersionMax="47" xr10:uidLastSave="{00000000-0000-0000-0000-000000000000}"/>
  <bookViews>
    <workbookView xWindow="-110" yWindow="-110" windowWidth="19420" windowHeight="10560" tabRatio="820" activeTab="5" xr2:uid="{CD9491C5-35C5-4F2A-B3C6-D76555180768}"/>
  </bookViews>
  <sheets>
    <sheet name="menu" sheetId="1" r:id="rId1"/>
    <sheet name="direcionamento" sheetId="2" r:id="rId2"/>
    <sheet name="traseiro" sheetId="4" r:id="rId3"/>
    <sheet name="dianteiro" sheetId="5" r:id="rId4"/>
    <sheet name="costela" sheetId="6" r:id="rId5"/>
    <sheet name="resumo" sheetId="8" r:id="rId6"/>
    <sheet name="casa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8" l="1"/>
  <c r="L16" i="8"/>
  <c r="C16" i="8"/>
  <c r="O7" i="8"/>
  <c r="I7" i="8"/>
  <c r="F7" i="8"/>
  <c r="C7" i="8"/>
  <c r="E47" i="7"/>
  <c r="D47" i="7"/>
  <c r="F45" i="7"/>
  <c r="F44" i="7"/>
  <c r="F43" i="7"/>
  <c r="F42" i="7"/>
  <c r="F41" i="7"/>
  <c r="E37" i="7"/>
  <c r="D37" i="7"/>
  <c r="F35" i="7"/>
  <c r="F34" i="7"/>
  <c r="F33" i="7"/>
  <c r="F32" i="7"/>
  <c r="F31" i="7"/>
  <c r="F30" i="7"/>
  <c r="F29" i="7"/>
  <c r="F28" i="7"/>
  <c r="F27" i="7"/>
  <c r="E23" i="7"/>
  <c r="D23" i="7"/>
  <c r="F21" i="7"/>
  <c r="F20" i="7"/>
  <c r="F19" i="7"/>
  <c r="F18" i="7"/>
  <c r="F17" i="7"/>
  <c r="F16" i="7"/>
  <c r="F15" i="7"/>
  <c r="F14" i="7"/>
  <c r="F13" i="7"/>
  <c r="F12" i="7"/>
  <c r="F11" i="7"/>
  <c r="F10" i="7"/>
  <c r="L6" i="7"/>
  <c r="C59" i="7" s="1"/>
  <c r="C18" i="8" s="1"/>
  <c r="L18" i="8" s="1"/>
  <c r="O18" i="8" s="1"/>
  <c r="E16" i="6"/>
  <c r="D16" i="6"/>
  <c r="D18" i="6" s="1"/>
  <c r="E18" i="6" s="1"/>
  <c r="F14" i="6"/>
  <c r="F13" i="6"/>
  <c r="F12" i="6"/>
  <c r="F11" i="6"/>
  <c r="F10" i="6"/>
  <c r="L6" i="6"/>
  <c r="C25" i="6" s="1"/>
  <c r="I9" i="8" s="1"/>
  <c r="E20" i="5"/>
  <c r="D20" i="5"/>
  <c r="D22" i="5" s="1"/>
  <c r="E22" i="5" s="1"/>
  <c r="F18" i="5"/>
  <c r="F17" i="5"/>
  <c r="F16" i="5"/>
  <c r="F15" i="5"/>
  <c r="F14" i="5"/>
  <c r="F13" i="5"/>
  <c r="F12" i="5"/>
  <c r="F11" i="5"/>
  <c r="F10" i="5"/>
  <c r="L6" i="5"/>
  <c r="C29" i="5" s="1"/>
  <c r="F9" i="8" s="1"/>
  <c r="E23" i="4"/>
  <c r="D23" i="4"/>
  <c r="D25" i="4" s="1"/>
  <c r="E25" i="4" s="1"/>
  <c r="F11" i="4"/>
  <c r="F12" i="4"/>
  <c r="F13" i="4"/>
  <c r="F14" i="4"/>
  <c r="F15" i="4"/>
  <c r="F16" i="4"/>
  <c r="F17" i="4"/>
  <c r="F18" i="4"/>
  <c r="F19" i="4"/>
  <c r="F20" i="4"/>
  <c r="F21" i="4"/>
  <c r="F10" i="4"/>
  <c r="L6" i="4"/>
  <c r="C32" i="4" s="1"/>
  <c r="C9" i="8" s="1"/>
  <c r="L7" i="8" l="1"/>
  <c r="L9" i="8"/>
  <c r="O9" i="8" s="1"/>
  <c r="D50" i="7"/>
  <c r="D52" i="7" s="1"/>
  <c r="F47" i="7"/>
  <c r="F37" i="7"/>
  <c r="F23" i="7"/>
  <c r="F16" i="6"/>
  <c r="C23" i="6" s="1"/>
  <c r="F23" i="6" s="1"/>
  <c r="F20" i="5"/>
  <c r="C27" i="5" s="1"/>
  <c r="F29" i="5" s="1"/>
  <c r="F23" i="4"/>
  <c r="C30" i="4" s="1"/>
  <c r="F50" i="7" l="1"/>
  <c r="C57" i="7" s="1"/>
  <c r="F25" i="6"/>
  <c r="C27" i="6"/>
  <c r="F27" i="5"/>
  <c r="C31" i="5"/>
  <c r="F30" i="4"/>
  <c r="C34" i="4"/>
  <c r="F32" i="4"/>
  <c r="F27" i="6" l="1"/>
  <c r="I11" i="8"/>
  <c r="F31" i="5"/>
  <c r="F11" i="8"/>
  <c r="F34" i="4"/>
  <c r="C11" i="8"/>
  <c r="L11" i="8" s="1"/>
  <c r="O11" i="8" s="1"/>
  <c r="C61" i="7"/>
  <c r="F57" i="7"/>
  <c r="F59" i="7"/>
  <c r="F61" i="7" l="1"/>
  <c r="C20" i="8"/>
  <c r="L20" i="8" s="1"/>
  <c r="O20" i="8" s="1"/>
</calcChain>
</file>

<file path=xl/sharedStrings.xml><?xml version="1.0" encoding="utf-8"?>
<sst xmlns="http://schemas.openxmlformats.org/spreadsheetml/2006/main" count="232" uniqueCount="80">
  <si>
    <t>FORMAÇÃO DE PREÇO DE VENDA  DA CARNE</t>
  </si>
  <si>
    <t>CORTES</t>
  </si>
  <si>
    <t>Inteiro</t>
  </si>
  <si>
    <t>PRODUTO</t>
  </si>
  <si>
    <t>Traseiro</t>
  </si>
  <si>
    <t>PEÇAS</t>
  </si>
  <si>
    <t>KG</t>
  </si>
  <si>
    <t>KG (CADA)</t>
  </si>
  <si>
    <t>PREÇO (KG)</t>
  </si>
  <si>
    <t>TOTAL</t>
  </si>
  <si>
    <t>CÓDIGO</t>
  </si>
  <si>
    <t>TRA01</t>
  </si>
  <si>
    <t>TRA02</t>
  </si>
  <si>
    <t>TRA03</t>
  </si>
  <si>
    <t>TRA04</t>
  </si>
  <si>
    <t>TRA05</t>
  </si>
  <si>
    <t>TRA06</t>
  </si>
  <si>
    <t>TRA07</t>
  </si>
  <si>
    <t>TRA08</t>
  </si>
  <si>
    <t>TRA09</t>
  </si>
  <si>
    <t>TRA10</t>
  </si>
  <si>
    <t>TRA11</t>
  </si>
  <si>
    <t>TRA12</t>
  </si>
  <si>
    <t>DESCRIÇÃO</t>
  </si>
  <si>
    <t>Coxão mole</t>
  </si>
  <si>
    <t>Alcatra</t>
  </si>
  <si>
    <t>Contra filé</t>
  </si>
  <si>
    <t>Patinho</t>
  </si>
  <si>
    <t>Coxão duro</t>
  </si>
  <si>
    <t>Músculos</t>
  </si>
  <si>
    <t>Lagarto</t>
  </si>
  <si>
    <t>Capa de filé</t>
  </si>
  <si>
    <t>Filé mignon</t>
  </si>
  <si>
    <t>Picanha</t>
  </si>
  <si>
    <t>Ossos</t>
  </si>
  <si>
    <t>Sebo</t>
  </si>
  <si>
    <t>PREÇO</t>
  </si>
  <si>
    <t>VALOR</t>
  </si>
  <si>
    <t>TOTAL:</t>
  </si>
  <si>
    <t>-</t>
  </si>
  <si>
    <t>QUEBRA:</t>
  </si>
  <si>
    <t>VALOR TOTAL</t>
  </si>
  <si>
    <t>%</t>
  </si>
  <si>
    <t>R$</t>
  </si>
  <si>
    <t>CUSTO</t>
  </si>
  <si>
    <t>MARGEM DE CONTRIBUIÇÃO</t>
  </si>
  <si>
    <t>Dianteiro</t>
  </si>
  <si>
    <t>Acém</t>
  </si>
  <si>
    <t>Paleta</t>
  </si>
  <si>
    <t>Pescoço</t>
  </si>
  <si>
    <t>Peito</t>
  </si>
  <si>
    <t>Peixinho</t>
  </si>
  <si>
    <t>Cupim</t>
  </si>
  <si>
    <t>DIA01</t>
  </si>
  <si>
    <t>DIA02</t>
  </si>
  <si>
    <t>DIA03</t>
  </si>
  <si>
    <t>DIA04</t>
  </si>
  <si>
    <t>DIA05</t>
  </si>
  <si>
    <t>DIA06</t>
  </si>
  <si>
    <t>DIA07</t>
  </si>
  <si>
    <t>DIA08</t>
  </si>
  <si>
    <t>DIA09</t>
  </si>
  <si>
    <t>Costela</t>
  </si>
  <si>
    <t>Costela minga</t>
  </si>
  <si>
    <t>Costela contra-minga</t>
  </si>
  <si>
    <t>Costela ripa</t>
  </si>
  <si>
    <t>QUEBRA (GERAL):</t>
  </si>
  <si>
    <t>TOTAL (GERAL):</t>
  </si>
  <si>
    <t>RESUMO</t>
  </si>
  <si>
    <t>TRASEIRO</t>
  </si>
  <si>
    <t>DIANTEIRO</t>
  </si>
  <si>
    <t>COSTELA</t>
  </si>
  <si>
    <t>Casado</t>
  </si>
  <si>
    <t>CASADO</t>
  </si>
  <si>
    <t>COS01</t>
  </si>
  <si>
    <t>COS02</t>
  </si>
  <si>
    <t>COS03</t>
  </si>
  <si>
    <t>COS04</t>
  </si>
  <si>
    <t>COS05</t>
  </si>
  <si>
    <t>TOTAL (CASADO)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</si>
</sst>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 &quot;#,##0.00&quot; &quot;;&quot;-&quot;#,##0.00&quot; &quot;;&quot; -&quot;#&quot; &quot;;&quot; &quot;@&quot; &quot;"/>
  </numFmts>
  <fonts count="1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DLaM Display"/>
    </font>
    <font>
      <b/>
      <sz val="22"/>
      <color theme="1"/>
      <name val="ADLaM Display"/>
    </font>
    <font>
      <sz val="11"/>
      <color theme="0"/>
      <name val="ADLaM Display"/>
    </font>
    <font>
      <b/>
      <sz val="11"/>
      <color theme="0"/>
      <name val="ADLaM Display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Aptos Narrow"/>
      <family val="2"/>
      <scheme val="minor"/>
    </font>
    <font>
      <sz val="12"/>
      <color theme="0"/>
      <name val="ADLaM Display"/>
    </font>
    <font>
      <sz val="18"/>
      <color theme="0"/>
      <name val="ADLaM Display"/>
    </font>
    <font>
      <sz val="18"/>
      <color theme="1"/>
      <name val="ADLaM Display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7" fillId="0" borderId="0" applyFont="0" applyBorder="0" applyProtection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5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0" applyNumberFormat="1" applyFon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0" fontId="8" fillId="2" borderId="0" xfId="0" applyFont="1" applyFill="1"/>
    <xf numFmtId="0" fontId="12" fillId="2" borderId="0" xfId="0" applyFont="1" applyFill="1"/>
    <xf numFmtId="0" fontId="2" fillId="4" borderId="0" xfId="0" applyFont="1" applyFill="1" applyAlignment="1">
      <alignment horizontal="center" wrapText="1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164" fontId="11" fillId="4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0" fontId="11" fillId="4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10" fontId="11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Excel Built-in Comma" xfId="1" xr:uid="{40FAA87F-D990-4A6D-9F80-4C41450DF54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direcionamento!A1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stela!A1"/><Relationship Id="rId2" Type="http://schemas.openxmlformats.org/officeDocument/2006/relationships/hyperlink" Target="#dianteiro!A1"/><Relationship Id="rId1" Type="http://schemas.openxmlformats.org/officeDocument/2006/relationships/hyperlink" Target="#traseiro!A1"/><Relationship Id="rId5" Type="http://schemas.openxmlformats.org/officeDocument/2006/relationships/hyperlink" Target="#casado!A1"/><Relationship Id="rId4" Type="http://schemas.openxmlformats.org/officeDocument/2006/relationships/hyperlink" Target="#resum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hyperlink" Target="#direcionament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hyperlink" Target="#direcionamento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hyperlink" Target="#direcionament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hyperlink" Target="#direcionament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hyperlink" Target="#direcionament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</xdr:rowOff>
    </xdr:from>
    <xdr:to>
      <xdr:col>25</xdr:col>
      <xdr:colOff>114300</xdr:colOff>
      <xdr:row>45</xdr:row>
      <xdr:rowOff>159544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432C3BD-48F6-D083-8237-BABF8EE61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"/>
          <a:ext cx="15354300" cy="8636794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8</xdr:row>
      <xdr:rowOff>127000</xdr:rowOff>
    </xdr:from>
    <xdr:to>
      <xdr:col>10</xdr:col>
      <xdr:colOff>133350</xdr:colOff>
      <xdr:row>12</xdr:row>
      <xdr:rowOff>165100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7E4C57-A5BB-4DC9-4087-04F489C59479}"/>
            </a:ext>
          </a:extLst>
        </xdr:cNvPr>
        <xdr:cNvSpPr/>
      </xdr:nvSpPr>
      <xdr:spPr>
        <a:xfrm>
          <a:off x="4533900" y="1797050"/>
          <a:ext cx="1695450" cy="774700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INICIAR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120650</xdr:colOff>
      <xdr:row>0</xdr:row>
      <xdr:rowOff>117475</xdr:rowOff>
    </xdr:from>
    <xdr:to>
      <xdr:col>2</xdr:col>
      <xdr:colOff>215900</xdr:colOff>
      <xdr:row>1</xdr:row>
      <xdr:rowOff>212725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596CD-25E8-3DFD-EBA9-1EC1395342EB}"/>
            </a:ext>
          </a:extLst>
        </xdr:cNvPr>
        <xdr:cNvSpPr/>
      </xdr:nvSpPr>
      <xdr:spPr>
        <a:xfrm>
          <a:off x="120650" y="117475"/>
          <a:ext cx="131445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TRASEIRO</a:t>
          </a:r>
        </a:p>
      </xdr:txBody>
    </xdr:sp>
    <xdr:clientData/>
  </xdr:twoCellAnchor>
  <xdr:twoCellAnchor editAs="absolute">
    <xdr:from>
      <xdr:col>2</xdr:col>
      <xdr:colOff>298450</xdr:colOff>
      <xdr:row>0</xdr:row>
      <xdr:rowOff>117475</xdr:rowOff>
    </xdr:from>
    <xdr:to>
      <xdr:col>4</xdr:col>
      <xdr:colOff>393700</xdr:colOff>
      <xdr:row>1</xdr:row>
      <xdr:rowOff>212725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1D021F-4BB3-283B-6C6F-997AFFB88D7C}"/>
            </a:ext>
          </a:extLst>
        </xdr:cNvPr>
        <xdr:cNvSpPr/>
      </xdr:nvSpPr>
      <xdr:spPr>
        <a:xfrm>
          <a:off x="1517650" y="117475"/>
          <a:ext cx="131445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DIANTEIRO</a:t>
          </a:r>
        </a:p>
      </xdr:txBody>
    </xdr:sp>
    <xdr:clientData/>
  </xdr:twoCellAnchor>
  <xdr:twoCellAnchor editAs="absolute">
    <xdr:from>
      <xdr:col>4</xdr:col>
      <xdr:colOff>488950</xdr:colOff>
      <xdr:row>0</xdr:row>
      <xdr:rowOff>117475</xdr:rowOff>
    </xdr:from>
    <xdr:to>
      <xdr:col>6</xdr:col>
      <xdr:colOff>584200</xdr:colOff>
      <xdr:row>1</xdr:row>
      <xdr:rowOff>212725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877930-65CF-C781-A675-74986BE3ECCA}"/>
            </a:ext>
          </a:extLst>
        </xdr:cNvPr>
        <xdr:cNvSpPr/>
      </xdr:nvSpPr>
      <xdr:spPr>
        <a:xfrm>
          <a:off x="2927350" y="117475"/>
          <a:ext cx="131445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COSTELA</a:t>
          </a:r>
        </a:p>
      </xdr:txBody>
    </xdr:sp>
    <xdr:clientData/>
  </xdr:twoCellAnchor>
  <xdr:twoCellAnchor editAs="absolute">
    <xdr:from>
      <xdr:col>7</xdr:col>
      <xdr:colOff>57150</xdr:colOff>
      <xdr:row>0</xdr:row>
      <xdr:rowOff>117475</xdr:rowOff>
    </xdr:from>
    <xdr:to>
      <xdr:col>9</xdr:col>
      <xdr:colOff>152400</xdr:colOff>
      <xdr:row>1</xdr:row>
      <xdr:rowOff>212725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03CF79-396B-2A86-5003-EA2363B2F9D4}"/>
            </a:ext>
          </a:extLst>
        </xdr:cNvPr>
        <xdr:cNvSpPr/>
      </xdr:nvSpPr>
      <xdr:spPr>
        <a:xfrm>
          <a:off x="4324350" y="117475"/>
          <a:ext cx="131445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RESUMO</a:t>
          </a:r>
        </a:p>
      </xdr:txBody>
    </xdr:sp>
    <xdr:clientData/>
  </xdr:twoCellAnchor>
  <xdr:twoCellAnchor editAs="absolute">
    <xdr:from>
      <xdr:col>9</xdr:col>
      <xdr:colOff>241300</xdr:colOff>
      <xdr:row>0</xdr:row>
      <xdr:rowOff>123825</xdr:rowOff>
    </xdr:from>
    <xdr:to>
      <xdr:col>11</xdr:col>
      <xdr:colOff>336550</xdr:colOff>
      <xdr:row>1</xdr:row>
      <xdr:rowOff>219075</xdr:rowOff>
    </xdr:to>
    <xdr:sp macro="" textlink="">
      <xdr:nvSpPr>
        <xdr:cNvPr id="2" name="Retângulo: Cantos Arredondados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BF35633-7691-5E33-3DDD-FEAE03A0E8CE}"/>
            </a:ext>
          </a:extLst>
        </xdr:cNvPr>
        <xdr:cNvSpPr/>
      </xdr:nvSpPr>
      <xdr:spPr>
        <a:xfrm>
          <a:off x="5727700" y="123825"/>
          <a:ext cx="131445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CASADO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120650</xdr:colOff>
      <xdr:row>0</xdr:row>
      <xdr:rowOff>114300</xdr:rowOff>
    </xdr:from>
    <xdr:to>
      <xdr:col>2</xdr:col>
      <xdr:colOff>742950</xdr:colOff>
      <xdr:row>1</xdr:row>
      <xdr:rowOff>209550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F90654-AA39-4A16-B7AF-1B651E582786}"/>
            </a:ext>
          </a:extLst>
        </xdr:cNvPr>
        <xdr:cNvSpPr/>
      </xdr:nvSpPr>
      <xdr:spPr>
        <a:xfrm>
          <a:off x="1206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DIRECIONAMENTO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absolute">
    <xdr:from>
      <xdr:col>2</xdr:col>
      <xdr:colOff>819150</xdr:colOff>
      <xdr:row>0</xdr:row>
      <xdr:rowOff>114300</xdr:rowOff>
    </xdr:from>
    <xdr:to>
      <xdr:col>5</xdr:col>
      <xdr:colOff>514350</xdr:colOff>
      <xdr:row>1</xdr:row>
      <xdr:rowOff>209550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EC0BC9-E5A6-8058-D7E9-693D72431474}"/>
            </a:ext>
          </a:extLst>
        </xdr:cNvPr>
        <xdr:cNvSpPr/>
      </xdr:nvSpPr>
      <xdr:spPr>
        <a:xfrm>
          <a:off x="27495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MENU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120650</xdr:colOff>
      <xdr:row>0</xdr:row>
      <xdr:rowOff>114300</xdr:rowOff>
    </xdr:from>
    <xdr:to>
      <xdr:col>2</xdr:col>
      <xdr:colOff>742950</xdr:colOff>
      <xdr:row>1</xdr:row>
      <xdr:rowOff>209550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039534-4370-439A-917F-0EBAD13343A0}"/>
            </a:ext>
          </a:extLst>
        </xdr:cNvPr>
        <xdr:cNvSpPr/>
      </xdr:nvSpPr>
      <xdr:spPr>
        <a:xfrm>
          <a:off x="1206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DIRECIONAMENTO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absolute">
    <xdr:from>
      <xdr:col>2</xdr:col>
      <xdr:colOff>819150</xdr:colOff>
      <xdr:row>0</xdr:row>
      <xdr:rowOff>114300</xdr:rowOff>
    </xdr:from>
    <xdr:to>
      <xdr:col>5</xdr:col>
      <xdr:colOff>514350</xdr:colOff>
      <xdr:row>1</xdr:row>
      <xdr:rowOff>209550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5E7945-D947-44D8-AF65-43D4794B03E8}"/>
            </a:ext>
          </a:extLst>
        </xdr:cNvPr>
        <xdr:cNvSpPr/>
      </xdr:nvSpPr>
      <xdr:spPr>
        <a:xfrm>
          <a:off x="27495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MENU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120650</xdr:colOff>
      <xdr:row>0</xdr:row>
      <xdr:rowOff>114300</xdr:rowOff>
    </xdr:from>
    <xdr:to>
      <xdr:col>2</xdr:col>
      <xdr:colOff>742950</xdr:colOff>
      <xdr:row>1</xdr:row>
      <xdr:rowOff>209550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0D677-EDAF-4352-BC50-E44E809904EE}"/>
            </a:ext>
          </a:extLst>
        </xdr:cNvPr>
        <xdr:cNvSpPr/>
      </xdr:nvSpPr>
      <xdr:spPr>
        <a:xfrm>
          <a:off x="1206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DIRECIONAMENTO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absolute">
    <xdr:from>
      <xdr:col>2</xdr:col>
      <xdr:colOff>819150</xdr:colOff>
      <xdr:row>0</xdr:row>
      <xdr:rowOff>114300</xdr:rowOff>
    </xdr:from>
    <xdr:to>
      <xdr:col>4</xdr:col>
      <xdr:colOff>965200</xdr:colOff>
      <xdr:row>1</xdr:row>
      <xdr:rowOff>209550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8BA490-B6DF-4A6B-A069-E55961C3B47F}"/>
            </a:ext>
          </a:extLst>
        </xdr:cNvPr>
        <xdr:cNvSpPr/>
      </xdr:nvSpPr>
      <xdr:spPr>
        <a:xfrm>
          <a:off x="27495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MENU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120650</xdr:colOff>
      <xdr:row>0</xdr:row>
      <xdr:rowOff>114300</xdr:rowOff>
    </xdr:from>
    <xdr:to>
      <xdr:col>2</xdr:col>
      <xdr:colOff>742950</xdr:colOff>
      <xdr:row>1</xdr:row>
      <xdr:rowOff>209550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26B43D-86C6-4437-AA9A-9CCF2BB6A953}"/>
            </a:ext>
          </a:extLst>
        </xdr:cNvPr>
        <xdr:cNvSpPr/>
      </xdr:nvSpPr>
      <xdr:spPr>
        <a:xfrm>
          <a:off x="1206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DIRECIONAMENTO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absolute">
    <xdr:from>
      <xdr:col>2</xdr:col>
      <xdr:colOff>819150</xdr:colOff>
      <xdr:row>0</xdr:row>
      <xdr:rowOff>114300</xdr:rowOff>
    </xdr:from>
    <xdr:to>
      <xdr:col>5</xdr:col>
      <xdr:colOff>1007533</xdr:colOff>
      <xdr:row>1</xdr:row>
      <xdr:rowOff>209550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28A265-8E35-42E0-AB2A-EEA7247B718D}"/>
            </a:ext>
          </a:extLst>
        </xdr:cNvPr>
        <xdr:cNvSpPr/>
      </xdr:nvSpPr>
      <xdr:spPr>
        <a:xfrm>
          <a:off x="27495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MENU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120650</xdr:colOff>
      <xdr:row>0</xdr:row>
      <xdr:rowOff>114300</xdr:rowOff>
    </xdr:from>
    <xdr:to>
      <xdr:col>2</xdr:col>
      <xdr:colOff>742950</xdr:colOff>
      <xdr:row>1</xdr:row>
      <xdr:rowOff>209550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FC8D7-18D1-4FFE-A6D7-7400C1A24E0A}"/>
            </a:ext>
          </a:extLst>
        </xdr:cNvPr>
        <xdr:cNvSpPr/>
      </xdr:nvSpPr>
      <xdr:spPr>
        <a:xfrm>
          <a:off x="1206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DIRECIONAMENTO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absolute">
    <xdr:from>
      <xdr:col>2</xdr:col>
      <xdr:colOff>819150</xdr:colOff>
      <xdr:row>0</xdr:row>
      <xdr:rowOff>114300</xdr:rowOff>
    </xdr:from>
    <xdr:to>
      <xdr:col>4</xdr:col>
      <xdr:colOff>944739</xdr:colOff>
      <xdr:row>1</xdr:row>
      <xdr:rowOff>209550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039680-53AA-4A5C-B3DA-555AE80397D5}"/>
            </a:ext>
          </a:extLst>
        </xdr:cNvPr>
        <xdr:cNvSpPr/>
      </xdr:nvSpPr>
      <xdr:spPr>
        <a:xfrm>
          <a:off x="2749550" y="114300"/>
          <a:ext cx="2552700" cy="400050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VOLTAR</a:t>
          </a:r>
          <a:r>
            <a:rPr lang="pt-BR" sz="1100" b="1" kern="120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PARA MENU</a:t>
          </a:r>
          <a:endParaRPr lang="pt-BR" sz="1100" b="1" kern="120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3C1-7ABA-4E6D-A753-79DCE93F06C3}">
  <dimension ref="A1:E8"/>
  <sheetViews>
    <sheetView showGridLines="0" showRowColHeaders="0" workbookViewId="0"/>
  </sheetViews>
  <sheetFormatPr defaultRowHeight="14.5" x14ac:dyDescent="0.35"/>
  <cols>
    <col min="1" max="16384" width="8.7265625" style="2"/>
  </cols>
  <sheetData>
    <row r="1" spans="1:5" x14ac:dyDescent="0.35">
      <c r="A1" s="1"/>
    </row>
    <row r="8" spans="1:5" ht="30" x14ac:dyDescent="0.7">
      <c r="E8" s="3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55D-2C37-47BD-8B7B-C2017B82A07D}">
  <dimension ref="E1:E8"/>
  <sheetViews>
    <sheetView workbookViewId="0">
      <selection sqref="A1:XFD2"/>
    </sheetView>
  </sheetViews>
  <sheetFormatPr defaultRowHeight="14.5" x14ac:dyDescent="0.35"/>
  <cols>
    <col min="1" max="16384" width="8.7265625" style="2"/>
  </cols>
  <sheetData>
    <row r="1" spans="5:5" s="26" customFormat="1" ht="24" customHeight="1" x14ac:dyDescent="0.35"/>
    <row r="2" spans="5:5" s="26" customFormat="1" ht="24" customHeight="1" x14ac:dyDescent="0.35"/>
    <row r="8" spans="5:5" ht="30" x14ac:dyDescent="0.7">
      <c r="E8" s="3"/>
    </row>
  </sheetData>
  <mergeCells count="1">
    <mergeCell ref="A1:XFD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773-7B59-4D45-92A5-E737B5248B0F}">
  <dimension ref="B1:L35"/>
  <sheetViews>
    <sheetView topLeftCell="A16" workbookViewId="0">
      <selection activeCell="F34" sqref="F34:H35"/>
    </sheetView>
  </sheetViews>
  <sheetFormatPr defaultRowHeight="14.5" x14ac:dyDescent="0.35"/>
  <cols>
    <col min="1" max="1" width="8.7265625" style="2"/>
    <col min="2" max="2" width="18.90625" style="2" customWidth="1"/>
    <col min="3" max="3" width="14.1796875" style="2" customWidth="1"/>
    <col min="4" max="4" width="12.54296875" style="2" customWidth="1"/>
    <col min="5" max="5" width="14.1796875" style="2" customWidth="1"/>
    <col min="6" max="6" width="15.26953125" style="2" customWidth="1"/>
    <col min="7" max="7" width="12.36328125" style="2" customWidth="1"/>
    <col min="8" max="8" width="12" style="2" bestFit="1" customWidth="1"/>
    <col min="9" max="9" width="12.36328125" style="2" customWidth="1"/>
    <col min="10" max="10" width="15" style="2" customWidth="1"/>
    <col min="11" max="11" width="14.1796875" style="2" customWidth="1"/>
    <col min="12" max="12" width="13.7265625" style="2" customWidth="1"/>
    <col min="13" max="16384" width="8.7265625" style="2"/>
  </cols>
  <sheetData>
    <row r="1" spans="2:12" s="26" customFormat="1" ht="24" customHeight="1" x14ac:dyDescent="0.35"/>
    <row r="2" spans="2:12" s="26" customFormat="1" ht="24" customHeight="1" x14ac:dyDescent="0.35"/>
    <row r="4" spans="2:12" ht="15" thickBot="1" x14ac:dyDescent="0.4"/>
    <row r="5" spans="2:12" ht="16" thickBot="1" x14ac:dyDescent="0.45">
      <c r="B5" s="4" t="s">
        <v>1</v>
      </c>
      <c r="D5" s="4" t="s">
        <v>3</v>
      </c>
      <c r="F5" s="4" t="s">
        <v>5</v>
      </c>
      <c r="H5" s="4" t="s">
        <v>7</v>
      </c>
      <c r="J5" s="4" t="s">
        <v>8</v>
      </c>
      <c r="L5" s="4" t="s">
        <v>9</v>
      </c>
    </row>
    <row r="6" spans="2:12" ht="16" thickBot="1" x14ac:dyDescent="0.45">
      <c r="B6" s="5" t="s">
        <v>2</v>
      </c>
      <c r="D6" s="5" t="s">
        <v>4</v>
      </c>
      <c r="F6" s="5">
        <v>2</v>
      </c>
      <c r="H6" s="5">
        <v>127.66</v>
      </c>
      <c r="J6" s="5">
        <v>26</v>
      </c>
      <c r="L6" s="6">
        <f>$H$6 * $J$6</f>
        <v>3319.16</v>
      </c>
    </row>
    <row r="8" spans="2:12" ht="15" thickBot="1" x14ac:dyDescent="0.4"/>
    <row r="9" spans="2:12" ht="15.5" x14ac:dyDescent="0.4">
      <c r="B9" s="7" t="s">
        <v>10</v>
      </c>
      <c r="C9" s="8" t="s">
        <v>23</v>
      </c>
      <c r="D9" s="8" t="s">
        <v>6</v>
      </c>
      <c r="E9" s="8" t="s">
        <v>36</v>
      </c>
      <c r="F9" s="9" t="s">
        <v>37</v>
      </c>
    </row>
    <row r="10" spans="2:12" ht="15.5" x14ac:dyDescent="0.4">
      <c r="B10" s="10" t="s">
        <v>11</v>
      </c>
      <c r="C10" s="11" t="s">
        <v>24</v>
      </c>
      <c r="D10" s="11">
        <v>17.63</v>
      </c>
      <c r="E10" s="12">
        <v>49.8</v>
      </c>
      <c r="F10" s="13">
        <f>D10 * E10</f>
        <v>877.97399999999993</v>
      </c>
    </row>
    <row r="11" spans="2:12" ht="15.5" x14ac:dyDescent="0.4">
      <c r="B11" s="10" t="s">
        <v>12</v>
      </c>
      <c r="C11" s="11" t="s">
        <v>25</v>
      </c>
      <c r="D11" s="11">
        <v>14.53</v>
      </c>
      <c r="E11" s="12">
        <v>62.8</v>
      </c>
      <c r="F11" s="13">
        <f t="shared" ref="F11:F21" si="0">D11 * E11</f>
        <v>912.48399999999992</v>
      </c>
    </row>
    <row r="12" spans="2:12" ht="15.5" x14ac:dyDescent="0.4">
      <c r="B12" s="10" t="s">
        <v>13</v>
      </c>
      <c r="C12" s="11" t="s">
        <v>26</v>
      </c>
      <c r="D12" s="11">
        <v>14.01</v>
      </c>
      <c r="E12" s="12">
        <v>66</v>
      </c>
      <c r="F12" s="13">
        <f t="shared" si="0"/>
        <v>924.66</v>
      </c>
    </row>
    <row r="13" spans="2:12" ht="15.5" x14ac:dyDescent="0.4">
      <c r="B13" s="10" t="s">
        <v>14</v>
      </c>
      <c r="C13" s="11" t="s">
        <v>27</v>
      </c>
      <c r="D13" s="11">
        <v>12.72</v>
      </c>
      <c r="E13" s="12">
        <v>49.8</v>
      </c>
      <c r="F13" s="13">
        <f t="shared" si="0"/>
        <v>633.45600000000002</v>
      </c>
    </row>
    <row r="14" spans="2:12" ht="15.5" x14ac:dyDescent="0.4">
      <c r="B14" s="10" t="s">
        <v>15</v>
      </c>
      <c r="C14" s="11" t="s">
        <v>28</v>
      </c>
      <c r="D14" s="11">
        <v>12.45</v>
      </c>
      <c r="E14" s="12">
        <v>49.8</v>
      </c>
      <c r="F14" s="13">
        <f t="shared" si="0"/>
        <v>620.00999999999988</v>
      </c>
    </row>
    <row r="15" spans="2:12" ht="15.5" x14ac:dyDescent="0.4">
      <c r="B15" s="10" t="s">
        <v>16</v>
      </c>
      <c r="C15" s="11" t="s">
        <v>29</v>
      </c>
      <c r="D15" s="11">
        <v>9.34</v>
      </c>
      <c r="E15" s="12">
        <v>40.799999999999997</v>
      </c>
      <c r="F15" s="13">
        <f t="shared" si="0"/>
        <v>381.07199999999995</v>
      </c>
    </row>
    <row r="16" spans="2:12" ht="15.5" x14ac:dyDescent="0.4">
      <c r="B16" s="10" t="s">
        <v>17</v>
      </c>
      <c r="C16" s="11" t="s">
        <v>30</v>
      </c>
      <c r="D16" s="11">
        <v>7.26</v>
      </c>
      <c r="E16" s="12">
        <v>49.8</v>
      </c>
      <c r="F16" s="13">
        <f t="shared" si="0"/>
        <v>361.54799999999994</v>
      </c>
    </row>
    <row r="17" spans="2:8" ht="15.5" x14ac:dyDescent="0.4">
      <c r="B17" s="10" t="s">
        <v>18</v>
      </c>
      <c r="C17" s="11" t="s">
        <v>31</v>
      </c>
      <c r="D17" s="11">
        <v>5.45</v>
      </c>
      <c r="E17" s="12">
        <v>39.799999999999997</v>
      </c>
      <c r="F17" s="13">
        <f t="shared" si="0"/>
        <v>216.91</v>
      </c>
    </row>
    <row r="18" spans="2:8" ht="15.5" x14ac:dyDescent="0.4">
      <c r="B18" s="10" t="s">
        <v>19</v>
      </c>
      <c r="C18" s="11" t="s">
        <v>32</v>
      </c>
      <c r="D18" s="11">
        <v>5.18</v>
      </c>
      <c r="E18" s="12">
        <v>79</v>
      </c>
      <c r="F18" s="13">
        <f t="shared" si="0"/>
        <v>409.21999999999997</v>
      </c>
    </row>
    <row r="19" spans="2:8" ht="15.5" x14ac:dyDescent="0.4">
      <c r="B19" s="10" t="s">
        <v>20</v>
      </c>
      <c r="C19" s="11" t="s">
        <v>33</v>
      </c>
      <c r="D19" s="11">
        <v>4.0999999999999996</v>
      </c>
      <c r="E19" s="12">
        <v>89</v>
      </c>
      <c r="F19" s="13">
        <f t="shared" si="0"/>
        <v>364.9</v>
      </c>
    </row>
    <row r="20" spans="2:8" ht="15.5" x14ac:dyDescent="0.4">
      <c r="B20" s="10" t="s">
        <v>21</v>
      </c>
      <c r="C20" s="11" t="s">
        <v>34</v>
      </c>
      <c r="D20" s="11">
        <v>21.15</v>
      </c>
      <c r="E20" s="12">
        <v>16</v>
      </c>
      <c r="F20" s="13">
        <f t="shared" si="0"/>
        <v>338.4</v>
      </c>
    </row>
    <row r="21" spans="2:8" ht="16" thickBot="1" x14ac:dyDescent="0.45">
      <c r="B21" s="14" t="s">
        <v>22</v>
      </c>
      <c r="C21" s="15" t="s">
        <v>35</v>
      </c>
      <c r="D21" s="15">
        <v>3.82</v>
      </c>
      <c r="E21" s="16">
        <v>18.8</v>
      </c>
      <c r="F21" s="17">
        <f t="shared" si="0"/>
        <v>71.816000000000003</v>
      </c>
    </row>
    <row r="23" spans="2:8" ht="15.5" x14ac:dyDescent="0.4">
      <c r="B23" s="19" t="s">
        <v>38</v>
      </c>
      <c r="C23" s="18" t="s">
        <v>39</v>
      </c>
      <c r="D23" s="18">
        <f>SUM($D$10:$D$21)</f>
        <v>127.63999999999999</v>
      </c>
      <c r="E23" s="20">
        <f>SUM($E$10:$E$21)</f>
        <v>611.4</v>
      </c>
      <c r="F23" s="20">
        <f>SUM($F$10:$F$21)</f>
        <v>6112.4499999999989</v>
      </c>
    </row>
    <row r="24" spans="2:8" ht="3" customHeight="1" x14ac:dyDescent="0.35"/>
    <row r="25" spans="2:8" ht="15.5" x14ac:dyDescent="0.4">
      <c r="B25" s="19" t="s">
        <v>40</v>
      </c>
      <c r="C25" s="18" t="s">
        <v>39</v>
      </c>
      <c r="D25" s="18">
        <f>$D$23 - $H$6</f>
        <v>-2.0000000000010232E-2</v>
      </c>
      <c r="E25" s="21">
        <f>$D$25 / $H$6</f>
        <v>-1.5666614444626533E-4</v>
      </c>
    </row>
    <row r="28" spans="2:8" ht="14.5" customHeight="1" x14ac:dyDescent="0.4">
      <c r="B28" s="22"/>
      <c r="C28" s="27" t="s">
        <v>43</v>
      </c>
      <c r="D28" s="27"/>
      <c r="E28" s="27"/>
      <c r="F28" s="27" t="s">
        <v>42</v>
      </c>
      <c r="G28" s="27"/>
      <c r="H28" s="27"/>
    </row>
    <row r="29" spans="2:8" ht="14.5" customHeight="1" x14ac:dyDescent="0.4">
      <c r="B29" s="22"/>
      <c r="C29" s="27"/>
      <c r="D29" s="27"/>
      <c r="E29" s="27"/>
      <c r="F29" s="27"/>
      <c r="G29" s="27"/>
      <c r="H29" s="27"/>
    </row>
    <row r="30" spans="2:8" ht="15.5" customHeight="1" x14ac:dyDescent="0.35">
      <c r="B30" s="31" t="s">
        <v>41</v>
      </c>
      <c r="C30" s="28">
        <f>$F$23</f>
        <v>6112.4499999999989</v>
      </c>
      <c r="D30" s="29"/>
      <c r="E30" s="29"/>
      <c r="F30" s="30">
        <f>$C$30 / $C$30</f>
        <v>1</v>
      </c>
      <c r="G30" s="30"/>
      <c r="H30" s="30"/>
    </row>
    <row r="31" spans="2:8" ht="15.5" customHeight="1" x14ac:dyDescent="0.35">
      <c r="B31" s="31"/>
      <c r="C31" s="29"/>
      <c r="D31" s="29"/>
      <c r="E31" s="29"/>
      <c r="F31" s="30"/>
      <c r="G31" s="30"/>
      <c r="H31" s="30"/>
    </row>
    <row r="32" spans="2:8" ht="14.5" customHeight="1" x14ac:dyDescent="0.35">
      <c r="B32" s="31" t="s">
        <v>44</v>
      </c>
      <c r="C32" s="28">
        <f>$L$6</f>
        <v>3319.16</v>
      </c>
      <c r="D32" s="29"/>
      <c r="E32" s="29"/>
      <c r="F32" s="30">
        <f>$C$32 / $C$30</f>
        <v>0.54301630279184299</v>
      </c>
      <c r="G32" s="30"/>
      <c r="H32" s="30"/>
    </row>
    <row r="33" spans="2:8" ht="14.5" customHeight="1" x14ac:dyDescent="0.35">
      <c r="B33" s="31"/>
      <c r="C33" s="29"/>
      <c r="D33" s="29"/>
      <c r="E33" s="29"/>
      <c r="F33" s="30"/>
      <c r="G33" s="30"/>
      <c r="H33" s="30"/>
    </row>
    <row r="34" spans="2:8" ht="14.5" customHeight="1" x14ac:dyDescent="0.35">
      <c r="B34" s="32" t="s">
        <v>45</v>
      </c>
      <c r="C34" s="28">
        <f>$C$30 - $C$32</f>
        <v>2793.2899999999991</v>
      </c>
      <c r="D34" s="29"/>
      <c r="E34" s="29"/>
      <c r="F34" s="30">
        <f>$C$34 / $C$30</f>
        <v>0.45698369720815707</v>
      </c>
      <c r="G34" s="30"/>
      <c r="H34" s="30"/>
    </row>
    <row r="35" spans="2:8" ht="27.5" customHeight="1" x14ac:dyDescent="0.35">
      <c r="B35" s="32"/>
      <c r="C35" s="29"/>
      <c r="D35" s="29"/>
      <c r="E35" s="29"/>
      <c r="F35" s="30"/>
      <c r="G35" s="30"/>
      <c r="H35" s="30"/>
    </row>
  </sheetData>
  <mergeCells count="12">
    <mergeCell ref="A1:XFD2"/>
    <mergeCell ref="F28:H29"/>
    <mergeCell ref="C32:E33"/>
    <mergeCell ref="F32:H33"/>
    <mergeCell ref="C34:E35"/>
    <mergeCell ref="F34:H35"/>
    <mergeCell ref="C28:E29"/>
    <mergeCell ref="B32:B33"/>
    <mergeCell ref="B34:B35"/>
    <mergeCell ref="C30:E31"/>
    <mergeCell ref="F30:H31"/>
    <mergeCell ref="B30:B31"/>
  </mergeCells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FA79-03E5-4576-93B1-05D01F94FF92}">
  <dimension ref="B1:L32"/>
  <sheetViews>
    <sheetView topLeftCell="A12" workbookViewId="0">
      <selection activeCell="G14" sqref="G14"/>
    </sheetView>
  </sheetViews>
  <sheetFormatPr defaultRowHeight="14.5" x14ac:dyDescent="0.35"/>
  <cols>
    <col min="1" max="1" width="8.7265625" style="2"/>
    <col min="2" max="2" width="18.90625" style="2" customWidth="1"/>
    <col min="3" max="3" width="14.1796875" style="2" customWidth="1"/>
    <col min="4" max="4" width="12.54296875" style="2" customWidth="1"/>
    <col min="5" max="5" width="14.1796875" style="2" customWidth="1"/>
    <col min="6" max="6" width="15.26953125" style="2" customWidth="1"/>
    <col min="7" max="7" width="12.36328125" style="2" customWidth="1"/>
    <col min="8" max="8" width="12" style="2" bestFit="1" customWidth="1"/>
    <col min="9" max="9" width="12.36328125" style="2" customWidth="1"/>
    <col min="10" max="10" width="15" style="2" customWidth="1"/>
    <col min="11" max="11" width="14.1796875" style="2" customWidth="1"/>
    <col min="12" max="12" width="13.7265625" style="2" customWidth="1"/>
    <col min="13" max="16384" width="8.7265625" style="2"/>
  </cols>
  <sheetData>
    <row r="1" spans="2:12" s="26" customFormat="1" ht="24" customHeight="1" x14ac:dyDescent="0.35"/>
    <row r="2" spans="2:12" s="26" customFormat="1" ht="24" customHeight="1" x14ac:dyDescent="0.35"/>
    <row r="4" spans="2:12" ht="15" thickBot="1" x14ac:dyDescent="0.4"/>
    <row r="5" spans="2:12" ht="16" thickBot="1" x14ac:dyDescent="0.45">
      <c r="B5" s="4" t="s">
        <v>1</v>
      </c>
      <c r="D5" s="4" t="s">
        <v>3</v>
      </c>
      <c r="F5" s="4" t="s">
        <v>5</v>
      </c>
      <c r="H5" s="4" t="s">
        <v>7</v>
      </c>
      <c r="J5" s="4" t="s">
        <v>8</v>
      </c>
      <c r="L5" s="4" t="s">
        <v>9</v>
      </c>
    </row>
    <row r="6" spans="2:12" ht="16" thickBot="1" x14ac:dyDescent="0.45">
      <c r="B6" s="5" t="s">
        <v>2</v>
      </c>
      <c r="D6" s="5" t="s">
        <v>46</v>
      </c>
      <c r="F6" s="5">
        <v>2</v>
      </c>
      <c r="H6" s="5">
        <v>101.06</v>
      </c>
      <c r="J6" s="5">
        <v>19</v>
      </c>
      <c r="L6" s="6">
        <f>$H$6 * $J$6</f>
        <v>1920.14</v>
      </c>
    </row>
    <row r="7" spans="2:12" x14ac:dyDescent="0.35">
      <c r="J7" s="23"/>
    </row>
    <row r="8" spans="2:12" ht="15" thickBot="1" x14ac:dyDescent="0.4"/>
    <row r="9" spans="2:12" ht="15.5" x14ac:dyDescent="0.4">
      <c r="B9" s="7" t="s">
        <v>10</v>
      </c>
      <c r="C9" s="8" t="s">
        <v>23</v>
      </c>
      <c r="D9" s="8" t="s">
        <v>6</v>
      </c>
      <c r="E9" s="8" t="s">
        <v>36</v>
      </c>
      <c r="F9" s="9" t="s">
        <v>37</v>
      </c>
    </row>
    <row r="10" spans="2:12" ht="15.5" x14ac:dyDescent="0.4">
      <c r="B10" s="10" t="s">
        <v>53</v>
      </c>
      <c r="C10" s="11" t="s">
        <v>47</v>
      </c>
      <c r="D10" s="11">
        <v>17.899999999999999</v>
      </c>
      <c r="E10" s="12">
        <v>45.8</v>
      </c>
      <c r="F10" s="13">
        <f>D10 * E10</f>
        <v>819.81999999999994</v>
      </c>
    </row>
    <row r="11" spans="2:12" ht="15.5" x14ac:dyDescent="0.4">
      <c r="B11" s="10" t="s">
        <v>54</v>
      </c>
      <c r="C11" s="11" t="s">
        <v>48</v>
      </c>
      <c r="D11" s="11">
        <v>16.34</v>
      </c>
      <c r="E11" s="12">
        <v>49.8</v>
      </c>
      <c r="F11" s="13">
        <f t="shared" ref="F11:F18" si="0">D11 * E11</f>
        <v>813.73199999999997</v>
      </c>
      <c r="H11" s="23"/>
    </row>
    <row r="12" spans="2:12" ht="15.5" x14ac:dyDescent="0.4">
      <c r="B12" s="10" t="s">
        <v>55</v>
      </c>
      <c r="C12" s="11" t="s">
        <v>49</v>
      </c>
      <c r="D12" s="11">
        <v>15.31</v>
      </c>
      <c r="E12" s="12">
        <v>49.8</v>
      </c>
      <c r="F12" s="13">
        <f t="shared" si="0"/>
        <v>762.43799999999999</v>
      </c>
    </row>
    <row r="13" spans="2:12" ht="15.5" x14ac:dyDescent="0.4">
      <c r="B13" s="10" t="s">
        <v>56</v>
      </c>
      <c r="C13" s="11" t="s">
        <v>50</v>
      </c>
      <c r="D13" s="11">
        <v>11.66</v>
      </c>
      <c r="E13" s="12">
        <v>40.799999999999997</v>
      </c>
      <c r="F13" s="13">
        <f t="shared" si="0"/>
        <v>475.72799999999995</v>
      </c>
    </row>
    <row r="14" spans="2:12" ht="15.5" x14ac:dyDescent="0.4">
      <c r="B14" s="10" t="s">
        <v>57</v>
      </c>
      <c r="C14" s="11" t="s">
        <v>29</v>
      </c>
      <c r="D14" s="11">
        <v>6.75</v>
      </c>
      <c r="E14" s="12">
        <v>40.799999999999997</v>
      </c>
      <c r="F14" s="13">
        <f t="shared" si="0"/>
        <v>275.39999999999998</v>
      </c>
    </row>
    <row r="15" spans="2:12" ht="15.5" x14ac:dyDescent="0.4">
      <c r="B15" s="10" t="s">
        <v>58</v>
      </c>
      <c r="C15" s="11" t="s">
        <v>51</v>
      </c>
      <c r="D15" s="11">
        <v>6.24</v>
      </c>
      <c r="E15" s="12">
        <v>54.8</v>
      </c>
      <c r="F15" s="13">
        <f t="shared" si="0"/>
        <v>341.952</v>
      </c>
    </row>
    <row r="16" spans="2:12" ht="15.5" x14ac:dyDescent="0.4">
      <c r="B16" s="10" t="s">
        <v>59</v>
      </c>
      <c r="C16" s="11" t="s">
        <v>52</v>
      </c>
      <c r="D16" s="11">
        <v>2.46</v>
      </c>
      <c r="E16" s="12">
        <v>42.8</v>
      </c>
      <c r="F16" s="13">
        <f t="shared" si="0"/>
        <v>105.288</v>
      </c>
    </row>
    <row r="17" spans="2:8" ht="15.5" x14ac:dyDescent="0.4">
      <c r="B17" s="10" t="s">
        <v>60</v>
      </c>
      <c r="C17" s="11" t="s">
        <v>34</v>
      </c>
      <c r="D17" s="11">
        <v>19.05</v>
      </c>
      <c r="E17" s="12">
        <v>16</v>
      </c>
      <c r="F17" s="13">
        <f t="shared" si="0"/>
        <v>304.8</v>
      </c>
    </row>
    <row r="18" spans="2:8" ht="16" thickBot="1" x14ac:dyDescent="0.45">
      <c r="B18" s="14" t="s">
        <v>61</v>
      </c>
      <c r="C18" s="15" t="s">
        <v>35</v>
      </c>
      <c r="D18" s="15">
        <v>5.36</v>
      </c>
      <c r="E18" s="16">
        <v>18.8</v>
      </c>
      <c r="F18" s="17">
        <f t="shared" si="0"/>
        <v>100.76800000000001</v>
      </c>
    </row>
    <row r="20" spans="2:8" ht="15.5" x14ac:dyDescent="0.4">
      <c r="B20" s="19" t="s">
        <v>38</v>
      </c>
      <c r="C20" s="18" t="s">
        <v>39</v>
      </c>
      <c r="D20" s="18">
        <f>SUM($D$10:$D$18)</f>
        <v>101.06999999999998</v>
      </c>
      <c r="E20" s="20">
        <f>SUM($E$10:$E$18)</f>
        <v>359.40000000000003</v>
      </c>
      <c r="F20" s="20">
        <f>SUM($F$10:$F$18)</f>
        <v>3999.9259999999999</v>
      </c>
    </row>
    <row r="21" spans="2:8" ht="3" customHeight="1" x14ac:dyDescent="0.35"/>
    <row r="22" spans="2:8" ht="15.5" x14ac:dyDescent="0.4">
      <c r="B22" s="19" t="s">
        <v>40</v>
      </c>
      <c r="C22" s="18" t="s">
        <v>39</v>
      </c>
      <c r="D22" s="18">
        <f>$D$20 - $H$6</f>
        <v>9.9999999999766942E-3</v>
      </c>
      <c r="E22" s="21">
        <f>$D$22 / $H$6</f>
        <v>9.8951118147404452E-5</v>
      </c>
    </row>
    <row r="25" spans="2:8" ht="14.5" customHeight="1" x14ac:dyDescent="0.4">
      <c r="B25" s="22"/>
      <c r="C25" s="27" t="s">
        <v>43</v>
      </c>
      <c r="D25" s="27"/>
      <c r="E25" s="27"/>
      <c r="F25" s="27" t="s">
        <v>42</v>
      </c>
      <c r="G25" s="27"/>
      <c r="H25" s="27"/>
    </row>
    <row r="26" spans="2:8" ht="14.5" customHeight="1" x14ac:dyDescent="0.4">
      <c r="B26" s="22"/>
      <c r="C26" s="27"/>
      <c r="D26" s="27"/>
      <c r="E26" s="27"/>
      <c r="F26" s="27"/>
      <c r="G26" s="27"/>
      <c r="H26" s="27"/>
    </row>
    <row r="27" spans="2:8" ht="15.5" customHeight="1" x14ac:dyDescent="0.35">
      <c r="B27" s="31" t="s">
        <v>41</v>
      </c>
      <c r="C27" s="28">
        <f>$F$20</f>
        <v>3999.9259999999999</v>
      </c>
      <c r="D27" s="29"/>
      <c r="E27" s="29"/>
      <c r="F27" s="30">
        <f>$C$27 / $C$27</f>
        <v>1</v>
      </c>
      <c r="G27" s="30"/>
      <c r="H27" s="30"/>
    </row>
    <row r="28" spans="2:8" ht="15.5" customHeight="1" x14ac:dyDescent="0.35">
      <c r="B28" s="31"/>
      <c r="C28" s="29"/>
      <c r="D28" s="29"/>
      <c r="E28" s="29"/>
      <c r="F28" s="30"/>
      <c r="G28" s="30"/>
      <c r="H28" s="30"/>
    </row>
    <row r="29" spans="2:8" ht="14.5" customHeight="1" x14ac:dyDescent="0.35">
      <c r="B29" s="31" t="s">
        <v>44</v>
      </c>
      <c r="C29" s="28">
        <f>$L$6</f>
        <v>1920.14</v>
      </c>
      <c r="D29" s="29"/>
      <c r="E29" s="29"/>
      <c r="F29" s="30">
        <f>$C$29 / $C$27</f>
        <v>0.48004388081179505</v>
      </c>
      <c r="G29" s="30"/>
      <c r="H29" s="30"/>
    </row>
    <row r="30" spans="2:8" ht="14.5" customHeight="1" x14ac:dyDescent="0.35">
      <c r="B30" s="31"/>
      <c r="C30" s="29"/>
      <c r="D30" s="29"/>
      <c r="E30" s="29"/>
      <c r="F30" s="30"/>
      <c r="G30" s="30"/>
      <c r="H30" s="30"/>
    </row>
    <row r="31" spans="2:8" ht="14.5" customHeight="1" x14ac:dyDescent="0.35">
      <c r="B31" s="32" t="s">
        <v>45</v>
      </c>
      <c r="C31" s="28">
        <f>$C$27 - $C$29</f>
        <v>2079.7860000000001</v>
      </c>
      <c r="D31" s="29"/>
      <c r="E31" s="29"/>
      <c r="F31" s="30">
        <f>$C$31 / $C$27</f>
        <v>0.51995611918820506</v>
      </c>
      <c r="G31" s="30"/>
      <c r="H31" s="30"/>
    </row>
    <row r="32" spans="2:8" ht="27.5" customHeight="1" x14ac:dyDescent="0.35">
      <c r="B32" s="32"/>
      <c r="C32" s="29"/>
      <c r="D32" s="29"/>
      <c r="E32" s="29"/>
      <c r="F32" s="30"/>
      <c r="G32" s="30"/>
      <c r="H32" s="30"/>
    </row>
  </sheetData>
  <mergeCells count="12">
    <mergeCell ref="A1:XFD2"/>
    <mergeCell ref="B31:B32"/>
    <mergeCell ref="C31:E32"/>
    <mergeCell ref="F31:H32"/>
    <mergeCell ref="C25:E26"/>
    <mergeCell ref="F25:H26"/>
    <mergeCell ref="B27:B28"/>
    <mergeCell ref="C27:E28"/>
    <mergeCell ref="F27:H28"/>
    <mergeCell ref="B29:B30"/>
    <mergeCell ref="C29:E30"/>
    <mergeCell ref="F29:H30"/>
  </mergeCells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EA92-E9E8-459A-B876-DCBC38EEE171}">
  <dimension ref="B1:L28"/>
  <sheetViews>
    <sheetView topLeftCell="A13" zoomScale="90" zoomScaleNormal="90" workbookViewId="0">
      <selection activeCell="F27" sqref="F27:H28"/>
    </sheetView>
  </sheetViews>
  <sheetFormatPr defaultRowHeight="14.5" x14ac:dyDescent="0.35"/>
  <cols>
    <col min="1" max="1" width="8.7265625" style="2"/>
    <col min="2" max="2" width="18.90625" style="2" customWidth="1"/>
    <col min="3" max="3" width="21.90625" style="2" customWidth="1"/>
    <col min="4" max="4" width="12.54296875" style="2" customWidth="1"/>
    <col min="5" max="5" width="14.1796875" style="2" customWidth="1"/>
    <col min="6" max="6" width="15.26953125" style="2" customWidth="1"/>
    <col min="7" max="7" width="12.36328125" style="2" customWidth="1"/>
    <col min="8" max="8" width="12" style="2" bestFit="1" customWidth="1"/>
    <col min="9" max="9" width="12.36328125" style="2" customWidth="1"/>
    <col min="10" max="10" width="15" style="2" customWidth="1"/>
    <col min="11" max="11" width="14.1796875" style="2" customWidth="1"/>
    <col min="12" max="12" width="13.7265625" style="2" customWidth="1"/>
    <col min="13" max="16384" width="8.7265625" style="2"/>
  </cols>
  <sheetData>
    <row r="1" spans="2:12" s="26" customFormat="1" ht="24" customHeight="1" x14ac:dyDescent="0.35"/>
    <row r="2" spans="2:12" s="26" customFormat="1" ht="24" customHeight="1" x14ac:dyDescent="0.35"/>
    <row r="4" spans="2:12" ht="15" thickBot="1" x14ac:dyDescent="0.4"/>
    <row r="5" spans="2:12" ht="16" thickBot="1" x14ac:dyDescent="0.45">
      <c r="B5" s="4" t="s">
        <v>1</v>
      </c>
      <c r="D5" s="4" t="s">
        <v>3</v>
      </c>
      <c r="F5" s="4" t="s">
        <v>5</v>
      </c>
      <c r="H5" s="4" t="s">
        <v>7</v>
      </c>
      <c r="J5" s="4" t="s">
        <v>8</v>
      </c>
      <c r="L5" s="4" t="s">
        <v>9</v>
      </c>
    </row>
    <row r="6" spans="2:12" ht="16" thickBot="1" x14ac:dyDescent="0.45">
      <c r="B6" s="5" t="s">
        <v>2</v>
      </c>
      <c r="D6" s="5" t="s">
        <v>62</v>
      </c>
      <c r="F6" s="5">
        <v>2</v>
      </c>
      <c r="H6" s="5">
        <v>37.229999999999997</v>
      </c>
      <c r="J6" s="5">
        <v>22</v>
      </c>
      <c r="L6" s="6">
        <f>$H$6 * $J$6</f>
        <v>819.06</v>
      </c>
    </row>
    <row r="7" spans="2:12" x14ac:dyDescent="0.35">
      <c r="J7" s="23"/>
    </row>
    <row r="8" spans="2:12" ht="15" thickBot="1" x14ac:dyDescent="0.4"/>
    <row r="9" spans="2:12" ht="15.5" x14ac:dyDescent="0.4">
      <c r="B9" s="7" t="s">
        <v>10</v>
      </c>
      <c r="C9" s="8" t="s">
        <v>23</v>
      </c>
      <c r="D9" s="8" t="s">
        <v>6</v>
      </c>
      <c r="E9" s="8" t="s">
        <v>36</v>
      </c>
      <c r="F9" s="9" t="s">
        <v>37</v>
      </c>
    </row>
    <row r="10" spans="2:12" ht="15.5" x14ac:dyDescent="0.4">
      <c r="B10" s="10" t="s">
        <v>74</v>
      </c>
      <c r="C10" s="11" t="s">
        <v>63</v>
      </c>
      <c r="D10" s="11">
        <v>14.1</v>
      </c>
      <c r="E10" s="12">
        <v>30</v>
      </c>
      <c r="F10" s="13">
        <f>D10 * E10</f>
        <v>423</v>
      </c>
    </row>
    <row r="11" spans="2:12" ht="15.5" x14ac:dyDescent="0.4">
      <c r="B11" s="10" t="s">
        <v>75</v>
      </c>
      <c r="C11" s="24" t="s">
        <v>64</v>
      </c>
      <c r="D11" s="11">
        <v>10.8</v>
      </c>
      <c r="E11" s="12">
        <v>30</v>
      </c>
      <c r="F11" s="13">
        <f t="shared" ref="F11:F14" si="0">D11 * E11</f>
        <v>324</v>
      </c>
      <c r="H11" s="23"/>
    </row>
    <row r="12" spans="2:12" ht="15.5" x14ac:dyDescent="0.4">
      <c r="B12" s="10" t="s">
        <v>76</v>
      </c>
      <c r="C12" s="11" t="s">
        <v>65</v>
      </c>
      <c r="D12" s="11">
        <v>7.3</v>
      </c>
      <c r="E12" s="12">
        <v>26</v>
      </c>
      <c r="F12" s="13">
        <f t="shared" si="0"/>
        <v>189.79999999999998</v>
      </c>
    </row>
    <row r="13" spans="2:12" ht="15.5" x14ac:dyDescent="0.4">
      <c r="B13" s="10" t="s">
        <v>77</v>
      </c>
      <c r="C13" s="11" t="s">
        <v>34</v>
      </c>
      <c r="D13" s="11">
        <v>3</v>
      </c>
      <c r="E13" s="12">
        <v>16</v>
      </c>
      <c r="F13" s="13">
        <f t="shared" si="0"/>
        <v>48</v>
      </c>
    </row>
    <row r="14" spans="2:12" ht="16" thickBot="1" x14ac:dyDescent="0.45">
      <c r="B14" s="10" t="s">
        <v>78</v>
      </c>
      <c r="C14" s="15" t="s">
        <v>35</v>
      </c>
      <c r="D14" s="15">
        <v>2</v>
      </c>
      <c r="E14" s="16">
        <v>18</v>
      </c>
      <c r="F14" s="17">
        <f t="shared" si="0"/>
        <v>36</v>
      </c>
    </row>
    <row r="16" spans="2:12" ht="15.5" x14ac:dyDescent="0.4">
      <c r="B16" s="19" t="s">
        <v>38</v>
      </c>
      <c r="C16" s="18" t="s">
        <v>39</v>
      </c>
      <c r="D16" s="18">
        <f>SUM($D$10:$D$14)</f>
        <v>37.199999999999996</v>
      </c>
      <c r="E16" s="20">
        <f>SUM($E$10:$E$14)</f>
        <v>120</v>
      </c>
      <c r="F16" s="20">
        <f>SUM($F$10:$F$14)</f>
        <v>1020.8</v>
      </c>
    </row>
    <row r="17" spans="2:8" ht="3" customHeight="1" x14ac:dyDescent="0.35"/>
    <row r="18" spans="2:8" ht="15.5" x14ac:dyDescent="0.4">
      <c r="B18" s="19" t="s">
        <v>40</v>
      </c>
      <c r="C18" s="18" t="s">
        <v>39</v>
      </c>
      <c r="D18" s="18">
        <f>$D$16 - $H$6</f>
        <v>-3.0000000000001137E-2</v>
      </c>
      <c r="E18" s="21">
        <f>$D$18 / $H$6</f>
        <v>-8.0580177276393073E-4</v>
      </c>
    </row>
    <row r="21" spans="2:8" ht="14.5" customHeight="1" x14ac:dyDescent="0.4">
      <c r="B21" s="22"/>
      <c r="C21" s="27" t="s">
        <v>43</v>
      </c>
      <c r="D21" s="27"/>
      <c r="E21" s="27"/>
      <c r="F21" s="27" t="s">
        <v>42</v>
      </c>
      <c r="G21" s="27"/>
      <c r="H21" s="27"/>
    </row>
    <row r="22" spans="2:8" ht="14.5" customHeight="1" x14ac:dyDescent="0.4">
      <c r="B22" s="22"/>
      <c r="C22" s="27"/>
      <c r="D22" s="27"/>
      <c r="E22" s="27"/>
      <c r="F22" s="27"/>
      <c r="G22" s="27"/>
      <c r="H22" s="27"/>
    </row>
    <row r="23" spans="2:8" ht="15.5" customHeight="1" x14ac:dyDescent="0.35">
      <c r="B23" s="31" t="s">
        <v>41</v>
      </c>
      <c r="C23" s="28">
        <f>$F$16</f>
        <v>1020.8</v>
      </c>
      <c r="D23" s="29"/>
      <c r="E23" s="29"/>
      <c r="F23" s="30">
        <f>$C$23 / $C$23</f>
        <v>1</v>
      </c>
      <c r="G23" s="30"/>
      <c r="H23" s="30"/>
    </row>
    <row r="24" spans="2:8" ht="15.5" customHeight="1" x14ac:dyDescent="0.35">
      <c r="B24" s="31"/>
      <c r="C24" s="29"/>
      <c r="D24" s="29"/>
      <c r="E24" s="29"/>
      <c r="F24" s="30"/>
      <c r="G24" s="30"/>
      <c r="H24" s="30"/>
    </row>
    <row r="25" spans="2:8" ht="14.5" customHeight="1" x14ac:dyDescent="0.35">
      <c r="B25" s="31" t="s">
        <v>44</v>
      </c>
      <c r="C25" s="28">
        <f>$L$6</f>
        <v>819.06</v>
      </c>
      <c r="D25" s="29"/>
      <c r="E25" s="29"/>
      <c r="F25" s="30">
        <f>$C$25 / $C$23</f>
        <v>0.80237068965517244</v>
      </c>
      <c r="G25" s="30"/>
      <c r="H25" s="30"/>
    </row>
    <row r="26" spans="2:8" ht="14.5" customHeight="1" x14ac:dyDescent="0.35">
      <c r="B26" s="31"/>
      <c r="C26" s="29"/>
      <c r="D26" s="29"/>
      <c r="E26" s="29"/>
      <c r="F26" s="30"/>
      <c r="G26" s="30"/>
      <c r="H26" s="30"/>
    </row>
    <row r="27" spans="2:8" ht="14.5" customHeight="1" x14ac:dyDescent="0.35">
      <c r="B27" s="32" t="s">
        <v>45</v>
      </c>
      <c r="C27" s="28">
        <f>$C$23 - $C$25</f>
        <v>201.74</v>
      </c>
      <c r="D27" s="29"/>
      <c r="E27" s="29"/>
      <c r="F27" s="30">
        <f>$C$27 / $C$23</f>
        <v>0.19762931034482761</v>
      </c>
      <c r="G27" s="30"/>
      <c r="H27" s="30"/>
    </row>
    <row r="28" spans="2:8" ht="27.5" customHeight="1" x14ac:dyDescent="0.35">
      <c r="B28" s="32"/>
      <c r="C28" s="29"/>
      <c r="D28" s="29"/>
      <c r="E28" s="29"/>
      <c r="F28" s="30"/>
      <c r="G28" s="30"/>
      <c r="H28" s="30"/>
    </row>
  </sheetData>
  <mergeCells count="12">
    <mergeCell ref="A1:XFD2"/>
    <mergeCell ref="B27:B28"/>
    <mergeCell ref="C27:E28"/>
    <mergeCell ref="F27:H28"/>
    <mergeCell ref="C21:E22"/>
    <mergeCell ref="F21:H22"/>
    <mergeCell ref="B23:B24"/>
    <mergeCell ref="C23:E24"/>
    <mergeCell ref="F23:H24"/>
    <mergeCell ref="B25:B26"/>
    <mergeCell ref="C25:E26"/>
    <mergeCell ref="F25:H26"/>
  </mergeCells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AD32-5C11-4249-A814-F67E94E12B40}">
  <dimension ref="B1:Q21"/>
  <sheetViews>
    <sheetView tabSelected="1" topLeftCell="A2" zoomScale="90" zoomScaleNormal="90" workbookViewId="0">
      <selection activeCell="O20" sqref="O20:Q21"/>
    </sheetView>
  </sheetViews>
  <sheetFormatPr defaultRowHeight="14.5" x14ac:dyDescent="0.35"/>
  <cols>
    <col min="1" max="1" width="8.7265625" style="2"/>
    <col min="2" max="2" width="18.90625" style="2" customWidth="1"/>
    <col min="3" max="3" width="21.90625" style="2" customWidth="1"/>
    <col min="4" max="4" width="7.81640625" style="2" customWidth="1"/>
    <col min="5" max="5" width="4.1796875" style="2" customWidth="1"/>
    <col min="6" max="6" width="15.26953125" style="2" customWidth="1"/>
    <col min="7" max="7" width="12.36328125" style="2" customWidth="1"/>
    <col min="8" max="8" width="6" style="2" customWidth="1"/>
    <col min="9" max="9" width="12.36328125" style="2" customWidth="1"/>
    <col min="10" max="10" width="15" style="2" customWidth="1"/>
    <col min="11" max="11" width="2.7265625" style="2" customWidth="1"/>
    <col min="12" max="13" width="8.7265625" style="2"/>
    <col min="14" max="14" width="10.1796875" style="2" customWidth="1"/>
    <col min="15" max="16384" width="8.7265625" style="2"/>
  </cols>
  <sheetData>
    <row r="1" spans="2:17" s="34" customFormat="1" ht="24" customHeight="1" x14ac:dyDescent="0.35"/>
    <row r="2" spans="2:17" s="34" customFormat="1" ht="24" customHeight="1" x14ac:dyDescent="0.35"/>
    <row r="5" spans="2:17" ht="14.5" customHeight="1" x14ac:dyDescent="0.35">
      <c r="B5" s="31" t="s">
        <v>68</v>
      </c>
      <c r="C5" s="27" t="s">
        <v>69</v>
      </c>
      <c r="D5" s="27"/>
      <c r="E5" s="27"/>
      <c r="F5" s="27" t="s">
        <v>70</v>
      </c>
      <c r="G5" s="27"/>
      <c r="H5" s="27"/>
      <c r="I5" s="27" t="s">
        <v>71</v>
      </c>
      <c r="J5" s="27"/>
      <c r="K5" s="27"/>
      <c r="L5" s="27" t="s">
        <v>9</v>
      </c>
      <c r="M5" s="27"/>
      <c r="N5" s="27"/>
      <c r="O5" s="27" t="s">
        <v>42</v>
      </c>
      <c r="P5" s="27"/>
      <c r="Q5" s="27"/>
    </row>
    <row r="6" spans="2:17" ht="14.5" customHeight="1" x14ac:dyDescent="0.35">
      <c r="B6" s="31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2:17" ht="15.5" customHeight="1" x14ac:dyDescent="0.35">
      <c r="B7" s="31" t="s">
        <v>41</v>
      </c>
      <c r="C7" s="28">
        <f>traseiro!$C$30</f>
        <v>6112.4499999999989</v>
      </c>
      <c r="D7" s="29"/>
      <c r="E7" s="29"/>
      <c r="F7" s="28">
        <f>dianteiro!$C$27</f>
        <v>3999.9259999999999</v>
      </c>
      <c r="G7" s="28"/>
      <c r="H7" s="28"/>
      <c r="I7" s="28">
        <f>costela!$C$23</f>
        <v>1020.8</v>
      </c>
      <c r="J7" s="28"/>
      <c r="K7" s="25"/>
      <c r="L7" s="28">
        <f>SUM($C$7:$I$7)</f>
        <v>11133.175999999998</v>
      </c>
      <c r="M7" s="28"/>
      <c r="N7" s="28"/>
      <c r="O7" s="33">
        <f>$L$7 / $L$7</f>
        <v>1</v>
      </c>
      <c r="P7" s="33"/>
      <c r="Q7" s="33"/>
    </row>
    <row r="8" spans="2:17" ht="15.5" customHeight="1" x14ac:dyDescent="0.35">
      <c r="B8" s="31"/>
      <c r="C8" s="29"/>
      <c r="D8" s="29"/>
      <c r="E8" s="29"/>
      <c r="F8" s="28"/>
      <c r="G8" s="28"/>
      <c r="H8" s="28"/>
      <c r="I8" s="28"/>
      <c r="J8" s="28"/>
      <c r="K8" s="25"/>
      <c r="L8" s="28"/>
      <c r="M8" s="28"/>
      <c r="N8" s="28"/>
      <c r="O8" s="33"/>
      <c r="P8" s="33"/>
      <c r="Q8" s="33"/>
    </row>
    <row r="9" spans="2:17" ht="14.5" customHeight="1" x14ac:dyDescent="0.35">
      <c r="B9" s="31" t="s">
        <v>44</v>
      </c>
      <c r="C9" s="28">
        <f>traseiro!$C$32</f>
        <v>3319.16</v>
      </c>
      <c r="D9" s="29"/>
      <c r="E9" s="29"/>
      <c r="F9" s="28">
        <f>dianteiro!$C$29</f>
        <v>1920.14</v>
      </c>
      <c r="G9" s="28"/>
      <c r="H9" s="28"/>
      <c r="I9" s="28">
        <f>costela!$C$25</f>
        <v>819.06</v>
      </c>
      <c r="J9" s="28"/>
      <c r="K9" s="25"/>
      <c r="L9" s="28">
        <f>SUM($C$9:$I$9)</f>
        <v>6058.3600000000006</v>
      </c>
      <c r="M9" s="28"/>
      <c r="N9" s="28"/>
      <c r="O9" s="33">
        <f>$L$9 / $L$7</f>
        <v>0.5441717619482529</v>
      </c>
      <c r="P9" s="33"/>
      <c r="Q9" s="33"/>
    </row>
    <row r="10" spans="2:17" ht="14.5" customHeight="1" x14ac:dyDescent="0.35">
      <c r="B10" s="31"/>
      <c r="C10" s="29"/>
      <c r="D10" s="29"/>
      <c r="E10" s="29"/>
      <c r="F10" s="28"/>
      <c r="G10" s="28"/>
      <c r="H10" s="28"/>
      <c r="I10" s="28"/>
      <c r="J10" s="28"/>
      <c r="K10" s="25"/>
      <c r="L10" s="28"/>
      <c r="M10" s="28"/>
      <c r="N10" s="28"/>
      <c r="O10" s="33"/>
      <c r="P10" s="33"/>
      <c r="Q10" s="33"/>
    </row>
    <row r="11" spans="2:17" ht="14.5" customHeight="1" x14ac:dyDescent="0.35">
      <c r="B11" s="32" t="s">
        <v>45</v>
      </c>
      <c r="C11" s="28">
        <f>traseiro!$C$34</f>
        <v>2793.2899999999991</v>
      </c>
      <c r="D11" s="29"/>
      <c r="E11" s="29"/>
      <c r="F11" s="28">
        <f>dianteiro!$C$31</f>
        <v>2079.7860000000001</v>
      </c>
      <c r="G11" s="28"/>
      <c r="H11" s="28"/>
      <c r="I11" s="28">
        <f>costela!$C$27</f>
        <v>201.74</v>
      </c>
      <c r="J11" s="28"/>
      <c r="K11" s="25"/>
      <c r="L11" s="28">
        <f>SUM($C$11:$I$11)</f>
        <v>5074.8159999999989</v>
      </c>
      <c r="M11" s="28"/>
      <c r="N11" s="28"/>
      <c r="O11" s="33">
        <f>$L$11 / $L$7</f>
        <v>0.45582823805174733</v>
      </c>
      <c r="P11" s="33"/>
      <c r="Q11" s="33"/>
    </row>
    <row r="12" spans="2:17" ht="27.5" customHeight="1" x14ac:dyDescent="0.35">
      <c r="B12" s="32"/>
      <c r="C12" s="29"/>
      <c r="D12" s="29"/>
      <c r="E12" s="29"/>
      <c r="F12" s="28"/>
      <c r="G12" s="28"/>
      <c r="H12" s="28"/>
      <c r="I12" s="28"/>
      <c r="J12" s="28"/>
      <c r="K12" s="25"/>
      <c r="L12" s="28"/>
      <c r="M12" s="28"/>
      <c r="N12" s="28"/>
      <c r="O12" s="33"/>
      <c r="P12" s="33"/>
      <c r="Q12" s="33"/>
    </row>
    <row r="14" spans="2:17" ht="14.5" customHeight="1" x14ac:dyDescent="0.35">
      <c r="B14" s="31" t="s">
        <v>68</v>
      </c>
      <c r="C14" s="27" t="s">
        <v>73</v>
      </c>
      <c r="D14" s="27"/>
      <c r="E14" s="27"/>
      <c r="F14" s="27" t="s">
        <v>39</v>
      </c>
      <c r="G14" s="27"/>
      <c r="H14" s="27"/>
      <c r="I14" s="27" t="s">
        <v>39</v>
      </c>
      <c r="J14" s="27"/>
      <c r="K14" s="27"/>
      <c r="L14" s="27" t="s">
        <v>79</v>
      </c>
      <c r="M14" s="27"/>
      <c r="N14" s="27"/>
      <c r="O14" s="27" t="s">
        <v>42</v>
      </c>
      <c r="P14" s="27"/>
      <c r="Q14" s="27"/>
    </row>
    <row r="15" spans="2:17" ht="14.5" customHeight="1" x14ac:dyDescent="0.35">
      <c r="B15" s="31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2:17" ht="14.5" customHeight="1" x14ac:dyDescent="0.35">
      <c r="B16" s="31" t="s">
        <v>41</v>
      </c>
      <c r="C16" s="28">
        <f>casado!$C$57</f>
        <v>11133.175999999998</v>
      </c>
      <c r="D16" s="29"/>
      <c r="E16" s="29"/>
      <c r="F16" s="28" t="s">
        <v>39</v>
      </c>
      <c r="G16" s="28"/>
      <c r="H16" s="28"/>
      <c r="I16" s="28" t="s">
        <v>39</v>
      </c>
      <c r="J16" s="28"/>
      <c r="K16" s="28"/>
      <c r="L16" s="28">
        <f>$C$16</f>
        <v>11133.175999999998</v>
      </c>
      <c r="M16" s="28"/>
      <c r="N16" s="28"/>
      <c r="O16" s="33">
        <f>$L$16/$L$16</f>
        <v>1</v>
      </c>
      <c r="P16" s="33"/>
      <c r="Q16" s="33"/>
    </row>
    <row r="17" spans="2:17" ht="14.5" customHeight="1" x14ac:dyDescent="0.35">
      <c r="B17" s="31"/>
      <c r="C17" s="29"/>
      <c r="D17" s="29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33"/>
      <c r="P17" s="33"/>
      <c r="Q17" s="33"/>
    </row>
    <row r="18" spans="2:17" ht="14.5" customHeight="1" x14ac:dyDescent="0.35">
      <c r="B18" s="31" t="s">
        <v>44</v>
      </c>
      <c r="C18" s="28">
        <f>casado!$C$59</f>
        <v>5850.9</v>
      </c>
      <c r="D18" s="29"/>
      <c r="E18" s="29"/>
      <c r="F18" s="28"/>
      <c r="G18" s="28"/>
      <c r="H18" s="28"/>
      <c r="I18" s="28"/>
      <c r="J18" s="28"/>
      <c r="K18" s="28"/>
      <c r="L18" s="28">
        <f>$C$18</f>
        <v>5850.9</v>
      </c>
      <c r="M18" s="28"/>
      <c r="N18" s="28"/>
      <c r="O18" s="33">
        <f>$L$18 / $L$16</f>
        <v>0.52553736687536434</v>
      </c>
      <c r="P18" s="33"/>
      <c r="Q18" s="33"/>
    </row>
    <row r="19" spans="2:17" ht="14.5" customHeight="1" x14ac:dyDescent="0.35">
      <c r="B19" s="31"/>
      <c r="C19" s="29"/>
      <c r="D19" s="29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33"/>
      <c r="P19" s="33"/>
      <c r="Q19" s="33"/>
    </row>
    <row r="20" spans="2:17" ht="14.5" customHeight="1" x14ac:dyDescent="0.35">
      <c r="B20" s="32" t="s">
        <v>45</v>
      </c>
      <c r="C20" s="28">
        <f>casado!$C$61</f>
        <v>5282.275999999998</v>
      </c>
      <c r="D20" s="29"/>
      <c r="E20" s="29"/>
      <c r="F20" s="28"/>
      <c r="G20" s="28"/>
      <c r="H20" s="28"/>
      <c r="I20" s="28"/>
      <c r="J20" s="28"/>
      <c r="K20" s="28"/>
      <c r="L20" s="28">
        <f>$C$20</f>
        <v>5282.275999999998</v>
      </c>
      <c r="M20" s="28"/>
      <c r="N20" s="28"/>
      <c r="O20" s="33">
        <f>$L$20 / $L$16</f>
        <v>0.47446263312463571</v>
      </c>
      <c r="P20" s="33"/>
      <c r="Q20" s="33"/>
    </row>
    <row r="21" spans="2:17" ht="14.5" customHeight="1" x14ac:dyDescent="0.35">
      <c r="B21" s="32"/>
      <c r="C21" s="29"/>
      <c r="D21" s="29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33"/>
      <c r="P21" s="33"/>
      <c r="Q21" s="33"/>
    </row>
  </sheetData>
  <mergeCells count="45">
    <mergeCell ref="B11:B12"/>
    <mergeCell ref="C11:E12"/>
    <mergeCell ref="F11:H12"/>
    <mergeCell ref="A1:XFD2"/>
    <mergeCell ref="B5:B6"/>
    <mergeCell ref="I5:K6"/>
    <mergeCell ref="I7:J8"/>
    <mergeCell ref="I9:J10"/>
    <mergeCell ref="C5:E6"/>
    <mergeCell ref="F5:H6"/>
    <mergeCell ref="B7:B8"/>
    <mergeCell ref="C7:E8"/>
    <mergeCell ref="F7:H8"/>
    <mergeCell ref="B9:B10"/>
    <mergeCell ref="C9:E10"/>
    <mergeCell ref="F9:H10"/>
    <mergeCell ref="B14:B15"/>
    <mergeCell ref="C14:E15"/>
    <mergeCell ref="F14:H15"/>
    <mergeCell ref="I14:K15"/>
    <mergeCell ref="L14:N15"/>
    <mergeCell ref="F16:H21"/>
    <mergeCell ref="B18:B19"/>
    <mergeCell ref="C18:E19"/>
    <mergeCell ref="L18:N19"/>
    <mergeCell ref="B20:B21"/>
    <mergeCell ref="C20:E21"/>
    <mergeCell ref="L20:N21"/>
    <mergeCell ref="B16:B17"/>
    <mergeCell ref="C16:E17"/>
    <mergeCell ref="L16:N17"/>
    <mergeCell ref="I16:K21"/>
    <mergeCell ref="O5:Q6"/>
    <mergeCell ref="O7:Q8"/>
    <mergeCell ref="O9:Q10"/>
    <mergeCell ref="O11:Q12"/>
    <mergeCell ref="O14:Q15"/>
    <mergeCell ref="O16:Q17"/>
    <mergeCell ref="O18:Q19"/>
    <mergeCell ref="O20:Q21"/>
    <mergeCell ref="L5:N6"/>
    <mergeCell ref="L7:N8"/>
    <mergeCell ref="L9:N10"/>
    <mergeCell ref="L11:N12"/>
    <mergeCell ref="I11:J1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AA62-5A34-471F-BD27-1A03B7AC49E4}">
  <dimension ref="B1:L62"/>
  <sheetViews>
    <sheetView zoomScale="90" zoomScaleNormal="90" workbookViewId="0">
      <selection activeCell="J7" sqref="J7"/>
    </sheetView>
  </sheetViews>
  <sheetFormatPr defaultRowHeight="14.5" x14ac:dyDescent="0.35"/>
  <cols>
    <col min="1" max="1" width="8.7265625" style="2"/>
    <col min="2" max="2" width="18.90625" style="2" customWidth="1"/>
    <col min="3" max="3" width="22.08984375" style="2" bestFit="1" customWidth="1"/>
    <col min="4" max="4" width="12.54296875" style="2" customWidth="1"/>
    <col min="5" max="5" width="14.1796875" style="2" customWidth="1"/>
    <col min="6" max="6" width="15.26953125" style="2" customWidth="1"/>
    <col min="7" max="7" width="12.36328125" style="2" customWidth="1"/>
    <col min="8" max="8" width="12" style="2" bestFit="1" customWidth="1"/>
    <col min="9" max="9" width="12.36328125" style="2" customWidth="1"/>
    <col min="10" max="10" width="15" style="2" customWidth="1"/>
    <col min="11" max="11" width="14.1796875" style="2" customWidth="1"/>
    <col min="12" max="12" width="13.7265625" style="2" customWidth="1"/>
    <col min="13" max="16384" width="8.7265625" style="2"/>
  </cols>
  <sheetData>
    <row r="1" spans="2:12" s="34" customFormat="1" ht="24" customHeight="1" x14ac:dyDescent="0.35"/>
    <row r="2" spans="2:12" s="34" customFormat="1" ht="24" customHeight="1" x14ac:dyDescent="0.35"/>
    <row r="4" spans="2:12" ht="15" thickBot="1" x14ac:dyDescent="0.4"/>
    <row r="5" spans="2:12" ht="16" thickBot="1" x14ac:dyDescent="0.45">
      <c r="B5" s="4" t="s">
        <v>1</v>
      </c>
      <c r="D5" s="4" t="s">
        <v>3</v>
      </c>
      <c r="F5" s="4" t="s">
        <v>5</v>
      </c>
      <c r="H5" s="4" t="s">
        <v>7</v>
      </c>
      <c r="J5" s="4" t="s">
        <v>8</v>
      </c>
      <c r="L5" s="4" t="s">
        <v>9</v>
      </c>
    </row>
    <row r="6" spans="2:12" ht="16" thickBot="1" x14ac:dyDescent="0.45">
      <c r="B6" s="5" t="s">
        <v>2</v>
      </c>
      <c r="D6" s="5" t="s">
        <v>72</v>
      </c>
      <c r="F6" s="5">
        <v>1</v>
      </c>
      <c r="H6" s="5">
        <v>265.95</v>
      </c>
      <c r="J6" s="5">
        <v>22</v>
      </c>
      <c r="L6" s="6">
        <f>$H$6 * $J$6</f>
        <v>5850.9</v>
      </c>
    </row>
    <row r="8" spans="2:12" ht="15" thickBot="1" x14ac:dyDescent="0.4"/>
    <row r="9" spans="2:12" ht="15.5" x14ac:dyDescent="0.4">
      <c r="B9" s="7" t="s">
        <v>10</v>
      </c>
      <c r="C9" s="8" t="s">
        <v>23</v>
      </c>
      <c r="D9" s="8" t="s">
        <v>6</v>
      </c>
      <c r="E9" s="8" t="s">
        <v>36</v>
      </c>
      <c r="F9" s="9" t="s">
        <v>37</v>
      </c>
    </row>
    <row r="10" spans="2:12" ht="15.5" x14ac:dyDescent="0.4">
      <c r="B10" s="10" t="s">
        <v>11</v>
      </c>
      <c r="C10" s="11" t="s">
        <v>24</v>
      </c>
      <c r="D10" s="11">
        <v>17.63</v>
      </c>
      <c r="E10" s="12">
        <v>49.8</v>
      </c>
      <c r="F10" s="13">
        <f>D10 * E10</f>
        <v>877.97399999999993</v>
      </c>
    </row>
    <row r="11" spans="2:12" ht="15.5" x14ac:dyDescent="0.4">
      <c r="B11" s="10" t="s">
        <v>12</v>
      </c>
      <c r="C11" s="11" t="s">
        <v>25</v>
      </c>
      <c r="D11" s="11">
        <v>14.53</v>
      </c>
      <c r="E11" s="12">
        <v>62.8</v>
      </c>
      <c r="F11" s="13">
        <f t="shared" ref="F11:F21" si="0">D11 * E11</f>
        <v>912.48399999999992</v>
      </c>
    </row>
    <row r="12" spans="2:12" ht="15.5" x14ac:dyDescent="0.4">
      <c r="B12" s="10" t="s">
        <v>13</v>
      </c>
      <c r="C12" s="11" t="s">
        <v>26</v>
      </c>
      <c r="D12" s="11">
        <v>14.01</v>
      </c>
      <c r="E12" s="12">
        <v>66</v>
      </c>
      <c r="F12" s="13">
        <f t="shared" si="0"/>
        <v>924.66</v>
      </c>
    </row>
    <row r="13" spans="2:12" ht="15.5" x14ac:dyDescent="0.4">
      <c r="B13" s="10" t="s">
        <v>14</v>
      </c>
      <c r="C13" s="11" t="s">
        <v>27</v>
      </c>
      <c r="D13" s="11">
        <v>12.72</v>
      </c>
      <c r="E13" s="12">
        <v>49.8</v>
      </c>
      <c r="F13" s="13">
        <f t="shared" si="0"/>
        <v>633.45600000000002</v>
      </c>
    </row>
    <row r="14" spans="2:12" ht="15.5" x14ac:dyDescent="0.4">
      <c r="B14" s="10" t="s">
        <v>15</v>
      </c>
      <c r="C14" s="11" t="s">
        <v>28</v>
      </c>
      <c r="D14" s="11">
        <v>12.45</v>
      </c>
      <c r="E14" s="12">
        <v>49.8</v>
      </c>
      <c r="F14" s="13">
        <f t="shared" si="0"/>
        <v>620.00999999999988</v>
      </c>
    </row>
    <row r="15" spans="2:12" ht="15.5" x14ac:dyDescent="0.4">
      <c r="B15" s="10" t="s">
        <v>16</v>
      </c>
      <c r="C15" s="11" t="s">
        <v>29</v>
      </c>
      <c r="D15" s="11">
        <v>9.34</v>
      </c>
      <c r="E15" s="12">
        <v>40.799999999999997</v>
      </c>
      <c r="F15" s="13">
        <f t="shared" si="0"/>
        <v>381.07199999999995</v>
      </c>
    </row>
    <row r="16" spans="2:12" ht="15.5" x14ac:dyDescent="0.4">
      <c r="B16" s="10" t="s">
        <v>17</v>
      </c>
      <c r="C16" s="11" t="s">
        <v>30</v>
      </c>
      <c r="D16" s="11">
        <v>7.26</v>
      </c>
      <c r="E16" s="12">
        <v>49.8</v>
      </c>
      <c r="F16" s="13">
        <f t="shared" si="0"/>
        <v>361.54799999999994</v>
      </c>
    </row>
    <row r="17" spans="2:8" ht="15.5" x14ac:dyDescent="0.4">
      <c r="B17" s="10" t="s">
        <v>18</v>
      </c>
      <c r="C17" s="11" t="s">
        <v>31</v>
      </c>
      <c r="D17" s="11">
        <v>5.45</v>
      </c>
      <c r="E17" s="12">
        <v>39.799999999999997</v>
      </c>
      <c r="F17" s="13">
        <f t="shared" si="0"/>
        <v>216.91</v>
      </c>
    </row>
    <row r="18" spans="2:8" ht="15.5" x14ac:dyDescent="0.4">
      <c r="B18" s="10" t="s">
        <v>19</v>
      </c>
      <c r="C18" s="11" t="s">
        <v>32</v>
      </c>
      <c r="D18" s="11">
        <v>5.18</v>
      </c>
      <c r="E18" s="12">
        <v>79</v>
      </c>
      <c r="F18" s="13">
        <f t="shared" si="0"/>
        <v>409.21999999999997</v>
      </c>
    </row>
    <row r="19" spans="2:8" ht="15.5" x14ac:dyDescent="0.4">
      <c r="B19" s="10" t="s">
        <v>20</v>
      </c>
      <c r="C19" s="11" t="s">
        <v>33</v>
      </c>
      <c r="D19" s="11">
        <v>4.0999999999999996</v>
      </c>
      <c r="E19" s="12">
        <v>89</v>
      </c>
      <c r="F19" s="13">
        <f t="shared" si="0"/>
        <v>364.9</v>
      </c>
    </row>
    <row r="20" spans="2:8" ht="15.5" x14ac:dyDescent="0.4">
      <c r="B20" s="10" t="s">
        <v>21</v>
      </c>
      <c r="C20" s="11" t="s">
        <v>34</v>
      </c>
      <c r="D20" s="11">
        <v>21.15</v>
      </c>
      <c r="E20" s="12">
        <v>16</v>
      </c>
      <c r="F20" s="13">
        <f t="shared" si="0"/>
        <v>338.4</v>
      </c>
    </row>
    <row r="21" spans="2:8" ht="16" thickBot="1" x14ac:dyDescent="0.45">
      <c r="B21" s="14" t="s">
        <v>22</v>
      </c>
      <c r="C21" s="15" t="s">
        <v>35</v>
      </c>
      <c r="D21" s="15">
        <v>3.82</v>
      </c>
      <c r="E21" s="16">
        <v>18.8</v>
      </c>
      <c r="F21" s="17">
        <f t="shared" si="0"/>
        <v>71.816000000000003</v>
      </c>
    </row>
    <row r="23" spans="2:8" ht="15.5" x14ac:dyDescent="0.4">
      <c r="B23" s="19" t="s">
        <v>38</v>
      </c>
      <c r="C23" s="18" t="s">
        <v>39</v>
      </c>
      <c r="D23" s="18">
        <f>SUM($D$10:$D$21)</f>
        <v>127.63999999999999</v>
      </c>
      <c r="E23" s="20">
        <f>SUM($E$10:$E$21)</f>
        <v>611.4</v>
      </c>
      <c r="F23" s="20">
        <f>SUM($F$10:$F$21)</f>
        <v>6112.4499999999989</v>
      </c>
    </row>
    <row r="24" spans="2:8" ht="3" customHeight="1" x14ac:dyDescent="0.35"/>
    <row r="25" spans="2:8" ht="15" thickBot="1" x14ac:dyDescent="0.4"/>
    <row r="26" spans="2:8" ht="15.5" x14ac:dyDescent="0.4">
      <c r="B26" s="7" t="s">
        <v>10</v>
      </c>
      <c r="C26" s="8" t="s">
        <v>23</v>
      </c>
      <c r="D26" s="8" t="s">
        <v>6</v>
      </c>
      <c r="E26" s="8" t="s">
        <v>36</v>
      </c>
      <c r="F26" s="9" t="s">
        <v>37</v>
      </c>
    </row>
    <row r="27" spans="2:8" ht="15.5" x14ac:dyDescent="0.4">
      <c r="B27" s="10" t="s">
        <v>53</v>
      </c>
      <c r="C27" s="11" t="s">
        <v>47</v>
      </c>
      <c r="D27" s="11">
        <v>17.899999999999999</v>
      </c>
      <c r="E27" s="12">
        <v>45.8</v>
      </c>
      <c r="F27" s="13">
        <f>D27 * E27</f>
        <v>819.81999999999994</v>
      </c>
    </row>
    <row r="28" spans="2:8" ht="15.5" x14ac:dyDescent="0.4">
      <c r="B28" s="10" t="s">
        <v>54</v>
      </c>
      <c r="C28" s="11" t="s">
        <v>48</v>
      </c>
      <c r="D28" s="11">
        <v>16.34</v>
      </c>
      <c r="E28" s="12">
        <v>49.8</v>
      </c>
      <c r="F28" s="13">
        <f t="shared" ref="F28:F35" si="1">D28 * E28</f>
        <v>813.73199999999997</v>
      </c>
      <c r="H28" s="23"/>
    </row>
    <row r="29" spans="2:8" ht="15.5" x14ac:dyDescent="0.4">
      <c r="B29" s="10" t="s">
        <v>55</v>
      </c>
      <c r="C29" s="11" t="s">
        <v>49</v>
      </c>
      <c r="D29" s="11">
        <v>15.31</v>
      </c>
      <c r="E29" s="12">
        <v>49.8</v>
      </c>
      <c r="F29" s="13">
        <f t="shared" si="1"/>
        <v>762.43799999999999</v>
      </c>
    </row>
    <row r="30" spans="2:8" ht="15.5" x14ac:dyDescent="0.4">
      <c r="B30" s="10" t="s">
        <v>56</v>
      </c>
      <c r="C30" s="11" t="s">
        <v>50</v>
      </c>
      <c r="D30" s="11">
        <v>11.66</v>
      </c>
      <c r="E30" s="12">
        <v>40.799999999999997</v>
      </c>
      <c r="F30" s="13">
        <f t="shared" si="1"/>
        <v>475.72799999999995</v>
      </c>
    </row>
    <row r="31" spans="2:8" ht="15.5" x14ac:dyDescent="0.4">
      <c r="B31" s="10" t="s">
        <v>57</v>
      </c>
      <c r="C31" s="11" t="s">
        <v>29</v>
      </c>
      <c r="D31" s="11">
        <v>6.75</v>
      </c>
      <c r="E31" s="12">
        <v>40.799999999999997</v>
      </c>
      <c r="F31" s="13">
        <f t="shared" si="1"/>
        <v>275.39999999999998</v>
      </c>
    </row>
    <row r="32" spans="2:8" ht="15.5" x14ac:dyDescent="0.4">
      <c r="B32" s="10" t="s">
        <v>58</v>
      </c>
      <c r="C32" s="11" t="s">
        <v>51</v>
      </c>
      <c r="D32" s="11">
        <v>6.24</v>
      </c>
      <c r="E32" s="12">
        <v>54.8</v>
      </c>
      <c r="F32" s="13">
        <f t="shared" si="1"/>
        <v>341.952</v>
      </c>
    </row>
    <row r="33" spans="2:8" ht="15.5" x14ac:dyDescent="0.4">
      <c r="B33" s="10" t="s">
        <v>59</v>
      </c>
      <c r="C33" s="11" t="s">
        <v>52</v>
      </c>
      <c r="D33" s="11">
        <v>2.46</v>
      </c>
      <c r="E33" s="12">
        <v>42.8</v>
      </c>
      <c r="F33" s="13">
        <f t="shared" si="1"/>
        <v>105.288</v>
      </c>
    </row>
    <row r="34" spans="2:8" ht="15.5" x14ac:dyDescent="0.4">
      <c r="B34" s="10" t="s">
        <v>60</v>
      </c>
      <c r="C34" s="11" t="s">
        <v>34</v>
      </c>
      <c r="D34" s="11">
        <v>19.05</v>
      </c>
      <c r="E34" s="12">
        <v>16</v>
      </c>
      <c r="F34" s="13">
        <f t="shared" si="1"/>
        <v>304.8</v>
      </c>
    </row>
    <row r="35" spans="2:8" ht="16" thickBot="1" x14ac:dyDescent="0.45">
      <c r="B35" s="14" t="s">
        <v>61</v>
      </c>
      <c r="C35" s="15" t="s">
        <v>35</v>
      </c>
      <c r="D35" s="15">
        <v>5.36</v>
      </c>
      <c r="E35" s="16">
        <v>18.8</v>
      </c>
      <c r="F35" s="17">
        <f t="shared" si="1"/>
        <v>100.76800000000001</v>
      </c>
    </row>
    <row r="37" spans="2:8" ht="15.5" x14ac:dyDescent="0.4">
      <c r="B37" s="19" t="s">
        <v>38</v>
      </c>
      <c r="C37" s="18" t="s">
        <v>39</v>
      </c>
      <c r="D37" s="18">
        <f>SUM($D$27:$D$35)</f>
        <v>101.06999999999998</v>
      </c>
      <c r="E37" s="20">
        <f>SUM($E$27:$E$35)</f>
        <v>359.40000000000003</v>
      </c>
      <c r="F37" s="20">
        <f>SUM($F$27:$F$35)</f>
        <v>3999.9259999999999</v>
      </c>
    </row>
    <row r="38" spans="2:8" ht="3" customHeight="1" x14ac:dyDescent="0.35"/>
    <row r="39" spans="2:8" ht="15" thickBot="1" x14ac:dyDescent="0.4"/>
    <row r="40" spans="2:8" ht="15.5" x14ac:dyDescent="0.4">
      <c r="B40" s="7" t="s">
        <v>10</v>
      </c>
      <c r="C40" s="8" t="s">
        <v>23</v>
      </c>
      <c r="D40" s="8" t="s">
        <v>6</v>
      </c>
      <c r="E40" s="8" t="s">
        <v>36</v>
      </c>
      <c r="F40" s="9" t="s">
        <v>37</v>
      </c>
    </row>
    <row r="41" spans="2:8" ht="15.5" x14ac:dyDescent="0.4">
      <c r="B41" s="10" t="s">
        <v>74</v>
      </c>
      <c r="C41" s="11" t="s">
        <v>63</v>
      </c>
      <c r="D41" s="11">
        <v>14.1</v>
      </c>
      <c r="E41" s="12">
        <v>30</v>
      </c>
      <c r="F41" s="13">
        <f>D41 * E41</f>
        <v>423</v>
      </c>
    </row>
    <row r="42" spans="2:8" ht="15.5" x14ac:dyDescent="0.4">
      <c r="B42" s="10" t="s">
        <v>75</v>
      </c>
      <c r="C42" s="11" t="s">
        <v>64</v>
      </c>
      <c r="D42" s="11">
        <v>10.8</v>
      </c>
      <c r="E42" s="12">
        <v>30</v>
      </c>
      <c r="F42" s="13">
        <f t="shared" ref="F42:F45" si="2">D42 * E42</f>
        <v>324</v>
      </c>
      <c r="H42" s="23"/>
    </row>
    <row r="43" spans="2:8" ht="15.5" x14ac:dyDescent="0.4">
      <c r="B43" s="10" t="s">
        <v>76</v>
      </c>
      <c r="C43" s="11" t="s">
        <v>65</v>
      </c>
      <c r="D43" s="11">
        <v>7.3</v>
      </c>
      <c r="E43" s="12">
        <v>26</v>
      </c>
      <c r="F43" s="13">
        <f t="shared" si="2"/>
        <v>189.79999999999998</v>
      </c>
    </row>
    <row r="44" spans="2:8" ht="15.5" x14ac:dyDescent="0.4">
      <c r="B44" s="10" t="s">
        <v>77</v>
      </c>
      <c r="C44" s="11" t="s">
        <v>34</v>
      </c>
      <c r="D44" s="11">
        <v>3</v>
      </c>
      <c r="E44" s="12">
        <v>16</v>
      </c>
      <c r="F44" s="13">
        <f t="shared" si="2"/>
        <v>48</v>
      </c>
    </row>
    <row r="45" spans="2:8" ht="16" thickBot="1" x14ac:dyDescent="0.45">
      <c r="B45" s="10" t="s">
        <v>78</v>
      </c>
      <c r="C45" s="15" t="s">
        <v>35</v>
      </c>
      <c r="D45" s="15">
        <v>2</v>
      </c>
      <c r="E45" s="16">
        <v>18</v>
      </c>
      <c r="F45" s="17">
        <f t="shared" si="2"/>
        <v>36</v>
      </c>
    </row>
    <row r="47" spans="2:8" ht="15.5" x14ac:dyDescent="0.4">
      <c r="B47" s="19" t="s">
        <v>38</v>
      </c>
      <c r="C47" s="18" t="s">
        <v>39</v>
      </c>
      <c r="D47" s="18">
        <f>SUM($D$41:$D$45)</f>
        <v>37.199999999999996</v>
      </c>
      <c r="E47" s="20">
        <f>SUM($E$41:$E$45)</f>
        <v>120</v>
      </c>
      <c r="F47" s="20">
        <f>SUM($F$41:$F$45)</f>
        <v>1020.8</v>
      </c>
    </row>
    <row r="48" spans="2:8" ht="3" customHeight="1" x14ac:dyDescent="0.35"/>
    <row r="50" spans="2:8" ht="15.5" x14ac:dyDescent="0.4">
      <c r="B50" s="19" t="s">
        <v>67</v>
      </c>
      <c r="C50" s="18" t="s">
        <v>39</v>
      </c>
      <c r="D50" s="18">
        <f>$D$23 + $D$37 + $D$47</f>
        <v>265.90999999999997</v>
      </c>
      <c r="E50" s="18" t="s">
        <v>39</v>
      </c>
      <c r="F50" s="20">
        <f>$F$23 + $F$37 + $F$47</f>
        <v>11133.175999999998</v>
      </c>
    </row>
    <row r="51" spans="2:8" ht="3" customHeight="1" x14ac:dyDescent="0.35"/>
    <row r="52" spans="2:8" ht="15.5" x14ac:dyDescent="0.4">
      <c r="B52" s="19" t="s">
        <v>66</v>
      </c>
      <c r="C52" s="18" t="s">
        <v>39</v>
      </c>
      <c r="D52" s="18">
        <f>$H$6 - $D$50</f>
        <v>4.0000000000020464E-2</v>
      </c>
      <c r="E52" s="18" t="s">
        <v>39</v>
      </c>
      <c r="F52" s="18" t="s">
        <v>39</v>
      </c>
    </row>
    <row r="55" spans="2:8" ht="16" x14ac:dyDescent="0.4">
      <c r="B55" s="22"/>
      <c r="C55" s="27" t="s">
        <v>43</v>
      </c>
      <c r="D55" s="27"/>
      <c r="E55" s="27"/>
      <c r="F55" s="27" t="s">
        <v>42</v>
      </c>
      <c r="G55" s="27"/>
      <c r="H55" s="27"/>
    </row>
    <row r="56" spans="2:8" ht="16" x14ac:dyDescent="0.4">
      <c r="B56" s="22"/>
      <c r="C56" s="27"/>
      <c r="D56" s="27"/>
      <c r="E56" s="27"/>
      <c r="F56" s="27"/>
      <c r="G56" s="27"/>
      <c r="H56" s="27"/>
    </row>
    <row r="57" spans="2:8" x14ac:dyDescent="0.35">
      <c r="B57" s="31" t="s">
        <v>41</v>
      </c>
      <c r="C57" s="28">
        <f>$F$50</f>
        <v>11133.175999999998</v>
      </c>
      <c r="D57" s="28"/>
      <c r="E57" s="28"/>
      <c r="F57" s="30">
        <f>$C$57 / $C$57</f>
        <v>1</v>
      </c>
      <c r="G57" s="30"/>
      <c r="H57" s="30"/>
    </row>
    <row r="58" spans="2:8" x14ac:dyDescent="0.35">
      <c r="B58" s="31"/>
      <c r="C58" s="28"/>
      <c r="D58" s="28"/>
      <c r="E58" s="28"/>
      <c r="F58" s="30"/>
      <c r="G58" s="30"/>
      <c r="H58" s="30"/>
    </row>
    <row r="59" spans="2:8" x14ac:dyDescent="0.35">
      <c r="B59" s="31" t="s">
        <v>44</v>
      </c>
      <c r="C59" s="28">
        <f>$L$6</f>
        <v>5850.9</v>
      </c>
      <c r="D59" s="28"/>
      <c r="E59" s="28"/>
      <c r="F59" s="30">
        <f>$C$59 / $C$57</f>
        <v>0.52553736687536434</v>
      </c>
      <c r="G59" s="30"/>
      <c r="H59" s="30"/>
    </row>
    <row r="60" spans="2:8" x14ac:dyDescent="0.35">
      <c r="B60" s="31"/>
      <c r="C60" s="28"/>
      <c r="D60" s="28"/>
      <c r="E60" s="28"/>
      <c r="F60" s="30"/>
      <c r="G60" s="30"/>
      <c r="H60" s="30"/>
    </row>
    <row r="61" spans="2:8" x14ac:dyDescent="0.35">
      <c r="B61" s="32" t="s">
        <v>45</v>
      </c>
      <c r="C61" s="28">
        <f>$C$57 - $C$59</f>
        <v>5282.275999999998</v>
      </c>
      <c r="D61" s="28"/>
      <c r="E61" s="28"/>
      <c r="F61" s="30">
        <f>$C$61 / $C$57</f>
        <v>0.47446263312463571</v>
      </c>
      <c r="G61" s="30"/>
      <c r="H61" s="30"/>
    </row>
    <row r="62" spans="2:8" x14ac:dyDescent="0.35">
      <c r="B62" s="32"/>
      <c r="C62" s="28"/>
      <c r="D62" s="28"/>
      <c r="E62" s="28"/>
      <c r="F62" s="30"/>
      <c r="G62" s="30"/>
      <c r="H62" s="30"/>
    </row>
  </sheetData>
  <mergeCells count="12">
    <mergeCell ref="B61:B62"/>
    <mergeCell ref="C61:E62"/>
    <mergeCell ref="F61:H62"/>
    <mergeCell ref="A1:XFD2"/>
    <mergeCell ref="C55:E56"/>
    <mergeCell ref="F55:H56"/>
    <mergeCell ref="B57:B58"/>
    <mergeCell ref="C57:E58"/>
    <mergeCell ref="F57:H58"/>
    <mergeCell ref="B59:B60"/>
    <mergeCell ref="C59:E60"/>
    <mergeCell ref="F59:H6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menu</vt:lpstr>
      <vt:lpstr>direcionamento</vt:lpstr>
      <vt:lpstr>traseiro</vt:lpstr>
      <vt:lpstr>dianteiro</vt:lpstr>
      <vt:lpstr>costela</vt:lpstr>
      <vt:lpstr>resumo</vt:lpstr>
      <vt:lpstr>casado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Matheus Ferreira</cp:lastModifiedBy>
  <dcterms:created xsi:type="dcterms:W3CDTF">2024-12-03T18:22:24Z</dcterms:created>
  <dcterms:modified xsi:type="dcterms:W3CDTF">2024-12-05T14:00:26Z</dcterms:modified>
</cp:coreProperties>
</file>