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S\Downloads\"/>
    </mc:Choice>
  </mc:AlternateContent>
  <xr:revisionPtr revIDLastSave="0" documentId="13_ncr:1_{1D0A5B77-4DBD-4A03-A7AD-0595B450E479}" xr6:coauthVersionLast="45" xr6:coauthVersionMax="45" xr10:uidLastSave="{00000000-0000-0000-0000-000000000000}"/>
  <bookViews>
    <workbookView xWindow="-108" yWindow="-108" windowWidth="23256" windowHeight="12576" xr2:uid="{D4C3FB4F-BE74-4C59-9F0F-9D08A6DBABAC}"/>
  </bookViews>
  <sheets>
    <sheet name="Resultados" sheetId="2" r:id="rId1"/>
    <sheet name="Vendas" sheetId="1" r:id="rId2"/>
  </sheets>
  <definedNames>
    <definedName name="_xlnm._FilterDatabase" localSheetId="1" hidden="1">Vendas!$A$1:$E$260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4" i="2" l="1"/>
  <c r="D94" i="2"/>
  <c r="E94" i="2"/>
  <c r="F94" i="2"/>
  <c r="G94" i="2"/>
  <c r="H94" i="2"/>
  <c r="I94" i="2"/>
  <c r="C95" i="2"/>
  <c r="D95" i="2"/>
  <c r="F95" i="2"/>
  <c r="G95" i="2"/>
  <c r="H95" i="2"/>
  <c r="D93" i="2"/>
  <c r="E93" i="2"/>
  <c r="F93" i="2"/>
  <c r="G93" i="2"/>
  <c r="H93" i="2"/>
  <c r="I93" i="2"/>
  <c r="C93" i="2"/>
  <c r="B60" i="2"/>
  <c r="E78" i="2" s="1"/>
  <c r="B61" i="2"/>
  <c r="E79" i="2" s="1"/>
  <c r="B62" i="2"/>
  <c r="E80" i="2" s="1"/>
  <c r="B63" i="2"/>
  <c r="E81" i="2" s="1"/>
  <c r="B64" i="2"/>
  <c r="E82" i="2" s="1"/>
  <c r="B65" i="2"/>
  <c r="E83" i="2" s="1"/>
  <c r="B66" i="2"/>
  <c r="E84" i="2" s="1"/>
  <c r="B67" i="2"/>
  <c r="E85" i="2" s="1"/>
  <c r="B68" i="2"/>
  <c r="E86" i="2" s="1"/>
  <c r="B69" i="2"/>
  <c r="E87" i="2" s="1"/>
  <c r="B70" i="2"/>
  <c r="E88" i="2" s="1"/>
  <c r="B59" i="2"/>
  <c r="E77" i="2" s="1"/>
  <c r="B45" i="2"/>
  <c r="B46" i="2"/>
  <c r="B47" i="2"/>
  <c r="B48" i="2"/>
  <c r="B49" i="2"/>
  <c r="B50" i="2"/>
  <c r="B51" i="2"/>
  <c r="B52" i="2"/>
  <c r="B42" i="2"/>
  <c r="B43" i="2"/>
  <c r="B44" i="2"/>
  <c r="B41" i="2"/>
  <c r="F54" i="2" s="1"/>
  <c r="C27" i="2"/>
  <c r="C26" i="2"/>
  <c r="C25" i="2"/>
  <c r="G20" i="2"/>
  <c r="F29" i="1"/>
  <c r="F16" i="2"/>
  <c r="E8" i="2"/>
  <c r="E4" i="2"/>
  <c r="I12" i="2" s="1"/>
  <c r="C28" i="2" l="1"/>
  <c r="C35" i="2" s="1"/>
  <c r="G72" i="2"/>
  <c r="K33" i="1"/>
  <c r="K32" i="1"/>
  <c r="K31" i="1"/>
  <c r="K30" i="1"/>
  <c r="K29" i="1"/>
  <c r="K28" i="1"/>
  <c r="K27" i="1"/>
  <c r="K26" i="1"/>
  <c r="K25" i="1"/>
  <c r="K24" i="1"/>
  <c r="K23" i="1"/>
  <c r="K22" i="1"/>
  <c r="J33" i="1"/>
  <c r="J23" i="1"/>
  <c r="J22" i="1"/>
  <c r="J32" i="1"/>
  <c r="J31" i="1"/>
  <c r="J30" i="1"/>
  <c r="J29" i="1"/>
  <c r="J28" i="1"/>
  <c r="J27" i="1"/>
  <c r="J26" i="1"/>
  <c r="J25" i="1"/>
  <c r="J24" i="1"/>
  <c r="I12" i="1"/>
  <c r="I10" i="1"/>
  <c r="I8" i="1"/>
  <c r="K8" i="1"/>
  <c r="I7" i="1"/>
  <c r="I6" i="1"/>
  <c r="I5" i="1"/>
  <c r="I4" i="1"/>
  <c r="C34" i="2" l="1"/>
  <c r="C33" i="2"/>
  <c r="C36" i="2" s="1"/>
  <c r="I9" i="1"/>
  <c r="I11" i="1"/>
  <c r="I13" i="1"/>
</calcChain>
</file>

<file path=xl/sharedStrings.xml><?xml version="1.0" encoding="utf-8"?>
<sst xmlns="http://schemas.openxmlformats.org/spreadsheetml/2006/main" count="893" uniqueCount="77">
  <si>
    <t>Ano</t>
  </si>
  <si>
    <t>Marca</t>
  </si>
  <si>
    <t>Modelo</t>
  </si>
  <si>
    <t>Audi</t>
  </si>
  <si>
    <t>A4</t>
  </si>
  <si>
    <t>Valor Venda</t>
  </si>
  <si>
    <t xml:space="preserve">Audi </t>
  </si>
  <si>
    <t>A5</t>
  </si>
  <si>
    <t>A3</t>
  </si>
  <si>
    <t>Mês de Venda</t>
  </si>
  <si>
    <t>agosto</t>
  </si>
  <si>
    <t>março</t>
  </si>
  <si>
    <t>junho</t>
  </si>
  <si>
    <t>abril</t>
  </si>
  <si>
    <t>julho</t>
  </si>
  <si>
    <t>janeiro</t>
  </si>
  <si>
    <t>dezembro</t>
  </si>
  <si>
    <t>outubro</t>
  </si>
  <si>
    <t>maio</t>
  </si>
  <si>
    <t>fevereiro</t>
  </si>
  <si>
    <t>novembro</t>
  </si>
  <si>
    <t>setembro</t>
  </si>
  <si>
    <t>item a</t>
  </si>
  <si>
    <t>item b</t>
  </si>
  <si>
    <t>item c</t>
  </si>
  <si>
    <t>item d</t>
  </si>
  <si>
    <t>item e</t>
  </si>
  <si>
    <t>abs A3</t>
  </si>
  <si>
    <t>total 2019</t>
  </si>
  <si>
    <t>rel A3</t>
  </si>
  <si>
    <t>abs A4</t>
  </si>
  <si>
    <t>rel A4</t>
  </si>
  <si>
    <t>abs A5</t>
  </si>
  <si>
    <t>rel A5</t>
  </si>
  <si>
    <t>MÊS</t>
  </si>
  <si>
    <t>QUANTIDADE</t>
  </si>
  <si>
    <t>RANKING</t>
  </si>
  <si>
    <t>FATURAMENTO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</si>
  <si>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</si>
  <si>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</si>
  <si>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</si>
  <si>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</si>
  <si>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</si>
  <si>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</si>
  <si>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</si>
  <si>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</si>
  <si>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</si>
  <si>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</si>
  <si>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</si>
  <si>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</si>
  <si>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 venda média total foi de:</t>
  </si>
  <si>
    <t>Letra B) Qual foi o desvio padrão das vendas totais da loja no ano de 2019?</t>
  </si>
  <si>
    <t>Letra A) Qual foi a venda média total que a loja teve no ano de 2019?</t>
  </si>
  <si>
    <t>Letra C) A partir da venda média total (Resposta do item a). Quantos automóveis apresentaram valor de venda superior ao valor médio?</t>
  </si>
  <si>
    <t xml:space="preserve">Número de automóveis que apresentaram valor de venda superior ao médio é de: </t>
  </si>
  <si>
    <t xml:space="preserve">Letra D) Quantos automóveis Audi A3 forem vendidos no mês de abril? </t>
  </si>
  <si>
    <t>O número de Audi A3 vendidos no mês de abril é:</t>
  </si>
  <si>
    <t>Letra E) Quantos automóveis Audi A4 foram vendidos no mês de dezembro?</t>
  </si>
  <si>
    <t>O número de Audi A4 vendidos no mês de dezembro é:</t>
  </si>
  <si>
    <t>Letra F) Preencha a tabela abaixo com a quantidade (Absoluta) de automóveis vendidos no ano de 2019 segmentado pelos modelos A3; A4; A5? (Responda nessa sequência)</t>
  </si>
  <si>
    <t>Audi A3</t>
  </si>
  <si>
    <t>Audi A4</t>
  </si>
  <si>
    <t>Audi A5</t>
  </si>
  <si>
    <t>Letra G) Preencha a tabela abaixo com a quantidade em termos percentuais (Relativo) de automóveis vendidos no ano de 2019 segmentado pelos modelos A3; A4; A5? (Responda nessa sequência)</t>
  </si>
  <si>
    <t>Frequência Relativa (%)</t>
  </si>
  <si>
    <t>Frequência Absoluta</t>
  </si>
  <si>
    <t>Soma</t>
  </si>
  <si>
    <t>Letra H) Qual foi o mês com a maior quantidade de vendas no ano?</t>
  </si>
  <si>
    <t>Mês</t>
  </si>
  <si>
    <t>Quantidade de Vendas</t>
  </si>
  <si>
    <t xml:space="preserve">O mês com a maior quantidade de vendas é: </t>
  </si>
  <si>
    <t>Letra I) Qual foi o mês em que a loja obteve maior faturamento?</t>
  </si>
  <si>
    <t xml:space="preserve">O mês em que a loja obteve o maior faturamento é: </t>
  </si>
  <si>
    <t xml:space="preserve">Letra J) Preencha a tabela abaixo com as respectivas vendas medias mensais: </t>
  </si>
  <si>
    <t>Faturamento Mensal</t>
  </si>
  <si>
    <t>Valor Médio</t>
  </si>
  <si>
    <t>Letra K) Preencha a tabela abaixo com as respectivas vendas medias mensais do primeiro semestre de 2019 (de Janeiro a Julho)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</si>
</sst>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&quot;R$&quot;#,##0.00;[Red]&quot;R$&quot;#,##0.00"/>
    <numFmt numFmtId="182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3" borderId="4" xfId="1" applyBorder="1" applyAlignment="1">
      <alignment horizontal="center"/>
    </xf>
    <xf numFmtId="0" fontId="0" fillId="0" borderId="5" xfId="0" applyBorder="1"/>
    <xf numFmtId="0" fontId="0" fillId="0" borderId="0" xfId="0" applyFill="1" applyBorder="1"/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" fillId="0" borderId="0" xfId="0" applyFont="1"/>
    <xf numFmtId="43" fontId="0" fillId="0" borderId="0" xfId="2" applyFon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0" borderId="7" xfId="4" applyNumberFormat="1" applyFont="1" applyBorder="1" applyAlignment="1">
      <alignment horizontal="center"/>
    </xf>
    <xf numFmtId="2" fontId="0" fillId="0" borderId="8" xfId="4" applyNumberFormat="1" applyFont="1" applyBorder="1" applyAlignment="1">
      <alignment horizontal="center"/>
    </xf>
    <xf numFmtId="2" fontId="0" fillId="0" borderId="9" xfId="4" applyNumberFormat="1" applyFont="1" applyBorder="1" applyAlignment="1">
      <alignment horizontal="center"/>
    </xf>
    <xf numFmtId="0" fontId="0" fillId="0" borderId="0" xfId="0" applyNumberFormat="1"/>
    <xf numFmtId="3" fontId="0" fillId="0" borderId="6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82" fontId="0" fillId="0" borderId="6" xfId="3" applyNumberFormat="1" applyFont="1" applyBorder="1" applyAlignment="1">
      <alignment horizontal="center"/>
    </xf>
    <xf numFmtId="1" fontId="0" fillId="0" borderId="6" xfId="4" applyNumberFormat="1" applyFont="1" applyBorder="1" applyAlignment="1">
      <alignment horizontal="center"/>
    </xf>
  </cellXfs>
  <cellStyles count="5">
    <cellStyle name="Ênfase1" xfId="1" builtinId="29"/>
    <cellStyle name="Moeda" xfId="3" builtinId="4"/>
    <cellStyle name="Normal" xfId="0" builtinId="0"/>
    <cellStyle name="Porcentagem" xfId="4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2FDF-1BC9-4653-89F3-CF3F41682BED}">
  <dimension ref="B2:I95"/>
  <sheetViews>
    <sheetView showGridLines="0" tabSelected="1" topLeftCell="A76" workbookViewId="0">
      <selection activeCell="E99" sqref="E99"/>
    </sheetView>
  </sheetViews>
  <sheetFormatPr defaultRowHeight="14.4" x14ac:dyDescent="0.3"/>
  <cols>
    <col min="1" max="1" width="4.77734375" customWidth="1"/>
    <col min="2" max="2" width="8.88671875" customWidth="1"/>
    <col min="3" max="3" width="10.5546875" bestFit="1" customWidth="1"/>
    <col min="4" max="4" width="9.44140625" bestFit="1" customWidth="1"/>
    <col min="5" max="5" width="14.109375" bestFit="1" customWidth="1"/>
    <col min="6" max="9" width="9.44140625" bestFit="1" customWidth="1"/>
  </cols>
  <sheetData>
    <row r="2" spans="2:9" x14ac:dyDescent="0.3">
      <c r="B2" s="19" t="s">
        <v>52</v>
      </c>
    </row>
    <row r="4" spans="2:9" x14ac:dyDescent="0.3">
      <c r="B4" t="s">
        <v>50</v>
      </c>
      <c r="E4" s="7">
        <f>AVERAGE(Vendas!D2:D260)</f>
        <v>108562.57142857143</v>
      </c>
    </row>
    <row r="6" spans="2:9" x14ac:dyDescent="0.3">
      <c r="B6" s="19" t="s">
        <v>51</v>
      </c>
      <c r="E6" s="20"/>
    </row>
    <row r="8" spans="2:9" x14ac:dyDescent="0.3">
      <c r="B8" t="s">
        <v>50</v>
      </c>
      <c r="E8" s="34">
        <f>_xlfn.STDEV.P(Vendas!D2:D260)</f>
        <v>40285.912511807284</v>
      </c>
    </row>
    <row r="10" spans="2:9" x14ac:dyDescent="0.3">
      <c r="B10" s="19" t="s">
        <v>53</v>
      </c>
    </row>
    <row r="12" spans="2:9" x14ac:dyDescent="0.3">
      <c r="B12" t="s">
        <v>54</v>
      </c>
      <c r="I12" s="21">
        <f>COUNTIF(Vendas!D2:D260,"&gt;"&amp;E4)</f>
        <v>125</v>
      </c>
    </row>
    <row r="14" spans="2:9" x14ac:dyDescent="0.3">
      <c r="B14" s="19" t="s">
        <v>55</v>
      </c>
    </row>
    <row r="16" spans="2:9" x14ac:dyDescent="0.3">
      <c r="B16" t="s">
        <v>56</v>
      </c>
      <c r="F16" s="21">
        <f>COUNTIFS(Vendas!B2:B260,"=A3",Vendas!E2:E260,"=abril")</f>
        <v>10</v>
      </c>
      <c r="I16" s="21"/>
    </row>
    <row r="18" spans="2:7" x14ac:dyDescent="0.3">
      <c r="B18" s="19" t="s">
        <v>57</v>
      </c>
    </row>
    <row r="20" spans="2:7" x14ac:dyDescent="0.3">
      <c r="B20" t="s">
        <v>58</v>
      </c>
      <c r="G20" s="21">
        <f>COUNTIFS(Vendas!B2:B260,"=A4",Vendas!E2:E260,"=dezembro")</f>
        <v>5</v>
      </c>
    </row>
    <row r="22" spans="2:7" x14ac:dyDescent="0.3">
      <c r="B22" s="19" t="s">
        <v>59</v>
      </c>
    </row>
    <row r="24" spans="2:7" x14ac:dyDescent="0.3">
      <c r="B24" s="27" t="s">
        <v>2</v>
      </c>
      <c r="C24" s="28" t="s">
        <v>65</v>
      </c>
      <c r="D24" s="28"/>
      <c r="E24" s="28"/>
    </row>
    <row r="25" spans="2:7" x14ac:dyDescent="0.3">
      <c r="B25" s="22" t="s">
        <v>60</v>
      </c>
      <c r="C25" s="24">
        <f>COUNTIF(Vendas!B2:B260,"=A3")</f>
        <v>160</v>
      </c>
      <c r="D25" s="25"/>
      <c r="E25" s="26"/>
    </row>
    <row r="26" spans="2:7" x14ac:dyDescent="0.3">
      <c r="B26" s="22" t="s">
        <v>61</v>
      </c>
      <c r="C26" s="24">
        <f>COUNTIF(Vendas!B2:B260,"=A4")</f>
        <v>69</v>
      </c>
      <c r="D26" s="25"/>
      <c r="E26" s="26"/>
    </row>
    <row r="27" spans="2:7" x14ac:dyDescent="0.3">
      <c r="B27" s="22" t="s">
        <v>62</v>
      </c>
      <c r="C27" s="24">
        <f>COUNTIF(Vendas!B2:B260,"=A5")</f>
        <v>30</v>
      </c>
      <c r="D27" s="25"/>
      <c r="E27" s="26"/>
    </row>
    <row r="28" spans="2:7" x14ac:dyDescent="0.3">
      <c r="B28" s="22" t="s">
        <v>66</v>
      </c>
      <c r="C28" s="24">
        <f>SUM(C25:E27)</f>
        <v>259</v>
      </c>
      <c r="D28" s="25"/>
      <c r="E28" s="26"/>
    </row>
    <row r="30" spans="2:7" x14ac:dyDescent="0.3">
      <c r="B30" s="19" t="s">
        <v>63</v>
      </c>
    </row>
    <row r="32" spans="2:7" x14ac:dyDescent="0.3">
      <c r="B32" s="27" t="s">
        <v>2</v>
      </c>
      <c r="C32" s="28" t="s">
        <v>64</v>
      </c>
      <c r="D32" s="28"/>
      <c r="E32" s="28"/>
    </row>
    <row r="33" spans="2:5" x14ac:dyDescent="0.3">
      <c r="B33" s="22" t="s">
        <v>60</v>
      </c>
      <c r="C33" s="29">
        <f>C25/$C$28</f>
        <v>0.61776061776061775</v>
      </c>
      <c r="D33" s="30"/>
      <c r="E33" s="31"/>
    </row>
    <row r="34" spans="2:5" x14ac:dyDescent="0.3">
      <c r="B34" s="22" t="s">
        <v>61</v>
      </c>
      <c r="C34" s="29">
        <f t="shared" ref="C34:C35" si="0">C26/$C$28</f>
        <v>0.26640926640926643</v>
      </c>
      <c r="D34" s="30"/>
      <c r="E34" s="31"/>
    </row>
    <row r="35" spans="2:5" x14ac:dyDescent="0.3">
      <c r="B35" s="22" t="s">
        <v>62</v>
      </c>
      <c r="C35" s="29">
        <f t="shared" si="0"/>
        <v>0.11583011583011583</v>
      </c>
      <c r="D35" s="30"/>
      <c r="E35" s="31"/>
    </row>
    <row r="36" spans="2:5" x14ac:dyDescent="0.3">
      <c r="B36" s="22" t="s">
        <v>66</v>
      </c>
      <c r="C36" s="29">
        <f>SUM(C33:E35)</f>
        <v>1</v>
      </c>
      <c r="D36" s="30"/>
      <c r="E36" s="31"/>
    </row>
    <row r="38" spans="2:5" x14ac:dyDescent="0.3">
      <c r="B38" s="19" t="s">
        <v>67</v>
      </c>
    </row>
    <row r="40" spans="2:5" x14ac:dyDescent="0.3">
      <c r="B40" s="28" t="s">
        <v>69</v>
      </c>
      <c r="C40" s="28"/>
      <c r="D40" s="28"/>
      <c r="E40" s="27" t="s">
        <v>68</v>
      </c>
    </row>
    <row r="41" spans="2:5" x14ac:dyDescent="0.3">
      <c r="B41" s="23">
        <f>COUNTIF(Vendas!$E$2:$E$260,Resultados!E41)</f>
        <v>29</v>
      </c>
      <c r="C41" s="23"/>
      <c r="D41" s="23"/>
      <c r="E41" s="22" t="s">
        <v>15</v>
      </c>
    </row>
    <row r="42" spans="2:5" x14ac:dyDescent="0.3">
      <c r="B42" s="23">
        <f>COUNTIF(Vendas!$E$2:$E$260,Resultados!E42)</f>
        <v>27</v>
      </c>
      <c r="C42" s="23"/>
      <c r="D42" s="23"/>
      <c r="E42" s="22" t="s">
        <v>19</v>
      </c>
    </row>
    <row r="43" spans="2:5" x14ac:dyDescent="0.3">
      <c r="B43" s="23">
        <f>COUNTIF(Vendas!$E$2:$E$260,Resultados!E43)</f>
        <v>22</v>
      </c>
      <c r="C43" s="23"/>
      <c r="D43" s="23"/>
      <c r="E43" s="22" t="s">
        <v>11</v>
      </c>
    </row>
    <row r="44" spans="2:5" x14ac:dyDescent="0.3">
      <c r="B44" s="23">
        <f>COUNTIF(Vendas!$E$2:$E$260,Resultados!E44)</f>
        <v>21</v>
      </c>
      <c r="C44" s="23"/>
      <c r="D44" s="23"/>
      <c r="E44" s="22" t="s">
        <v>13</v>
      </c>
    </row>
    <row r="45" spans="2:5" x14ac:dyDescent="0.3">
      <c r="B45" s="23">
        <f>COUNTIF(Vendas!$E$2:$E$260,Resultados!E45)</f>
        <v>14</v>
      </c>
      <c r="C45" s="23"/>
      <c r="D45" s="23"/>
      <c r="E45" s="22" t="s">
        <v>18</v>
      </c>
    </row>
    <row r="46" spans="2:5" x14ac:dyDescent="0.3">
      <c r="B46" s="23">
        <f>COUNTIF(Vendas!$E$2:$E$260,Resultados!E46)</f>
        <v>25</v>
      </c>
      <c r="C46" s="23"/>
      <c r="D46" s="23"/>
      <c r="E46" s="22" t="s">
        <v>12</v>
      </c>
    </row>
    <row r="47" spans="2:5" x14ac:dyDescent="0.3">
      <c r="B47" s="23">
        <f>COUNTIF(Vendas!$E$2:$E$260,Resultados!E47)</f>
        <v>19</v>
      </c>
      <c r="C47" s="23"/>
      <c r="D47" s="23"/>
      <c r="E47" s="22" t="s">
        <v>14</v>
      </c>
    </row>
    <row r="48" spans="2:5" x14ac:dyDescent="0.3">
      <c r="B48" s="23">
        <f>COUNTIF(Vendas!$E$2:$E$260,Resultados!E48)</f>
        <v>16</v>
      </c>
      <c r="C48" s="23"/>
      <c r="D48" s="23"/>
      <c r="E48" s="22" t="s">
        <v>10</v>
      </c>
    </row>
    <row r="49" spans="2:6" x14ac:dyDescent="0.3">
      <c r="B49" s="23">
        <f>COUNTIF(Vendas!$E$2:$E$260,Resultados!E49)</f>
        <v>16</v>
      </c>
      <c r="C49" s="23"/>
      <c r="D49" s="23"/>
      <c r="E49" s="22" t="s">
        <v>21</v>
      </c>
    </row>
    <row r="50" spans="2:6" x14ac:dyDescent="0.3">
      <c r="B50" s="23">
        <f>COUNTIF(Vendas!$E$2:$E$260,Resultados!E50)</f>
        <v>24</v>
      </c>
      <c r="C50" s="23"/>
      <c r="D50" s="23"/>
      <c r="E50" s="22" t="s">
        <v>17</v>
      </c>
    </row>
    <row r="51" spans="2:6" x14ac:dyDescent="0.3">
      <c r="B51" s="23">
        <f>COUNTIF(Vendas!$E$2:$E$260,Resultados!E51)</f>
        <v>23</v>
      </c>
      <c r="C51" s="23"/>
      <c r="D51" s="23"/>
      <c r="E51" s="22" t="s">
        <v>20</v>
      </c>
    </row>
    <row r="52" spans="2:6" x14ac:dyDescent="0.3">
      <c r="B52" s="23">
        <f>COUNTIF(Vendas!$E$2:$E$260,Resultados!E52)</f>
        <v>23</v>
      </c>
      <c r="C52" s="23"/>
      <c r="D52" s="23"/>
      <c r="E52" s="22" t="s">
        <v>16</v>
      </c>
    </row>
    <row r="54" spans="2:6" x14ac:dyDescent="0.3">
      <c r="B54" t="s">
        <v>70</v>
      </c>
      <c r="F54" s="32" t="str">
        <f>VLOOKUP(MAX(B41:B52),B41:E52,4,0)</f>
        <v>janeiro</v>
      </c>
    </row>
    <row r="56" spans="2:6" x14ac:dyDescent="0.3">
      <c r="B56" s="19" t="s">
        <v>71</v>
      </c>
    </row>
    <row r="58" spans="2:6" x14ac:dyDescent="0.3">
      <c r="B58" s="28" t="s">
        <v>74</v>
      </c>
      <c r="C58" s="28"/>
      <c r="D58" s="28"/>
      <c r="E58" s="27" t="s">
        <v>68</v>
      </c>
    </row>
    <row r="59" spans="2:6" x14ac:dyDescent="0.3">
      <c r="B59" s="33">
        <f>SUMIF(Vendas!$E$2:$E$260,Resultados!E59,Vendas!$D$2:$D$260)</f>
        <v>3557149</v>
      </c>
      <c r="C59" s="33"/>
      <c r="D59" s="33"/>
      <c r="E59" s="22" t="s">
        <v>15</v>
      </c>
    </row>
    <row r="60" spans="2:6" x14ac:dyDescent="0.3">
      <c r="B60" s="33">
        <f>SUMIF(Vendas!$E$2:$E$260,Resultados!E60,Vendas!$D$2:$D$260)</f>
        <v>3010835</v>
      </c>
      <c r="C60" s="33"/>
      <c r="D60" s="33"/>
      <c r="E60" s="22" t="s">
        <v>19</v>
      </c>
    </row>
    <row r="61" spans="2:6" x14ac:dyDescent="0.3">
      <c r="B61" s="33">
        <f>SUMIF(Vendas!$E$2:$E$260,Resultados!E61,Vendas!$D$2:$D$260)</f>
        <v>1970881</v>
      </c>
      <c r="C61" s="33"/>
      <c r="D61" s="33"/>
      <c r="E61" s="22" t="s">
        <v>11</v>
      </c>
    </row>
    <row r="62" spans="2:6" x14ac:dyDescent="0.3">
      <c r="B62" s="33">
        <f>SUMIF(Vendas!$E$2:$E$260,Resultados!E62,Vendas!$D$2:$D$260)</f>
        <v>2383758</v>
      </c>
      <c r="C62" s="33"/>
      <c r="D62" s="33"/>
      <c r="E62" s="22" t="s">
        <v>13</v>
      </c>
    </row>
    <row r="63" spans="2:6" x14ac:dyDescent="0.3">
      <c r="B63" s="33">
        <f>SUMIF(Vendas!$E$2:$E$260,Resultados!E63,Vendas!$D$2:$D$260)</f>
        <v>1703688</v>
      </c>
      <c r="C63" s="33"/>
      <c r="D63" s="33"/>
      <c r="E63" s="22" t="s">
        <v>18</v>
      </c>
    </row>
    <row r="64" spans="2:6" x14ac:dyDescent="0.3">
      <c r="B64" s="33">
        <f>SUMIF(Vendas!$E$2:$E$260,Resultados!E64,Vendas!$D$2:$D$260)</f>
        <v>2549705</v>
      </c>
      <c r="C64" s="33"/>
      <c r="D64" s="33"/>
      <c r="E64" s="22" t="s">
        <v>12</v>
      </c>
    </row>
    <row r="65" spans="2:7" x14ac:dyDescent="0.3">
      <c r="B65" s="33">
        <f>SUMIF(Vendas!$E$2:$E$260,Resultados!E65,Vendas!$D$2:$D$260)</f>
        <v>2298865</v>
      </c>
      <c r="C65" s="33"/>
      <c r="D65" s="33"/>
      <c r="E65" s="22" t="s">
        <v>14</v>
      </c>
    </row>
    <row r="66" spans="2:7" x14ac:dyDescent="0.3">
      <c r="B66" s="33">
        <f>SUMIF(Vendas!$E$2:$E$260,Resultados!E66,Vendas!$D$2:$D$260)</f>
        <v>1660915</v>
      </c>
      <c r="C66" s="33"/>
      <c r="D66" s="33"/>
      <c r="E66" s="22" t="s">
        <v>10</v>
      </c>
    </row>
    <row r="67" spans="2:7" x14ac:dyDescent="0.3">
      <c r="B67" s="33">
        <f>SUMIF(Vendas!$E$2:$E$260,Resultados!E67,Vendas!$D$2:$D$260)</f>
        <v>1700708</v>
      </c>
      <c r="C67" s="33"/>
      <c r="D67" s="33"/>
      <c r="E67" s="22" t="s">
        <v>21</v>
      </c>
    </row>
    <row r="68" spans="2:7" x14ac:dyDescent="0.3">
      <c r="B68" s="33">
        <f>SUMIF(Vendas!$E$2:$E$260,Resultados!E68,Vendas!$D$2:$D$260)</f>
        <v>2234168</v>
      </c>
      <c r="C68" s="33"/>
      <c r="D68" s="33"/>
      <c r="E68" s="22" t="s">
        <v>17</v>
      </c>
    </row>
    <row r="69" spans="2:7" x14ac:dyDescent="0.3">
      <c r="B69" s="33">
        <f>SUMIF(Vendas!$E$2:$E$260,Resultados!E69,Vendas!$D$2:$D$260)</f>
        <v>2300523</v>
      </c>
      <c r="C69" s="33"/>
      <c r="D69" s="33"/>
      <c r="E69" s="22" t="s">
        <v>20</v>
      </c>
    </row>
    <row r="70" spans="2:7" x14ac:dyDescent="0.3">
      <c r="B70" s="33">
        <f>SUMIF(Vendas!$E$2:$E$260,Resultados!E70,Vendas!$D$2:$D$260)</f>
        <v>2746511</v>
      </c>
      <c r="C70" s="33"/>
      <c r="D70" s="33"/>
      <c r="E70" s="22" t="s">
        <v>16</v>
      </c>
    </row>
    <row r="72" spans="2:7" x14ac:dyDescent="0.3">
      <c r="B72" t="s">
        <v>72</v>
      </c>
      <c r="G72" s="32" t="str">
        <f>VLOOKUP(MAX(B59:B70),B59:E70,4,0)</f>
        <v>janeiro</v>
      </c>
    </row>
    <row r="74" spans="2:7" x14ac:dyDescent="0.3">
      <c r="B74" s="19" t="s">
        <v>73</v>
      </c>
    </row>
    <row r="76" spans="2:7" x14ac:dyDescent="0.3">
      <c r="B76" s="28" t="s">
        <v>9</v>
      </c>
      <c r="C76" s="28"/>
      <c r="D76" s="28"/>
      <c r="E76" s="27" t="s">
        <v>75</v>
      </c>
    </row>
    <row r="77" spans="2:7" x14ac:dyDescent="0.3">
      <c r="B77" s="24" t="s">
        <v>15</v>
      </c>
      <c r="C77" s="25"/>
      <c r="D77" s="26"/>
      <c r="E77" s="35">
        <f>B59/B41</f>
        <v>122660.31034482758</v>
      </c>
    </row>
    <row r="78" spans="2:7" x14ac:dyDescent="0.3">
      <c r="B78" s="24" t="s">
        <v>19</v>
      </c>
      <c r="C78" s="25"/>
      <c r="D78" s="26"/>
      <c r="E78" s="35">
        <f t="shared" ref="E78:E88" si="1">B60/B42</f>
        <v>111512.4074074074</v>
      </c>
    </row>
    <row r="79" spans="2:7" x14ac:dyDescent="0.3">
      <c r="B79" s="24" t="s">
        <v>11</v>
      </c>
      <c r="C79" s="25"/>
      <c r="D79" s="26"/>
      <c r="E79" s="35">
        <f t="shared" si="1"/>
        <v>89585.5</v>
      </c>
    </row>
    <row r="80" spans="2:7" x14ac:dyDescent="0.3">
      <c r="B80" s="24" t="s">
        <v>13</v>
      </c>
      <c r="C80" s="25"/>
      <c r="D80" s="26"/>
      <c r="E80" s="35">
        <f t="shared" si="1"/>
        <v>113512.28571428571</v>
      </c>
    </row>
    <row r="81" spans="2:9" x14ac:dyDescent="0.3">
      <c r="B81" s="24" t="s">
        <v>18</v>
      </c>
      <c r="C81" s="25"/>
      <c r="D81" s="26"/>
      <c r="E81" s="35">
        <f t="shared" si="1"/>
        <v>121692</v>
      </c>
    </row>
    <row r="82" spans="2:9" x14ac:dyDescent="0.3">
      <c r="B82" s="24" t="s">
        <v>12</v>
      </c>
      <c r="C82" s="25"/>
      <c r="D82" s="26"/>
      <c r="E82" s="35">
        <f t="shared" si="1"/>
        <v>101988.2</v>
      </c>
    </row>
    <row r="83" spans="2:9" x14ac:dyDescent="0.3">
      <c r="B83" s="24" t="s">
        <v>14</v>
      </c>
      <c r="C83" s="25"/>
      <c r="D83" s="26"/>
      <c r="E83" s="35">
        <f t="shared" si="1"/>
        <v>120992.89473684211</v>
      </c>
    </row>
    <row r="84" spans="2:9" x14ac:dyDescent="0.3">
      <c r="B84" s="24" t="s">
        <v>10</v>
      </c>
      <c r="C84" s="25"/>
      <c r="D84" s="26"/>
      <c r="E84" s="35">
        <f t="shared" si="1"/>
        <v>103807.1875</v>
      </c>
    </row>
    <row r="85" spans="2:9" x14ac:dyDescent="0.3">
      <c r="B85" s="24" t="s">
        <v>21</v>
      </c>
      <c r="C85" s="25"/>
      <c r="D85" s="26"/>
      <c r="E85" s="35">
        <f t="shared" si="1"/>
        <v>106294.25</v>
      </c>
    </row>
    <row r="86" spans="2:9" x14ac:dyDescent="0.3">
      <c r="B86" s="24" t="s">
        <v>17</v>
      </c>
      <c r="C86" s="25"/>
      <c r="D86" s="26"/>
      <c r="E86" s="35">
        <f t="shared" si="1"/>
        <v>93090.333333333328</v>
      </c>
    </row>
    <row r="87" spans="2:9" x14ac:dyDescent="0.3">
      <c r="B87" s="24" t="s">
        <v>20</v>
      </c>
      <c r="C87" s="25"/>
      <c r="D87" s="26"/>
      <c r="E87" s="35">
        <f t="shared" si="1"/>
        <v>100022.73913043478</v>
      </c>
    </row>
    <row r="88" spans="2:9" x14ac:dyDescent="0.3">
      <c r="B88" s="24" t="s">
        <v>16</v>
      </c>
      <c r="C88" s="25"/>
      <c r="D88" s="26"/>
      <c r="E88" s="35">
        <f t="shared" si="1"/>
        <v>119413.52173913043</v>
      </c>
    </row>
    <row r="90" spans="2:9" x14ac:dyDescent="0.3">
      <c r="B90" s="19" t="s">
        <v>76</v>
      </c>
    </row>
    <row r="92" spans="2:9" x14ac:dyDescent="0.3">
      <c r="B92" s="27" t="s">
        <v>2</v>
      </c>
      <c r="C92" s="27" t="s">
        <v>15</v>
      </c>
      <c r="D92" s="27" t="s">
        <v>19</v>
      </c>
      <c r="E92" s="27" t="s">
        <v>11</v>
      </c>
      <c r="F92" s="27" t="s">
        <v>13</v>
      </c>
      <c r="G92" s="27" t="s">
        <v>18</v>
      </c>
      <c r="H92" s="27" t="s">
        <v>12</v>
      </c>
      <c r="I92" s="27" t="s">
        <v>14</v>
      </c>
    </row>
    <row r="93" spans="2:9" x14ac:dyDescent="0.3">
      <c r="B93" s="22" t="s">
        <v>60</v>
      </c>
      <c r="C93" s="36">
        <f>SUMIFS(Vendas!$D$2:$D$260,Vendas!$E$2:$E$260,Resultados!C$92,Vendas!$B$2:$B$260,MID($B93,6,7))/COUNTIFS(Vendas!$E$2:$E$260,Resultados!C$92,Vendas!$B$2:$B$260,MID($B93,6,7))</f>
        <v>107883.94117647059</v>
      </c>
      <c r="D93" s="36">
        <f>SUMIFS(Vendas!$D$2:$D$260,Vendas!$E$2:$E$260,Resultados!D$92,Vendas!$B$2:$B$260,MID($B93,6,7))/COUNTIFS(Vendas!$E$2:$E$260,Resultados!D$92,Vendas!$B$2:$B$260,MID($B93,6,7))</f>
        <v>91183.928571428565</v>
      </c>
      <c r="E93" s="36">
        <f>SUMIFS(Vendas!$D$2:$D$260,Vendas!$E$2:$E$260,Resultados!E$92,Vendas!$B$2:$B$260,MID($B93,6,7))/COUNTIFS(Vendas!$E$2:$E$260,Resultados!E$92,Vendas!$B$2:$B$260,MID($B93,6,7))</f>
        <v>91889.733333333337</v>
      </c>
      <c r="F93" s="36">
        <f>SUMIFS(Vendas!$D$2:$D$260,Vendas!$E$2:$E$260,Resultados!F$92,Vendas!$B$2:$B$260,MID($B93,6,7))/COUNTIFS(Vendas!$E$2:$E$260,Resultados!F$92,Vendas!$B$2:$B$260,MID($B93,6,7))</f>
        <v>101345.1</v>
      </c>
      <c r="G93" s="36">
        <f>SUMIFS(Vendas!$D$2:$D$260,Vendas!$E$2:$E$260,Resultados!G$92,Vendas!$B$2:$B$260,MID($B93,6,7))/COUNTIFS(Vendas!$E$2:$E$260,Resultados!G$92,Vendas!$B$2:$B$260,MID($B93,6,7))</f>
        <v>117348.44444444444</v>
      </c>
      <c r="H93" s="36">
        <f>SUMIFS(Vendas!$D$2:$D$260,Vendas!$E$2:$E$260,Resultados!H$92,Vendas!$B$2:$B$260,MID($B93,6,7))/COUNTIFS(Vendas!$E$2:$E$260,Resultados!H$92,Vendas!$B$2:$B$260,MID($B93,6,7))</f>
        <v>86806.31578947368</v>
      </c>
      <c r="I93" s="36">
        <f>SUMIFS(Vendas!$D$2:$D$260,Vendas!$E$2:$E$260,Resultados!I$92,Vendas!$B$2:$B$260,MID($B93,6,7))/COUNTIFS(Vendas!$E$2:$E$260,Resultados!I$92,Vendas!$B$2:$B$260,MID($B93,6,7))</f>
        <v>117699.30769230769</v>
      </c>
    </row>
    <row r="94" spans="2:9" x14ac:dyDescent="0.3">
      <c r="B94" s="22" t="s">
        <v>61</v>
      </c>
      <c r="C94" s="36">
        <f>SUMIFS(Vendas!$D$2:$D$260,Vendas!$E$2:$E$260,Resultados!C$92,Vendas!$B$2:$B$260,MID($B94,6,7))/COUNTIFS(Vendas!$E$2:$E$260,Resultados!C$92,Vendas!$B$2:$B$260,MID($B94,6,7))</f>
        <v>136072.6</v>
      </c>
      <c r="D94" s="36">
        <f>SUMIFS(Vendas!$D$2:$D$260,Vendas!$E$2:$E$260,Resultados!D$92,Vendas!$B$2:$B$260,MID($B94,6,7))/COUNTIFS(Vendas!$E$2:$E$260,Resultados!D$92,Vendas!$B$2:$B$260,MID($B94,6,7))</f>
        <v>74877.8</v>
      </c>
      <c r="E94" s="36">
        <f>SUMIFS(Vendas!$D$2:$D$260,Vendas!$E$2:$E$260,Resultados!E$92,Vendas!$B$2:$B$260,MID($B94,6,7))/COUNTIFS(Vendas!$E$2:$E$260,Resultados!E$92,Vendas!$B$2:$B$260,MID($B94,6,7))</f>
        <v>84647.857142857145</v>
      </c>
      <c r="F94" s="36">
        <f>SUMIFS(Vendas!$D$2:$D$260,Vendas!$E$2:$E$260,Resultados!F$92,Vendas!$B$2:$B$260,MID($B94,6,7))/COUNTIFS(Vendas!$E$2:$E$260,Resultados!F$92,Vendas!$B$2:$B$260,MID($B94,6,7))</f>
        <v>109367.875</v>
      </c>
      <c r="G94" s="36">
        <f>SUMIFS(Vendas!$D$2:$D$260,Vendas!$E$2:$E$260,Resultados!G$92,Vendas!$B$2:$B$260,MID($B94,6,7))/COUNTIFS(Vendas!$E$2:$E$260,Resultados!G$92,Vendas!$B$2:$B$260,MID($B94,6,7))</f>
        <v>118002</v>
      </c>
      <c r="H94" s="36">
        <f>SUMIFS(Vendas!$D$2:$D$260,Vendas!$E$2:$E$260,Resultados!H$92,Vendas!$B$2:$B$260,MID($B94,6,7))/COUNTIFS(Vendas!$E$2:$E$260,Resultados!H$92,Vendas!$B$2:$B$260,MID($B94,6,7))</f>
        <v>112566.33333333333</v>
      </c>
      <c r="I94" s="36">
        <f>SUMIFS(Vendas!$D$2:$D$260,Vendas!$E$2:$E$260,Resultados!I$92,Vendas!$B$2:$B$260,MID($B94,6,7))/COUNTIFS(Vendas!$E$2:$E$260,Resultados!I$92,Vendas!$B$2:$B$260,MID($B94,6,7))</f>
        <v>128129</v>
      </c>
    </row>
    <row r="95" spans="2:9" x14ac:dyDescent="0.3">
      <c r="B95" s="22" t="s">
        <v>62</v>
      </c>
      <c r="C95" s="36">
        <f>SUMIFS(Vendas!$D$2:$D$260,Vendas!$E$2:$E$260,Resultados!C$92,Vendas!$B$2:$B$260,MID($B95,6,7))/COUNTIFS(Vendas!$E$2:$E$260,Resultados!C$92,Vendas!$B$2:$B$260,MID($B95,6,7))</f>
        <v>181198</v>
      </c>
      <c r="D95" s="36">
        <f>SUMIFS(Vendas!$D$2:$D$260,Vendas!$E$2:$E$260,Resultados!D$92,Vendas!$B$2:$B$260,MID($B95,6,7))/COUNTIFS(Vendas!$E$2:$E$260,Resultados!D$92,Vendas!$B$2:$B$260,MID($B95,6,7))</f>
        <v>169983.875</v>
      </c>
      <c r="E95" s="36">
        <v>0</v>
      </c>
      <c r="F95" s="36">
        <f>SUMIFS(Vendas!$D$2:$D$260,Vendas!$E$2:$E$260,Resultados!F$92,Vendas!$B$2:$B$260,MID($B95,6,7))/COUNTIFS(Vendas!$E$2:$E$260,Resultados!F$92,Vendas!$B$2:$B$260,MID($B95,6,7))</f>
        <v>165121.33333333334</v>
      </c>
      <c r="G95" s="36">
        <f>SUMIFS(Vendas!$D$2:$D$260,Vendas!$E$2:$E$260,Resultados!G$92,Vendas!$B$2:$B$260,MID($B95,6,7))/COUNTIFS(Vendas!$E$2:$E$260,Resultados!G$92,Vendas!$B$2:$B$260,MID($B95,6,7))</f>
        <v>175544</v>
      </c>
      <c r="H95" s="36">
        <f>SUMIFS(Vendas!$D$2:$D$260,Vendas!$E$2:$E$260,Resultados!H$92,Vendas!$B$2:$B$260,MID($B95,6,7))/COUNTIFS(Vendas!$E$2:$E$260,Resultados!H$92,Vendas!$B$2:$B$260,MID($B95,6,7))</f>
        <v>187562</v>
      </c>
      <c r="I95" s="36">
        <v>0</v>
      </c>
    </row>
  </sheetData>
  <mergeCells count="49">
    <mergeCell ref="B85:D85"/>
    <mergeCell ref="B86:D86"/>
    <mergeCell ref="B87:D87"/>
    <mergeCell ref="B88:D88"/>
    <mergeCell ref="B79:D79"/>
    <mergeCell ref="B80:D80"/>
    <mergeCell ref="B81:D81"/>
    <mergeCell ref="B82:D82"/>
    <mergeCell ref="B83:D83"/>
    <mergeCell ref="B84:D84"/>
    <mergeCell ref="B68:D68"/>
    <mergeCell ref="B69:D69"/>
    <mergeCell ref="B70:D70"/>
    <mergeCell ref="B76:D76"/>
    <mergeCell ref="B77:D77"/>
    <mergeCell ref="B78:D78"/>
    <mergeCell ref="B62:D62"/>
    <mergeCell ref="B63:D63"/>
    <mergeCell ref="B64:D64"/>
    <mergeCell ref="B65:D65"/>
    <mergeCell ref="B66:D66"/>
    <mergeCell ref="B67:D67"/>
    <mergeCell ref="B51:D51"/>
    <mergeCell ref="B52:D52"/>
    <mergeCell ref="B58:D58"/>
    <mergeCell ref="B59:D59"/>
    <mergeCell ref="B60:D60"/>
    <mergeCell ref="B61:D61"/>
    <mergeCell ref="B45:D45"/>
    <mergeCell ref="B46:D46"/>
    <mergeCell ref="B47:D47"/>
    <mergeCell ref="B48:D48"/>
    <mergeCell ref="B49:D49"/>
    <mergeCell ref="B50:D50"/>
    <mergeCell ref="B40:D40"/>
    <mergeCell ref="B41:D41"/>
    <mergeCell ref="B42:D42"/>
    <mergeCell ref="B43:D43"/>
    <mergeCell ref="B44:D44"/>
    <mergeCell ref="C34:E34"/>
    <mergeCell ref="C35:E35"/>
    <mergeCell ref="C28:E28"/>
    <mergeCell ref="C36:E36"/>
    <mergeCell ref="C24:E24"/>
    <mergeCell ref="C25:E25"/>
    <mergeCell ref="C26:E26"/>
    <mergeCell ref="C27:E27"/>
    <mergeCell ref="C32:E32"/>
    <mergeCell ref="C33:E33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19FA-BB52-4B25-8190-603D96114677}">
  <dimension ref="A1:V260"/>
  <sheetViews>
    <sheetView topLeftCell="A224" zoomScale="81" zoomScaleNormal="40" workbookViewId="0">
      <selection activeCell="D2" sqref="D2"/>
    </sheetView>
  </sheetViews>
  <sheetFormatPr defaultRowHeight="14.4" x14ac:dyDescent="0.3"/>
  <cols>
    <col min="1" max="2" width="8.6640625" style="1"/>
    <col min="3" max="3" width="9.33203125" style="1" bestFit="1" customWidth="1"/>
    <col min="4" max="4" width="15.109375" style="1" bestFit="1" customWidth="1"/>
    <col min="5" max="5" width="13.33203125" bestFit="1" customWidth="1"/>
    <col min="9" max="9" width="15.109375" bestFit="1" customWidth="1"/>
    <col min="10" max="10" width="15.88671875" customWidth="1"/>
    <col min="11" max="11" width="14.6640625" customWidth="1"/>
    <col min="12" max="12" width="10" customWidth="1"/>
    <col min="13" max="13" width="16" customWidth="1"/>
    <col min="14" max="17" width="10" customWidth="1"/>
    <col min="18" max="21" width="11.109375" customWidth="1"/>
  </cols>
  <sheetData>
    <row r="1" spans="1:22" x14ac:dyDescent="0.3">
      <c r="A1" s="3" t="s">
        <v>1</v>
      </c>
      <c r="B1" s="3" t="s">
        <v>2</v>
      </c>
      <c r="C1" s="3" t="s">
        <v>0</v>
      </c>
      <c r="D1" s="3" t="s">
        <v>5</v>
      </c>
      <c r="E1" s="3" t="s">
        <v>9</v>
      </c>
    </row>
    <row r="2" spans="1:22" x14ac:dyDescent="0.3">
      <c r="A2" s="2" t="s">
        <v>3</v>
      </c>
      <c r="B2" s="2" t="s">
        <v>4</v>
      </c>
      <c r="C2" s="4">
        <v>2010</v>
      </c>
      <c r="D2" s="6">
        <v>174408</v>
      </c>
      <c r="E2" s="5" t="s">
        <v>10</v>
      </c>
    </row>
    <row r="3" spans="1:22" x14ac:dyDescent="0.3">
      <c r="A3" s="2" t="s">
        <v>6</v>
      </c>
      <c r="B3" s="2" t="s">
        <v>7</v>
      </c>
      <c r="C3" s="2">
        <v>2010</v>
      </c>
      <c r="D3" s="6">
        <v>211153</v>
      </c>
      <c r="E3" s="5" t="s">
        <v>10</v>
      </c>
      <c r="J3" t="s">
        <v>22</v>
      </c>
    </row>
    <row r="4" spans="1:22" x14ac:dyDescent="0.3">
      <c r="A4" s="2" t="s">
        <v>6</v>
      </c>
      <c r="B4" s="2" t="s">
        <v>7</v>
      </c>
      <c r="C4" s="2">
        <v>2010</v>
      </c>
      <c r="D4" s="6">
        <v>206455</v>
      </c>
      <c r="E4" s="5" t="s">
        <v>16</v>
      </c>
      <c r="I4" s="8">
        <f>_xlfn.STDEV.P(D215:D238)</f>
        <v>35124.159418742878</v>
      </c>
      <c r="J4" t="s">
        <v>23</v>
      </c>
      <c r="Q4" s="10"/>
      <c r="R4" s="10"/>
      <c r="S4" s="10"/>
    </row>
    <row r="5" spans="1:22" x14ac:dyDescent="0.3">
      <c r="A5" s="2" t="s">
        <v>3</v>
      </c>
      <c r="B5" s="2" t="s">
        <v>4</v>
      </c>
      <c r="C5" s="4">
        <v>2010</v>
      </c>
      <c r="D5" s="6">
        <v>103298</v>
      </c>
      <c r="E5" s="5" t="s">
        <v>19</v>
      </c>
      <c r="I5">
        <f>COUNTIFS(D2:D260,"&gt;116510")</f>
        <v>109</v>
      </c>
      <c r="J5" t="s">
        <v>24</v>
      </c>
      <c r="Q5" s="10"/>
      <c r="R5" s="10"/>
      <c r="S5" s="10"/>
    </row>
    <row r="6" spans="1:22" x14ac:dyDescent="0.3">
      <c r="A6" s="2" t="s">
        <v>6</v>
      </c>
      <c r="B6" s="2" t="s">
        <v>7</v>
      </c>
      <c r="C6" s="2">
        <v>2010</v>
      </c>
      <c r="D6" s="6">
        <v>158665</v>
      </c>
      <c r="E6" s="5" t="s">
        <v>19</v>
      </c>
      <c r="I6">
        <f>COUNTIF(A2:E22,"A3")</f>
        <v>10</v>
      </c>
      <c r="J6" t="s">
        <v>25</v>
      </c>
      <c r="Q6" s="10"/>
      <c r="R6" s="10"/>
      <c r="S6" s="10"/>
    </row>
    <row r="7" spans="1:22" x14ac:dyDescent="0.3">
      <c r="A7" s="2" t="s">
        <v>6</v>
      </c>
      <c r="B7" s="2" t="s">
        <v>8</v>
      </c>
      <c r="C7" s="2">
        <v>2010</v>
      </c>
      <c r="D7" s="6">
        <v>102245</v>
      </c>
      <c r="E7" s="5" t="s">
        <v>19</v>
      </c>
      <c r="I7">
        <f>COUNTIF(A39:E61,"A4")</f>
        <v>4</v>
      </c>
      <c r="J7" t="s">
        <v>26</v>
      </c>
      <c r="Q7" s="10"/>
      <c r="R7" s="10"/>
      <c r="S7" s="10"/>
    </row>
    <row r="8" spans="1:22" x14ac:dyDescent="0.3">
      <c r="A8" s="2" t="s">
        <v>3</v>
      </c>
      <c r="B8" s="2" t="s">
        <v>4</v>
      </c>
      <c r="C8" s="4">
        <v>2010</v>
      </c>
      <c r="D8" s="6">
        <v>145757</v>
      </c>
      <c r="E8" s="5" t="s">
        <v>15</v>
      </c>
      <c r="I8">
        <f>COUNTIF(B215:B238,"A3" )</f>
        <v>17</v>
      </c>
      <c r="J8" t="s">
        <v>27</v>
      </c>
      <c r="K8">
        <f>COUNTA(B215:B238)</f>
        <v>24</v>
      </c>
      <c r="L8" t="s">
        <v>28</v>
      </c>
      <c r="Q8" s="10"/>
      <c r="R8" s="10"/>
      <c r="S8" s="10"/>
    </row>
    <row r="9" spans="1:22" x14ac:dyDescent="0.3">
      <c r="A9" s="2" t="s">
        <v>3</v>
      </c>
      <c r="B9" s="2" t="s">
        <v>4</v>
      </c>
      <c r="C9" s="4">
        <v>2010</v>
      </c>
      <c r="D9" s="6">
        <v>103831</v>
      </c>
      <c r="E9" s="5" t="s">
        <v>15</v>
      </c>
      <c r="I9" s="9">
        <f>I8/K8</f>
        <v>0.70833333333333337</v>
      </c>
      <c r="J9" t="s">
        <v>29</v>
      </c>
      <c r="Q9" s="10"/>
      <c r="R9" s="10"/>
      <c r="S9" s="10"/>
    </row>
    <row r="10" spans="1:22" x14ac:dyDescent="0.3">
      <c r="A10" s="2" t="s">
        <v>6</v>
      </c>
      <c r="B10" s="2" t="s">
        <v>8</v>
      </c>
      <c r="C10" s="2">
        <v>2010</v>
      </c>
      <c r="D10" s="6">
        <v>134380</v>
      </c>
      <c r="E10" s="5" t="s">
        <v>15</v>
      </c>
      <c r="I10">
        <f>COUNTIF(B215:B237,"A4")</f>
        <v>5</v>
      </c>
      <c r="J10" t="s">
        <v>30</v>
      </c>
      <c r="Q10" s="10"/>
      <c r="R10" s="10"/>
      <c r="S10" s="10"/>
    </row>
    <row r="11" spans="1:22" x14ac:dyDescent="0.3">
      <c r="A11" s="2" t="s">
        <v>6</v>
      </c>
      <c r="B11" s="2" t="s">
        <v>8</v>
      </c>
      <c r="C11" s="2">
        <v>2010</v>
      </c>
      <c r="D11" s="6">
        <v>74738</v>
      </c>
      <c r="E11" s="5" t="s">
        <v>15</v>
      </c>
      <c r="I11" s="9">
        <f>I10/K8</f>
        <v>0.20833333333333334</v>
      </c>
      <c r="J11" t="s">
        <v>31</v>
      </c>
      <c r="Q11" s="10"/>
      <c r="R11" s="10"/>
      <c r="S11" s="10"/>
    </row>
    <row r="12" spans="1:22" x14ac:dyDescent="0.3">
      <c r="A12" s="2" t="s">
        <v>6</v>
      </c>
      <c r="B12" s="2" t="s">
        <v>8</v>
      </c>
      <c r="C12" s="2">
        <v>2010</v>
      </c>
      <c r="D12" s="6">
        <v>130395</v>
      </c>
      <c r="E12" s="5" t="s">
        <v>15</v>
      </c>
      <c r="I12">
        <f>COUNTIF(B215:B238,"A5")</f>
        <v>2</v>
      </c>
      <c r="J12" t="s">
        <v>32</v>
      </c>
    </row>
    <row r="13" spans="1:22" x14ac:dyDescent="0.3">
      <c r="A13" s="2" t="s">
        <v>6</v>
      </c>
      <c r="B13" s="2" t="s">
        <v>8</v>
      </c>
      <c r="C13" s="2">
        <v>2010</v>
      </c>
      <c r="D13" s="6">
        <v>102286</v>
      </c>
      <c r="E13" s="5" t="s">
        <v>15</v>
      </c>
      <c r="I13" s="9">
        <f>I12/K8</f>
        <v>8.3333333333333329E-2</v>
      </c>
      <c r="J13" t="s">
        <v>33</v>
      </c>
    </row>
    <row r="14" spans="1:22" x14ac:dyDescent="0.3">
      <c r="A14" s="2" t="s">
        <v>6</v>
      </c>
      <c r="B14" s="2" t="s">
        <v>8</v>
      </c>
      <c r="C14" s="2">
        <v>2010</v>
      </c>
      <c r="D14" s="6">
        <v>133655</v>
      </c>
      <c r="E14" s="5" t="s">
        <v>15</v>
      </c>
    </row>
    <row r="15" spans="1:22" x14ac:dyDescent="0.3">
      <c r="A15" s="2" t="s">
        <v>6</v>
      </c>
      <c r="B15" s="2" t="s">
        <v>8</v>
      </c>
      <c r="C15" s="2">
        <v>2010</v>
      </c>
      <c r="D15" s="6">
        <v>67426</v>
      </c>
      <c r="E15" s="5" t="s">
        <v>12</v>
      </c>
    </row>
    <row r="16" spans="1:22" x14ac:dyDescent="0.3">
      <c r="A16" s="2" t="s">
        <v>6</v>
      </c>
      <c r="B16" s="2" t="s">
        <v>8</v>
      </c>
      <c r="C16" s="2">
        <v>2010</v>
      </c>
      <c r="D16" s="6">
        <v>99758</v>
      </c>
      <c r="E16" s="5" t="s">
        <v>12</v>
      </c>
      <c r="H16" s="10"/>
      <c r="V16" s="10"/>
    </row>
    <row r="17" spans="1:22" x14ac:dyDescent="0.3">
      <c r="A17" s="2" t="s">
        <v>3</v>
      </c>
      <c r="B17" s="2" t="s">
        <v>4</v>
      </c>
      <c r="C17" s="4">
        <v>2010</v>
      </c>
      <c r="D17" s="6">
        <v>107051</v>
      </c>
      <c r="E17" s="5" t="s">
        <v>11</v>
      </c>
      <c r="H17" s="10"/>
      <c r="V17" s="10"/>
    </row>
    <row r="18" spans="1:22" x14ac:dyDescent="0.3">
      <c r="A18" s="2" t="s">
        <v>3</v>
      </c>
      <c r="B18" s="2" t="s">
        <v>4</v>
      </c>
      <c r="C18" s="4">
        <v>2010</v>
      </c>
      <c r="D18" s="6">
        <v>116060</v>
      </c>
      <c r="E18" s="5" t="s">
        <v>11</v>
      </c>
      <c r="H18" s="10"/>
      <c r="V18" s="10"/>
    </row>
    <row r="19" spans="1:22" x14ac:dyDescent="0.3">
      <c r="A19" s="2" t="s">
        <v>6</v>
      </c>
      <c r="B19" s="2" t="s">
        <v>8</v>
      </c>
      <c r="C19" s="2">
        <v>2010</v>
      </c>
      <c r="D19" s="6">
        <v>46991</v>
      </c>
      <c r="E19" s="5" t="s">
        <v>11</v>
      </c>
      <c r="G19" s="10"/>
      <c r="H19" s="10"/>
      <c r="V19" s="10"/>
    </row>
    <row r="20" spans="1:22" x14ac:dyDescent="0.3">
      <c r="A20" s="2" t="s">
        <v>6</v>
      </c>
      <c r="B20" s="2" t="s">
        <v>8</v>
      </c>
      <c r="C20" s="2">
        <v>2010</v>
      </c>
      <c r="D20" s="6">
        <v>64628</v>
      </c>
      <c r="E20" s="5" t="s">
        <v>11</v>
      </c>
      <c r="J20" s="12"/>
      <c r="K20" s="10"/>
      <c r="L20" s="10"/>
      <c r="M20" s="10"/>
      <c r="N20" s="11"/>
      <c r="O20" s="11"/>
      <c r="P20" s="15"/>
    </row>
    <row r="21" spans="1:22" x14ac:dyDescent="0.3">
      <c r="A21" s="2" t="s">
        <v>3</v>
      </c>
      <c r="B21" s="2" t="s">
        <v>4</v>
      </c>
      <c r="C21" s="4">
        <v>2010</v>
      </c>
      <c r="D21" s="6">
        <v>66548</v>
      </c>
      <c r="E21" s="5" t="s">
        <v>20</v>
      </c>
      <c r="H21" s="13"/>
      <c r="I21" s="14" t="s">
        <v>34</v>
      </c>
      <c r="J21" s="17" t="s">
        <v>35</v>
      </c>
      <c r="K21" s="17" t="s">
        <v>37</v>
      </c>
      <c r="L21" s="17" t="s">
        <v>36</v>
      </c>
      <c r="M21" s="16"/>
    </row>
    <row r="22" spans="1:22" x14ac:dyDescent="0.3">
      <c r="A22" s="2" t="s">
        <v>3</v>
      </c>
      <c r="B22" s="2" t="s">
        <v>4</v>
      </c>
      <c r="C22" s="4">
        <v>2010</v>
      </c>
      <c r="D22" s="6">
        <v>97243</v>
      </c>
      <c r="E22" s="5" t="s">
        <v>20</v>
      </c>
      <c r="I22" s="14" t="s">
        <v>38</v>
      </c>
      <c r="J22" s="17">
        <f>COUNTIFS(E215:E238,"janeiro")</f>
        <v>3</v>
      </c>
      <c r="K22" s="18">
        <f>SUMIFS(D215:D238,E215:E238,"janeiro")</f>
        <v>457996</v>
      </c>
      <c r="L22" s="17">
        <v>1</v>
      </c>
    </row>
    <row r="23" spans="1:22" x14ac:dyDescent="0.3">
      <c r="A23" s="2" t="s">
        <v>6</v>
      </c>
      <c r="B23" s="2" t="s">
        <v>8</v>
      </c>
      <c r="C23" s="2">
        <v>2010</v>
      </c>
      <c r="D23" s="6">
        <v>120248</v>
      </c>
      <c r="E23" s="5" t="s">
        <v>20</v>
      </c>
      <c r="I23" s="14" t="s">
        <v>39</v>
      </c>
      <c r="J23" s="17">
        <f>COUNTIFS(E216:E239,"fevereiro")</f>
        <v>5</v>
      </c>
      <c r="K23" s="18">
        <f>SUMIFS(D216:D239,E216:E239,"fevereiro")</f>
        <v>529789</v>
      </c>
      <c r="L23" s="17">
        <v>2</v>
      </c>
    </row>
    <row r="24" spans="1:22" x14ac:dyDescent="0.3">
      <c r="A24" s="2" t="s">
        <v>6</v>
      </c>
      <c r="B24" s="2" t="s">
        <v>8</v>
      </c>
      <c r="C24" s="2">
        <v>2010</v>
      </c>
      <c r="D24" s="6">
        <v>50562</v>
      </c>
      <c r="E24" s="5" t="s">
        <v>20</v>
      </c>
      <c r="I24" s="14" t="s">
        <v>40</v>
      </c>
      <c r="J24" s="17">
        <f>COUNTIFS(E217:E240,"março")</f>
        <v>3</v>
      </c>
      <c r="K24" s="18">
        <f>SUMIFS(D217:D240,E217:E240,"março")</f>
        <v>370196</v>
      </c>
      <c r="L24" s="17">
        <v>3</v>
      </c>
    </row>
    <row r="25" spans="1:22" x14ac:dyDescent="0.3">
      <c r="A25" s="2" t="s">
        <v>3</v>
      </c>
      <c r="B25" s="2" t="s">
        <v>4</v>
      </c>
      <c r="C25" s="4">
        <v>2010</v>
      </c>
      <c r="D25" s="6">
        <v>49928</v>
      </c>
      <c r="E25" s="5" t="s">
        <v>17</v>
      </c>
      <c r="I25" s="14" t="s">
        <v>41</v>
      </c>
      <c r="J25" s="17">
        <f>COUNTIFS(E218:E241,"abril")</f>
        <v>2</v>
      </c>
      <c r="K25" s="18">
        <f>SUMIFS(D218:D241,E218:E241,"abril")</f>
        <v>178674</v>
      </c>
      <c r="L25" s="17">
        <v>4</v>
      </c>
    </row>
    <row r="26" spans="1:22" x14ac:dyDescent="0.3">
      <c r="A26" s="2" t="s">
        <v>6</v>
      </c>
      <c r="B26" s="2" t="s">
        <v>7</v>
      </c>
      <c r="C26" s="2">
        <v>2010</v>
      </c>
      <c r="D26" s="6">
        <v>126108</v>
      </c>
      <c r="E26" s="5" t="s">
        <v>17</v>
      </c>
      <c r="I26" s="14" t="s">
        <v>42</v>
      </c>
      <c r="J26" s="17">
        <f>COUNTIFS(E219:E242,"maio")</f>
        <v>1</v>
      </c>
      <c r="K26" s="18">
        <f>SUMIFS(D219:D242,E219:E242,"maio")</f>
        <v>103557</v>
      </c>
      <c r="L26" s="17">
        <v>5</v>
      </c>
    </row>
    <row r="27" spans="1:22" x14ac:dyDescent="0.3">
      <c r="A27" s="2" t="s">
        <v>6</v>
      </c>
      <c r="B27" s="2" t="s">
        <v>8</v>
      </c>
      <c r="C27" s="2">
        <v>2010</v>
      </c>
      <c r="D27" s="6">
        <v>91015</v>
      </c>
      <c r="E27" s="5" t="s">
        <v>17</v>
      </c>
      <c r="I27" s="14" t="s">
        <v>43</v>
      </c>
      <c r="J27" s="17">
        <f>COUNTIFS(E220:E243,"junho")</f>
        <v>1</v>
      </c>
      <c r="K27" s="18">
        <f>SUMIFS(D220:D243,E220:E243,"junho")</f>
        <v>84676</v>
      </c>
      <c r="L27" s="17">
        <v>6</v>
      </c>
    </row>
    <row r="28" spans="1:22" x14ac:dyDescent="0.3">
      <c r="A28" s="2" t="s">
        <v>6</v>
      </c>
      <c r="B28" s="2" t="s">
        <v>8</v>
      </c>
      <c r="C28" s="2">
        <v>2010</v>
      </c>
      <c r="D28" s="6">
        <v>51722</v>
      </c>
      <c r="E28" s="5" t="s">
        <v>17</v>
      </c>
      <c r="I28" s="14" t="s">
        <v>44</v>
      </c>
      <c r="J28" s="17">
        <f>COUNTIFS(E221:E244,"julho")</f>
        <v>2</v>
      </c>
      <c r="K28" s="18">
        <f>SUMIFS(D221:D244,E221:E244,"julho")</f>
        <v>298704</v>
      </c>
      <c r="L28" s="17">
        <v>7</v>
      </c>
    </row>
    <row r="29" spans="1:22" x14ac:dyDescent="0.3">
      <c r="A29" s="2" t="s">
        <v>6</v>
      </c>
      <c r="B29" s="2" t="s">
        <v>8</v>
      </c>
      <c r="C29" s="2">
        <v>2010</v>
      </c>
      <c r="D29" s="6">
        <v>108920</v>
      </c>
      <c r="E29" s="5" t="s">
        <v>21</v>
      </c>
      <c r="F29">
        <f>SUM(F30:F240)</f>
        <v>10</v>
      </c>
      <c r="I29" s="14" t="s">
        <v>45</v>
      </c>
      <c r="J29" s="17">
        <f>COUNTIFS(E222:E245,"agosto")</f>
        <v>1</v>
      </c>
      <c r="K29" s="18">
        <f>SUMIFS(D222:D245,E222:E245,"agosto")</f>
        <v>51949</v>
      </c>
      <c r="L29" s="17">
        <v>8</v>
      </c>
    </row>
    <row r="30" spans="1:22" x14ac:dyDescent="0.3">
      <c r="A30" s="2" t="s">
        <v>6</v>
      </c>
      <c r="B30" s="2" t="s">
        <v>8</v>
      </c>
      <c r="C30" s="2">
        <v>2011</v>
      </c>
      <c r="D30" s="6">
        <v>94807</v>
      </c>
      <c r="E30" s="5" t="s">
        <v>13</v>
      </c>
      <c r="F30">
        <v>1</v>
      </c>
      <c r="I30" s="14" t="s">
        <v>46</v>
      </c>
      <c r="J30" s="17">
        <f>COUNTIFS(E223:E246,"setembro")</f>
        <v>1</v>
      </c>
      <c r="K30" s="18">
        <f>SUMIFS(D223:D246,E223:E246,"setembro")</f>
        <v>90914</v>
      </c>
      <c r="L30" s="17">
        <v>9</v>
      </c>
    </row>
    <row r="31" spans="1:22" x14ac:dyDescent="0.3">
      <c r="A31" s="2" t="s">
        <v>6</v>
      </c>
      <c r="B31" s="2" t="s">
        <v>8</v>
      </c>
      <c r="C31" s="2">
        <v>2011</v>
      </c>
      <c r="D31" s="6">
        <v>88068</v>
      </c>
      <c r="E31" s="5" t="s">
        <v>16</v>
      </c>
      <c r="I31" s="14" t="s">
        <v>47</v>
      </c>
      <c r="J31" s="17">
        <f>COUNTIFS(E224:E247,"outubro")</f>
        <v>2</v>
      </c>
      <c r="K31" s="18">
        <f>SUMIFS(D224:D247,E224:E247,"outubro")</f>
        <v>213639</v>
      </c>
      <c r="L31" s="17">
        <v>10</v>
      </c>
    </row>
    <row r="32" spans="1:22" x14ac:dyDescent="0.3">
      <c r="A32" s="2" t="s">
        <v>3</v>
      </c>
      <c r="B32" s="2" t="s">
        <v>4</v>
      </c>
      <c r="C32" s="4">
        <v>2011</v>
      </c>
      <c r="D32" s="6">
        <v>57464</v>
      </c>
      <c r="E32" s="5" t="s">
        <v>19</v>
      </c>
      <c r="I32" s="14" t="s">
        <v>48</v>
      </c>
      <c r="J32" s="17">
        <f>COUNTIFS(E225:E248,"novembro")</f>
        <v>1</v>
      </c>
      <c r="K32" s="18">
        <f>SUMIFS(D225:D248,E225:E248,"novembro")</f>
        <v>98779</v>
      </c>
      <c r="L32" s="17">
        <v>11</v>
      </c>
    </row>
    <row r="33" spans="1:12" x14ac:dyDescent="0.3">
      <c r="A33" s="2" t="s">
        <v>6</v>
      </c>
      <c r="B33" s="2" t="s">
        <v>8</v>
      </c>
      <c r="C33" s="2">
        <v>2011</v>
      </c>
      <c r="D33" s="6">
        <v>57739</v>
      </c>
      <c r="E33" s="5" t="s">
        <v>19</v>
      </c>
      <c r="I33" s="14" t="s">
        <v>49</v>
      </c>
      <c r="J33" s="17">
        <f>COUNTIFS(E215:E238,"dezembro")</f>
        <v>2</v>
      </c>
      <c r="K33" s="18">
        <f>SUMIFS(D226:D249,E226:E249,"dezembro")</f>
        <v>559455</v>
      </c>
      <c r="L33" s="17">
        <v>12</v>
      </c>
    </row>
    <row r="34" spans="1:12" x14ac:dyDescent="0.3">
      <c r="A34" s="2" t="s">
        <v>3</v>
      </c>
      <c r="B34" s="2" t="s">
        <v>4</v>
      </c>
      <c r="C34" s="4">
        <v>2011</v>
      </c>
      <c r="D34" s="6">
        <v>70812</v>
      </c>
      <c r="E34" s="5" t="s">
        <v>15</v>
      </c>
    </row>
    <row r="35" spans="1:12" x14ac:dyDescent="0.3">
      <c r="A35" s="2" t="s">
        <v>3</v>
      </c>
      <c r="B35" s="2" t="s">
        <v>4</v>
      </c>
      <c r="C35" s="4">
        <v>2011</v>
      </c>
      <c r="D35" s="6">
        <v>162474</v>
      </c>
      <c r="E35" s="5" t="s">
        <v>14</v>
      </c>
    </row>
    <row r="36" spans="1:12" x14ac:dyDescent="0.3">
      <c r="A36" s="2" t="s">
        <v>3</v>
      </c>
      <c r="B36" s="2" t="s">
        <v>4</v>
      </c>
      <c r="C36" s="4">
        <v>2011</v>
      </c>
      <c r="D36" s="6">
        <v>171262</v>
      </c>
      <c r="E36" s="5" t="s">
        <v>14</v>
      </c>
    </row>
    <row r="37" spans="1:12" x14ac:dyDescent="0.3">
      <c r="A37" s="2" t="s">
        <v>6</v>
      </c>
      <c r="B37" s="2" t="s">
        <v>7</v>
      </c>
      <c r="C37" s="2">
        <v>2011</v>
      </c>
      <c r="D37" s="6">
        <v>153798</v>
      </c>
      <c r="E37" s="5" t="s">
        <v>12</v>
      </c>
    </row>
    <row r="38" spans="1:12" x14ac:dyDescent="0.3">
      <c r="A38" s="2" t="s">
        <v>6</v>
      </c>
      <c r="B38" s="2" t="s">
        <v>8</v>
      </c>
      <c r="C38" s="2">
        <v>2011</v>
      </c>
      <c r="D38" s="6">
        <v>139575</v>
      </c>
      <c r="E38" s="5" t="s">
        <v>18</v>
      </c>
    </row>
    <row r="39" spans="1:12" x14ac:dyDescent="0.3">
      <c r="A39" s="2" t="s">
        <v>6</v>
      </c>
      <c r="B39" s="2" t="s">
        <v>8</v>
      </c>
      <c r="C39" s="2">
        <v>2011</v>
      </c>
      <c r="D39" s="6">
        <v>144487</v>
      </c>
      <c r="E39" s="5" t="s">
        <v>18</v>
      </c>
    </row>
    <row r="40" spans="1:12" x14ac:dyDescent="0.3">
      <c r="A40" s="2" t="s">
        <v>6</v>
      </c>
      <c r="B40" s="2" t="s">
        <v>8</v>
      </c>
      <c r="C40" s="2">
        <v>2011</v>
      </c>
      <c r="D40" s="6">
        <v>138983</v>
      </c>
      <c r="E40" s="5" t="s">
        <v>18</v>
      </c>
    </row>
    <row r="41" spans="1:12" x14ac:dyDescent="0.3">
      <c r="A41" s="2" t="s">
        <v>6</v>
      </c>
      <c r="B41" s="2" t="s">
        <v>8</v>
      </c>
      <c r="C41" s="2">
        <v>2011</v>
      </c>
      <c r="D41" s="6">
        <v>108688</v>
      </c>
      <c r="E41" s="5" t="s">
        <v>11</v>
      </c>
    </row>
    <row r="42" spans="1:12" x14ac:dyDescent="0.3">
      <c r="A42" s="2" t="s">
        <v>6</v>
      </c>
      <c r="B42" s="2" t="s">
        <v>8</v>
      </c>
      <c r="C42" s="2">
        <v>2011</v>
      </c>
      <c r="D42" s="6">
        <v>118716</v>
      </c>
      <c r="E42" s="5" t="s">
        <v>20</v>
      </c>
    </row>
    <row r="43" spans="1:12" x14ac:dyDescent="0.3">
      <c r="A43" s="2" t="s">
        <v>6</v>
      </c>
      <c r="B43" s="2" t="s">
        <v>8</v>
      </c>
      <c r="C43" s="2">
        <v>2011</v>
      </c>
      <c r="D43" s="6">
        <v>134350</v>
      </c>
      <c r="E43" s="5" t="s">
        <v>20</v>
      </c>
    </row>
    <row r="44" spans="1:12" x14ac:dyDescent="0.3">
      <c r="A44" s="2" t="s">
        <v>6</v>
      </c>
      <c r="B44" s="2" t="s">
        <v>8</v>
      </c>
      <c r="C44" s="2">
        <v>2011</v>
      </c>
      <c r="D44" s="6">
        <v>50375</v>
      </c>
      <c r="E44" s="5" t="s">
        <v>20</v>
      </c>
    </row>
    <row r="45" spans="1:12" x14ac:dyDescent="0.3">
      <c r="A45" s="2" t="s">
        <v>6</v>
      </c>
      <c r="B45" s="2" t="s">
        <v>8</v>
      </c>
      <c r="C45" s="2">
        <v>2011</v>
      </c>
      <c r="D45" s="6">
        <v>75952</v>
      </c>
      <c r="E45" s="5" t="s">
        <v>17</v>
      </c>
    </row>
    <row r="46" spans="1:12" x14ac:dyDescent="0.3">
      <c r="A46" s="2" t="s">
        <v>3</v>
      </c>
      <c r="B46" s="2" t="s">
        <v>4</v>
      </c>
      <c r="C46" s="4">
        <v>2011</v>
      </c>
      <c r="D46" s="6">
        <v>161525</v>
      </c>
      <c r="E46" s="5" t="s">
        <v>21</v>
      </c>
    </row>
    <row r="47" spans="1:12" x14ac:dyDescent="0.3">
      <c r="A47" s="2" t="s">
        <v>6</v>
      </c>
      <c r="B47" s="2" t="s">
        <v>7</v>
      </c>
      <c r="C47" s="2">
        <v>2011</v>
      </c>
      <c r="D47" s="6">
        <v>205081</v>
      </c>
      <c r="E47" s="5" t="s">
        <v>21</v>
      </c>
    </row>
    <row r="48" spans="1:12" x14ac:dyDescent="0.3">
      <c r="A48" s="2" t="s">
        <v>3</v>
      </c>
      <c r="B48" s="2" t="s">
        <v>4</v>
      </c>
      <c r="C48" s="4">
        <v>2012</v>
      </c>
      <c r="D48" s="6">
        <v>97500</v>
      </c>
      <c r="E48" s="5" t="s">
        <v>13</v>
      </c>
    </row>
    <row r="49" spans="1:5" x14ac:dyDescent="0.3">
      <c r="A49" s="2" t="s">
        <v>3</v>
      </c>
      <c r="B49" s="2" t="s">
        <v>4</v>
      </c>
      <c r="C49" s="4">
        <v>2012</v>
      </c>
      <c r="D49" s="6">
        <v>90200</v>
      </c>
      <c r="E49" s="5" t="s">
        <v>13</v>
      </c>
    </row>
    <row r="50" spans="1:5" x14ac:dyDescent="0.3">
      <c r="A50" s="2" t="s">
        <v>6</v>
      </c>
      <c r="B50" s="2" t="s">
        <v>7</v>
      </c>
      <c r="C50" s="2">
        <v>2012</v>
      </c>
      <c r="D50" s="6">
        <v>120100</v>
      </c>
      <c r="E50" s="5" t="s">
        <v>10</v>
      </c>
    </row>
    <row r="51" spans="1:5" x14ac:dyDescent="0.3">
      <c r="A51" s="2" t="s">
        <v>6</v>
      </c>
      <c r="B51" s="2" t="s">
        <v>7</v>
      </c>
      <c r="C51" s="2">
        <v>2012</v>
      </c>
      <c r="D51" s="6">
        <v>131058</v>
      </c>
      <c r="E51" s="5" t="s">
        <v>16</v>
      </c>
    </row>
    <row r="52" spans="1:5" x14ac:dyDescent="0.3">
      <c r="A52" s="2" t="s">
        <v>6</v>
      </c>
      <c r="B52" s="2" t="s">
        <v>8</v>
      </c>
      <c r="C52" s="2">
        <v>2012</v>
      </c>
      <c r="D52" s="6">
        <v>78322</v>
      </c>
      <c r="E52" s="5" t="s">
        <v>16</v>
      </c>
    </row>
    <row r="53" spans="1:5" x14ac:dyDescent="0.3">
      <c r="A53" s="2" t="s">
        <v>6</v>
      </c>
      <c r="B53" s="2" t="s">
        <v>8</v>
      </c>
      <c r="C53" s="2">
        <v>2012</v>
      </c>
      <c r="D53" s="6">
        <v>59670</v>
      </c>
      <c r="E53" s="5" t="s">
        <v>16</v>
      </c>
    </row>
    <row r="54" spans="1:5" x14ac:dyDescent="0.3">
      <c r="A54" s="2" t="s">
        <v>6</v>
      </c>
      <c r="B54" s="2" t="s">
        <v>8</v>
      </c>
      <c r="C54" s="2">
        <v>2012</v>
      </c>
      <c r="D54" s="6">
        <v>107820</v>
      </c>
      <c r="E54" s="5" t="s">
        <v>16</v>
      </c>
    </row>
    <row r="55" spans="1:5" x14ac:dyDescent="0.3">
      <c r="A55" s="2" t="s">
        <v>6</v>
      </c>
      <c r="B55" s="2" t="s">
        <v>8</v>
      </c>
      <c r="C55" s="2">
        <v>2012</v>
      </c>
      <c r="D55" s="6">
        <v>96973</v>
      </c>
      <c r="E55" s="5" t="s">
        <v>19</v>
      </c>
    </row>
    <row r="56" spans="1:5" x14ac:dyDescent="0.3">
      <c r="A56" s="2" t="s">
        <v>6</v>
      </c>
      <c r="B56" s="2" t="s">
        <v>8</v>
      </c>
      <c r="C56" s="2">
        <v>2012</v>
      </c>
      <c r="D56" s="6">
        <v>73536</v>
      </c>
      <c r="E56" s="5" t="s">
        <v>19</v>
      </c>
    </row>
    <row r="57" spans="1:5" x14ac:dyDescent="0.3">
      <c r="A57" s="2" t="s">
        <v>6</v>
      </c>
      <c r="B57" s="2" t="s">
        <v>8</v>
      </c>
      <c r="C57" s="2">
        <v>2012</v>
      </c>
      <c r="D57" s="6">
        <v>100046</v>
      </c>
      <c r="E57" s="5" t="s">
        <v>15</v>
      </c>
    </row>
    <row r="58" spans="1:5" x14ac:dyDescent="0.3">
      <c r="A58" s="2" t="s">
        <v>6</v>
      </c>
      <c r="B58" s="2" t="s">
        <v>8</v>
      </c>
      <c r="C58" s="2">
        <v>2012</v>
      </c>
      <c r="D58" s="6">
        <v>62296</v>
      </c>
      <c r="E58" s="5" t="s">
        <v>15</v>
      </c>
    </row>
    <row r="59" spans="1:5" x14ac:dyDescent="0.3">
      <c r="A59" s="2" t="s">
        <v>6</v>
      </c>
      <c r="B59" s="2" t="s">
        <v>8</v>
      </c>
      <c r="C59" s="2">
        <v>2012</v>
      </c>
      <c r="D59" s="6">
        <v>123424</v>
      </c>
      <c r="E59" s="5" t="s">
        <v>15</v>
      </c>
    </row>
    <row r="60" spans="1:5" x14ac:dyDescent="0.3">
      <c r="A60" s="2" t="s">
        <v>6</v>
      </c>
      <c r="B60" s="2" t="s">
        <v>8</v>
      </c>
      <c r="C60" s="2">
        <v>2012</v>
      </c>
      <c r="D60" s="6">
        <v>91382</v>
      </c>
      <c r="E60" s="5" t="s">
        <v>15</v>
      </c>
    </row>
    <row r="61" spans="1:5" x14ac:dyDescent="0.3">
      <c r="A61" s="2" t="s">
        <v>3</v>
      </c>
      <c r="B61" s="2" t="s">
        <v>4</v>
      </c>
      <c r="C61" s="4">
        <v>2012</v>
      </c>
      <c r="D61" s="6">
        <v>156589</v>
      </c>
      <c r="E61" s="5" t="s">
        <v>12</v>
      </c>
    </row>
    <row r="62" spans="1:5" x14ac:dyDescent="0.3">
      <c r="A62" s="2" t="s">
        <v>6</v>
      </c>
      <c r="B62" s="2" t="s">
        <v>8</v>
      </c>
      <c r="C62" s="2">
        <v>2012</v>
      </c>
      <c r="D62" s="6">
        <v>108672</v>
      </c>
      <c r="E62" s="5" t="s">
        <v>12</v>
      </c>
    </row>
    <row r="63" spans="1:5" x14ac:dyDescent="0.3">
      <c r="A63" s="2" t="s">
        <v>3</v>
      </c>
      <c r="B63" s="2" t="s">
        <v>4</v>
      </c>
      <c r="C63" s="4">
        <v>2012</v>
      </c>
      <c r="D63" s="6">
        <v>64311</v>
      </c>
      <c r="E63" s="5" t="s">
        <v>11</v>
      </c>
    </row>
    <row r="64" spans="1:5" x14ac:dyDescent="0.3">
      <c r="A64" s="2" t="s">
        <v>6</v>
      </c>
      <c r="B64" s="2" t="s">
        <v>8</v>
      </c>
      <c r="C64" s="2">
        <v>2012</v>
      </c>
      <c r="D64" s="6">
        <v>62526</v>
      </c>
      <c r="E64" s="5" t="s">
        <v>11</v>
      </c>
    </row>
    <row r="65" spans="1:6" x14ac:dyDescent="0.3">
      <c r="A65" s="2" t="s">
        <v>6</v>
      </c>
      <c r="B65" s="2" t="s">
        <v>8</v>
      </c>
      <c r="C65" s="2">
        <v>2012</v>
      </c>
      <c r="D65" s="6">
        <v>83364</v>
      </c>
      <c r="E65" s="5" t="s">
        <v>11</v>
      </c>
    </row>
    <row r="66" spans="1:6" x14ac:dyDescent="0.3">
      <c r="A66" s="2" t="s">
        <v>6</v>
      </c>
      <c r="B66" s="2" t="s">
        <v>8</v>
      </c>
      <c r="C66" s="2">
        <v>2012</v>
      </c>
      <c r="D66" s="6">
        <v>66705</v>
      </c>
      <c r="E66" s="5" t="s">
        <v>11</v>
      </c>
    </row>
    <row r="67" spans="1:6" x14ac:dyDescent="0.3">
      <c r="A67" s="2" t="s">
        <v>3</v>
      </c>
      <c r="B67" s="2" t="s">
        <v>4</v>
      </c>
      <c r="C67" s="4">
        <v>2012</v>
      </c>
      <c r="D67" s="6">
        <v>129919</v>
      </c>
      <c r="E67" s="5" t="s">
        <v>20</v>
      </c>
    </row>
    <row r="68" spans="1:6" x14ac:dyDescent="0.3">
      <c r="A68" s="2" t="s">
        <v>6</v>
      </c>
      <c r="B68" s="2" t="s">
        <v>8</v>
      </c>
      <c r="C68" s="2">
        <v>2012</v>
      </c>
      <c r="D68" s="6">
        <v>137077</v>
      </c>
      <c r="E68" s="5" t="s">
        <v>20</v>
      </c>
    </row>
    <row r="69" spans="1:6" x14ac:dyDescent="0.3">
      <c r="A69" s="2" t="s">
        <v>6</v>
      </c>
      <c r="B69" s="2" t="s">
        <v>8</v>
      </c>
      <c r="C69" s="2">
        <v>2012</v>
      </c>
      <c r="D69" s="6">
        <v>83739</v>
      </c>
      <c r="E69" s="5" t="s">
        <v>20</v>
      </c>
    </row>
    <row r="70" spans="1:6" x14ac:dyDescent="0.3">
      <c r="A70" s="2" t="s">
        <v>6</v>
      </c>
      <c r="B70" s="2" t="s">
        <v>8</v>
      </c>
      <c r="C70" s="2">
        <v>2012</v>
      </c>
      <c r="D70" s="6">
        <v>48366</v>
      </c>
      <c r="E70" s="5" t="s">
        <v>20</v>
      </c>
    </row>
    <row r="71" spans="1:6" x14ac:dyDescent="0.3">
      <c r="A71" s="2" t="s">
        <v>3</v>
      </c>
      <c r="B71" s="2" t="s">
        <v>4</v>
      </c>
      <c r="C71" s="4">
        <v>2012</v>
      </c>
      <c r="D71" s="6">
        <v>71724</v>
      </c>
      <c r="E71" s="5" t="s">
        <v>17</v>
      </c>
    </row>
    <row r="72" spans="1:6" x14ac:dyDescent="0.3">
      <c r="A72" s="2" t="s">
        <v>6</v>
      </c>
      <c r="B72" s="2" t="s">
        <v>8</v>
      </c>
      <c r="C72" s="2">
        <v>2012</v>
      </c>
      <c r="D72" s="6">
        <v>55749</v>
      </c>
      <c r="E72" s="5" t="s">
        <v>21</v>
      </c>
    </row>
    <row r="73" spans="1:6" x14ac:dyDescent="0.3">
      <c r="A73" s="2" t="s">
        <v>6</v>
      </c>
      <c r="B73" s="2" t="s">
        <v>8</v>
      </c>
      <c r="C73" s="2">
        <v>2012</v>
      </c>
      <c r="D73" s="6">
        <v>139010</v>
      </c>
      <c r="E73" s="5" t="s">
        <v>21</v>
      </c>
    </row>
    <row r="74" spans="1:6" x14ac:dyDescent="0.3">
      <c r="A74" s="2" t="s">
        <v>6</v>
      </c>
      <c r="B74" s="2" t="s">
        <v>8</v>
      </c>
      <c r="C74" s="2">
        <v>2013</v>
      </c>
      <c r="D74" s="6">
        <v>79256</v>
      </c>
      <c r="E74" s="5" t="s">
        <v>13</v>
      </c>
      <c r="F74">
        <v>1</v>
      </c>
    </row>
    <row r="75" spans="1:6" x14ac:dyDescent="0.3">
      <c r="A75" s="2" t="s">
        <v>6</v>
      </c>
      <c r="B75" s="2" t="s">
        <v>8</v>
      </c>
      <c r="C75" s="2">
        <v>2013</v>
      </c>
      <c r="D75" s="6">
        <v>55939</v>
      </c>
      <c r="E75" s="5" t="s">
        <v>10</v>
      </c>
    </row>
    <row r="76" spans="1:6" x14ac:dyDescent="0.3">
      <c r="A76" s="2" t="s">
        <v>6</v>
      </c>
      <c r="B76" s="2" t="s">
        <v>8</v>
      </c>
      <c r="C76" s="2">
        <v>2013</v>
      </c>
      <c r="D76" s="6">
        <v>108690</v>
      </c>
      <c r="E76" s="5" t="s">
        <v>16</v>
      </c>
    </row>
    <row r="77" spans="1:6" x14ac:dyDescent="0.3">
      <c r="A77" s="2" t="s">
        <v>6</v>
      </c>
      <c r="B77" s="2" t="s">
        <v>7</v>
      </c>
      <c r="C77" s="2">
        <v>2013</v>
      </c>
      <c r="D77" s="6">
        <v>195696</v>
      </c>
      <c r="E77" s="5" t="s">
        <v>19</v>
      </c>
    </row>
    <row r="78" spans="1:6" x14ac:dyDescent="0.3">
      <c r="A78" s="2" t="s">
        <v>6</v>
      </c>
      <c r="B78" s="2" t="s">
        <v>8</v>
      </c>
      <c r="C78" s="2">
        <v>2013</v>
      </c>
      <c r="D78" s="6">
        <v>142706</v>
      </c>
      <c r="E78" s="5" t="s">
        <v>14</v>
      </c>
    </row>
    <row r="79" spans="1:6" x14ac:dyDescent="0.3">
      <c r="A79" s="2" t="s">
        <v>6</v>
      </c>
      <c r="B79" s="2" t="s">
        <v>8</v>
      </c>
      <c r="C79" s="2">
        <v>2013</v>
      </c>
      <c r="D79" s="6">
        <v>123726</v>
      </c>
      <c r="E79" s="5" t="s">
        <v>14</v>
      </c>
    </row>
    <row r="80" spans="1:6" x14ac:dyDescent="0.3">
      <c r="A80" s="2" t="s">
        <v>6</v>
      </c>
      <c r="B80" s="2" t="s">
        <v>8</v>
      </c>
      <c r="C80" s="2">
        <v>2013</v>
      </c>
      <c r="D80" s="6">
        <v>81687</v>
      </c>
      <c r="E80" s="5" t="s">
        <v>12</v>
      </c>
    </row>
    <row r="81" spans="1:6" x14ac:dyDescent="0.3">
      <c r="A81" s="2" t="s">
        <v>6</v>
      </c>
      <c r="B81" s="2" t="s">
        <v>8</v>
      </c>
      <c r="C81" s="2">
        <v>2013</v>
      </c>
      <c r="D81" s="6">
        <v>96898</v>
      </c>
      <c r="E81" s="5" t="s">
        <v>12</v>
      </c>
    </row>
    <row r="82" spans="1:6" x14ac:dyDescent="0.3">
      <c r="A82" s="2" t="s">
        <v>3</v>
      </c>
      <c r="B82" s="2" t="s">
        <v>4</v>
      </c>
      <c r="C82" s="4">
        <v>2013</v>
      </c>
      <c r="D82" s="6">
        <v>158593</v>
      </c>
      <c r="E82" s="5" t="s">
        <v>18</v>
      </c>
    </row>
    <row r="83" spans="1:6" x14ac:dyDescent="0.3">
      <c r="A83" s="2" t="s">
        <v>6</v>
      </c>
      <c r="B83" s="2" t="s">
        <v>7</v>
      </c>
      <c r="C83" s="2">
        <v>2013</v>
      </c>
      <c r="D83" s="6">
        <v>175544</v>
      </c>
      <c r="E83" s="5" t="s">
        <v>18</v>
      </c>
    </row>
    <row r="84" spans="1:6" x14ac:dyDescent="0.3">
      <c r="A84" s="2" t="s">
        <v>6</v>
      </c>
      <c r="B84" s="2" t="s">
        <v>8</v>
      </c>
      <c r="C84" s="2">
        <v>2013</v>
      </c>
      <c r="D84" s="6">
        <v>75244</v>
      </c>
      <c r="E84" s="5" t="s">
        <v>18</v>
      </c>
    </row>
    <row r="85" spans="1:6" x14ac:dyDescent="0.3">
      <c r="A85" s="2" t="s">
        <v>6</v>
      </c>
      <c r="B85" s="2" t="s">
        <v>8</v>
      </c>
      <c r="C85" s="2">
        <v>2013</v>
      </c>
      <c r="D85" s="6">
        <v>132398</v>
      </c>
      <c r="E85" s="5" t="s">
        <v>11</v>
      </c>
    </row>
    <row r="86" spans="1:6" x14ac:dyDescent="0.3">
      <c r="A86" s="2" t="s">
        <v>6</v>
      </c>
      <c r="B86" s="2" t="s">
        <v>8</v>
      </c>
      <c r="C86" s="2">
        <v>2013</v>
      </c>
      <c r="D86" s="6">
        <v>87841</v>
      </c>
      <c r="E86" s="5" t="s">
        <v>11</v>
      </c>
    </row>
    <row r="87" spans="1:6" x14ac:dyDescent="0.3">
      <c r="A87" s="2" t="s">
        <v>3</v>
      </c>
      <c r="B87" s="2" t="s">
        <v>4</v>
      </c>
      <c r="C87" s="4">
        <v>2013</v>
      </c>
      <c r="D87" s="6">
        <v>165709</v>
      </c>
      <c r="E87" s="5" t="s">
        <v>20</v>
      </c>
    </row>
    <row r="88" spans="1:6" x14ac:dyDescent="0.3">
      <c r="A88" s="2" t="s">
        <v>6</v>
      </c>
      <c r="B88" s="2" t="s">
        <v>8</v>
      </c>
      <c r="C88" s="2">
        <v>2013</v>
      </c>
      <c r="D88" s="6">
        <v>143734</v>
      </c>
      <c r="E88" s="5" t="s">
        <v>20</v>
      </c>
    </row>
    <row r="89" spans="1:6" x14ac:dyDescent="0.3">
      <c r="A89" s="2" t="s">
        <v>6</v>
      </c>
      <c r="B89" s="2" t="s">
        <v>8</v>
      </c>
      <c r="C89" s="2">
        <v>2014</v>
      </c>
      <c r="D89" s="6">
        <v>145027</v>
      </c>
      <c r="E89" s="5" t="s">
        <v>13</v>
      </c>
    </row>
    <row r="90" spans="1:6" x14ac:dyDescent="0.3">
      <c r="A90" s="2" t="s">
        <v>6</v>
      </c>
      <c r="B90" s="2" t="s">
        <v>8</v>
      </c>
      <c r="C90" s="2">
        <v>2014</v>
      </c>
      <c r="D90" s="6">
        <v>110680</v>
      </c>
      <c r="E90" s="5" t="s">
        <v>13</v>
      </c>
      <c r="F90">
        <v>2</v>
      </c>
    </row>
    <row r="91" spans="1:6" x14ac:dyDescent="0.3">
      <c r="A91" s="2" t="s">
        <v>3</v>
      </c>
      <c r="B91" s="2" t="s">
        <v>4</v>
      </c>
      <c r="C91" s="4">
        <v>2014</v>
      </c>
      <c r="D91" s="6">
        <v>118985</v>
      </c>
      <c r="E91" s="5" t="s">
        <v>10</v>
      </c>
    </row>
    <row r="92" spans="1:6" x14ac:dyDescent="0.3">
      <c r="A92" s="2" t="s">
        <v>6</v>
      </c>
      <c r="B92" s="2" t="s">
        <v>8</v>
      </c>
      <c r="C92" s="2">
        <v>2014</v>
      </c>
      <c r="D92" s="6">
        <v>72452</v>
      </c>
      <c r="E92" s="5" t="s">
        <v>10</v>
      </c>
    </row>
    <row r="93" spans="1:6" x14ac:dyDescent="0.3">
      <c r="A93" s="2" t="s">
        <v>6</v>
      </c>
      <c r="B93" s="2" t="s">
        <v>8</v>
      </c>
      <c r="C93" s="2">
        <v>2014</v>
      </c>
      <c r="D93" s="6">
        <v>72761</v>
      </c>
      <c r="E93" s="5" t="s">
        <v>16</v>
      </c>
    </row>
    <row r="94" spans="1:6" x14ac:dyDescent="0.3">
      <c r="A94" s="2" t="s">
        <v>6</v>
      </c>
      <c r="B94" s="2" t="s">
        <v>8</v>
      </c>
      <c r="C94" s="2">
        <v>2014</v>
      </c>
      <c r="D94" s="6">
        <v>48149</v>
      </c>
      <c r="E94" s="5" t="s">
        <v>19</v>
      </c>
    </row>
    <row r="95" spans="1:6" x14ac:dyDescent="0.3">
      <c r="A95" s="2" t="s">
        <v>6</v>
      </c>
      <c r="B95" s="2" t="s">
        <v>8</v>
      </c>
      <c r="C95" s="2">
        <v>2014</v>
      </c>
      <c r="D95" s="6">
        <v>57015</v>
      </c>
      <c r="E95" s="5" t="s">
        <v>19</v>
      </c>
    </row>
    <row r="96" spans="1:6" x14ac:dyDescent="0.3">
      <c r="A96" s="2" t="s">
        <v>6</v>
      </c>
      <c r="B96" s="2" t="s">
        <v>8</v>
      </c>
      <c r="C96" s="2">
        <v>2014</v>
      </c>
      <c r="D96" s="6">
        <v>82410</v>
      </c>
      <c r="E96" s="5" t="s">
        <v>19</v>
      </c>
    </row>
    <row r="97" spans="1:6" x14ac:dyDescent="0.3">
      <c r="A97" s="2" t="s">
        <v>3</v>
      </c>
      <c r="B97" s="2" t="s">
        <v>4</v>
      </c>
      <c r="C97" s="4">
        <v>2014</v>
      </c>
      <c r="D97" s="6">
        <v>167514</v>
      </c>
      <c r="E97" s="5" t="s">
        <v>15</v>
      </c>
    </row>
    <row r="98" spans="1:6" x14ac:dyDescent="0.3">
      <c r="A98" s="2" t="s">
        <v>3</v>
      </c>
      <c r="B98" s="2" t="s">
        <v>4</v>
      </c>
      <c r="C98" s="4">
        <v>2014</v>
      </c>
      <c r="D98" s="6">
        <v>168861</v>
      </c>
      <c r="E98" s="5" t="s">
        <v>15</v>
      </c>
    </row>
    <row r="99" spans="1:6" x14ac:dyDescent="0.3">
      <c r="A99" s="2" t="s">
        <v>6</v>
      </c>
      <c r="B99" s="2" t="s">
        <v>8</v>
      </c>
      <c r="C99" s="2">
        <v>2014</v>
      </c>
      <c r="D99" s="6">
        <v>70355</v>
      </c>
      <c r="E99" s="5" t="s">
        <v>15</v>
      </c>
    </row>
    <row r="100" spans="1:6" x14ac:dyDescent="0.3">
      <c r="A100" s="2" t="s">
        <v>6</v>
      </c>
      <c r="B100" s="2" t="s">
        <v>8</v>
      </c>
      <c r="C100" s="2">
        <v>2014</v>
      </c>
      <c r="D100" s="6">
        <v>89965</v>
      </c>
      <c r="E100" s="5" t="s">
        <v>14</v>
      </c>
    </row>
    <row r="101" spans="1:6" x14ac:dyDescent="0.3">
      <c r="A101" s="2" t="s">
        <v>6</v>
      </c>
      <c r="B101" s="2" t="s">
        <v>8</v>
      </c>
      <c r="C101" s="2">
        <v>2014</v>
      </c>
      <c r="D101" s="6">
        <v>149982</v>
      </c>
      <c r="E101" s="5" t="s">
        <v>14</v>
      </c>
    </row>
    <row r="102" spans="1:6" x14ac:dyDescent="0.3">
      <c r="A102" s="2" t="s">
        <v>6</v>
      </c>
      <c r="B102" s="2" t="s">
        <v>8</v>
      </c>
      <c r="C102" s="2">
        <v>2014</v>
      </c>
      <c r="D102" s="6">
        <v>99339</v>
      </c>
      <c r="E102" s="5" t="s">
        <v>12</v>
      </c>
    </row>
    <row r="103" spans="1:6" x14ac:dyDescent="0.3">
      <c r="A103" s="2" t="s">
        <v>6</v>
      </c>
      <c r="B103" s="2" t="s">
        <v>8</v>
      </c>
      <c r="C103" s="2">
        <v>2014</v>
      </c>
      <c r="D103" s="6">
        <v>127904</v>
      </c>
      <c r="E103" s="5" t="s">
        <v>12</v>
      </c>
    </row>
    <row r="104" spans="1:6" x14ac:dyDescent="0.3">
      <c r="A104" s="2" t="s">
        <v>3</v>
      </c>
      <c r="B104" s="2" t="s">
        <v>4</v>
      </c>
      <c r="C104" s="4">
        <v>2014</v>
      </c>
      <c r="D104" s="6">
        <v>99269</v>
      </c>
      <c r="E104" s="5" t="s">
        <v>18</v>
      </c>
    </row>
    <row r="105" spans="1:6" x14ac:dyDescent="0.3">
      <c r="A105" s="2" t="s">
        <v>6</v>
      </c>
      <c r="B105" s="2" t="s">
        <v>8</v>
      </c>
      <c r="C105" s="2">
        <v>2014</v>
      </c>
      <c r="D105" s="6">
        <v>76675</v>
      </c>
      <c r="E105" s="5" t="s">
        <v>11</v>
      </c>
    </row>
    <row r="106" spans="1:6" x14ac:dyDescent="0.3">
      <c r="A106" s="2" t="s">
        <v>3</v>
      </c>
      <c r="B106" s="2" t="s">
        <v>4</v>
      </c>
      <c r="C106" s="4">
        <v>2014</v>
      </c>
      <c r="D106" s="6">
        <v>113739</v>
      </c>
      <c r="E106" s="5" t="s">
        <v>17</v>
      </c>
    </row>
    <row r="107" spans="1:6" x14ac:dyDescent="0.3">
      <c r="A107" s="2" t="s">
        <v>6</v>
      </c>
      <c r="B107" s="2" t="s">
        <v>8</v>
      </c>
      <c r="C107" s="2">
        <v>2014</v>
      </c>
      <c r="D107" s="6">
        <v>48715</v>
      </c>
      <c r="E107" s="5" t="s">
        <v>17</v>
      </c>
    </row>
    <row r="108" spans="1:6" x14ac:dyDescent="0.3">
      <c r="A108" s="2" t="s">
        <v>6</v>
      </c>
      <c r="B108" s="2" t="s">
        <v>8</v>
      </c>
      <c r="C108" s="2">
        <v>2014</v>
      </c>
      <c r="D108" s="6">
        <v>94104</v>
      </c>
      <c r="E108" s="5" t="s">
        <v>21</v>
      </c>
    </row>
    <row r="109" spans="1:6" x14ac:dyDescent="0.3">
      <c r="A109" s="2" t="s">
        <v>6</v>
      </c>
      <c r="B109" s="2" t="s">
        <v>8</v>
      </c>
      <c r="C109" s="2">
        <v>2014</v>
      </c>
      <c r="D109" s="6">
        <v>54370</v>
      </c>
      <c r="E109" s="5" t="s">
        <v>21</v>
      </c>
    </row>
    <row r="110" spans="1:6" x14ac:dyDescent="0.3">
      <c r="A110" s="2" t="s">
        <v>3</v>
      </c>
      <c r="B110" s="2" t="s">
        <v>4</v>
      </c>
      <c r="C110" s="4">
        <v>2015</v>
      </c>
      <c r="D110" s="6">
        <v>161702</v>
      </c>
      <c r="E110" s="5" t="s">
        <v>13</v>
      </c>
    </row>
    <row r="111" spans="1:6" x14ac:dyDescent="0.3">
      <c r="A111" s="2" t="s">
        <v>6</v>
      </c>
      <c r="B111" s="2" t="s">
        <v>7</v>
      </c>
      <c r="C111" s="2">
        <v>2015</v>
      </c>
      <c r="D111" s="6">
        <v>163974</v>
      </c>
      <c r="E111" s="5" t="s">
        <v>13</v>
      </c>
    </row>
    <row r="112" spans="1:6" x14ac:dyDescent="0.3">
      <c r="A112" s="2" t="s">
        <v>6</v>
      </c>
      <c r="B112" s="2" t="s">
        <v>8</v>
      </c>
      <c r="C112" s="2">
        <v>2015</v>
      </c>
      <c r="D112" s="6">
        <v>46047</v>
      </c>
      <c r="E112" s="5" t="s">
        <v>13</v>
      </c>
      <c r="F112">
        <v>1</v>
      </c>
    </row>
    <row r="113" spans="1:5" x14ac:dyDescent="0.3">
      <c r="A113" s="2" t="s">
        <v>3</v>
      </c>
      <c r="B113" s="2" t="s">
        <v>4</v>
      </c>
      <c r="C113" s="4">
        <v>2015</v>
      </c>
      <c r="D113" s="6">
        <v>112710</v>
      </c>
      <c r="E113" s="5" t="s">
        <v>16</v>
      </c>
    </row>
    <row r="114" spans="1:5" x14ac:dyDescent="0.3">
      <c r="A114" s="2" t="s">
        <v>6</v>
      </c>
      <c r="B114" s="2" t="s">
        <v>7</v>
      </c>
      <c r="C114" s="2">
        <v>2015</v>
      </c>
      <c r="D114" s="6">
        <v>147069</v>
      </c>
      <c r="E114" s="5" t="s">
        <v>19</v>
      </c>
    </row>
    <row r="115" spans="1:5" x14ac:dyDescent="0.3">
      <c r="A115" s="2" t="s">
        <v>6</v>
      </c>
      <c r="B115" s="2" t="s">
        <v>8</v>
      </c>
      <c r="C115" s="2">
        <v>2015</v>
      </c>
      <c r="D115" s="6">
        <v>135414</v>
      </c>
      <c r="E115" s="5" t="s">
        <v>19</v>
      </c>
    </row>
    <row r="116" spans="1:5" x14ac:dyDescent="0.3">
      <c r="A116" s="2" t="s">
        <v>6</v>
      </c>
      <c r="B116" s="2" t="s">
        <v>8</v>
      </c>
      <c r="C116" s="2">
        <v>2015</v>
      </c>
      <c r="D116" s="6">
        <v>100221</v>
      </c>
      <c r="E116" s="5" t="s">
        <v>19</v>
      </c>
    </row>
    <row r="117" spans="1:5" x14ac:dyDescent="0.3">
      <c r="A117" s="2" t="s">
        <v>3</v>
      </c>
      <c r="B117" s="2" t="s">
        <v>4</v>
      </c>
      <c r="C117" s="4">
        <v>2015</v>
      </c>
      <c r="D117" s="6">
        <v>174533</v>
      </c>
      <c r="E117" s="5" t="s">
        <v>15</v>
      </c>
    </row>
    <row r="118" spans="1:5" x14ac:dyDescent="0.3">
      <c r="A118" s="2" t="s">
        <v>6</v>
      </c>
      <c r="B118" s="2" t="s">
        <v>7</v>
      </c>
      <c r="C118" s="2">
        <v>2015</v>
      </c>
      <c r="D118" s="6">
        <v>145024</v>
      </c>
      <c r="E118" s="5" t="s">
        <v>15</v>
      </c>
    </row>
    <row r="119" spans="1:5" x14ac:dyDescent="0.3">
      <c r="A119" s="2" t="s">
        <v>6</v>
      </c>
      <c r="B119" s="2" t="s">
        <v>8</v>
      </c>
      <c r="C119" s="2">
        <v>2015</v>
      </c>
      <c r="D119" s="6">
        <v>94646</v>
      </c>
      <c r="E119" s="5" t="s">
        <v>15</v>
      </c>
    </row>
    <row r="120" spans="1:5" x14ac:dyDescent="0.3">
      <c r="A120" s="2" t="s">
        <v>3</v>
      </c>
      <c r="B120" s="2" t="s">
        <v>4</v>
      </c>
      <c r="C120" s="4">
        <v>2015</v>
      </c>
      <c r="D120" s="6">
        <v>95743</v>
      </c>
      <c r="E120" s="5" t="s">
        <v>14</v>
      </c>
    </row>
    <row r="121" spans="1:5" x14ac:dyDescent="0.3">
      <c r="A121" s="2" t="s">
        <v>6</v>
      </c>
      <c r="B121" s="2" t="s">
        <v>8</v>
      </c>
      <c r="C121" s="2">
        <v>2015</v>
      </c>
      <c r="D121" s="6">
        <v>128420</v>
      </c>
      <c r="E121" s="5" t="s">
        <v>14</v>
      </c>
    </row>
    <row r="122" spans="1:5" x14ac:dyDescent="0.3">
      <c r="A122" s="2" t="s">
        <v>6</v>
      </c>
      <c r="B122" s="2" t="s">
        <v>8</v>
      </c>
      <c r="C122" s="2">
        <v>2015</v>
      </c>
      <c r="D122" s="6">
        <v>94336</v>
      </c>
      <c r="E122" s="5" t="s">
        <v>14</v>
      </c>
    </row>
    <row r="123" spans="1:5" x14ac:dyDescent="0.3">
      <c r="A123" s="2" t="s">
        <v>6</v>
      </c>
      <c r="B123" s="2" t="s">
        <v>8</v>
      </c>
      <c r="C123" s="2">
        <v>2015</v>
      </c>
      <c r="D123" s="6">
        <v>119703</v>
      </c>
      <c r="E123" s="5" t="s">
        <v>14</v>
      </c>
    </row>
    <row r="124" spans="1:5" x14ac:dyDescent="0.3">
      <c r="A124" s="2" t="s">
        <v>3</v>
      </c>
      <c r="B124" s="2" t="s">
        <v>4</v>
      </c>
      <c r="C124" s="4">
        <v>2015</v>
      </c>
      <c r="D124" s="6">
        <v>125107</v>
      </c>
      <c r="E124" s="5" t="s">
        <v>12</v>
      </c>
    </row>
    <row r="125" spans="1:5" x14ac:dyDescent="0.3">
      <c r="A125" s="2" t="s">
        <v>6</v>
      </c>
      <c r="B125" s="2" t="s">
        <v>7</v>
      </c>
      <c r="C125" s="2">
        <v>2015</v>
      </c>
      <c r="D125" s="6">
        <v>215227</v>
      </c>
      <c r="E125" s="5" t="s">
        <v>12</v>
      </c>
    </row>
    <row r="126" spans="1:5" x14ac:dyDescent="0.3">
      <c r="A126" s="2" t="s">
        <v>6</v>
      </c>
      <c r="B126" s="2" t="s">
        <v>8</v>
      </c>
      <c r="C126" s="2">
        <v>2015</v>
      </c>
      <c r="D126" s="6">
        <v>92024</v>
      </c>
      <c r="E126" s="5" t="s">
        <v>12</v>
      </c>
    </row>
    <row r="127" spans="1:5" x14ac:dyDescent="0.3">
      <c r="A127" s="2" t="s">
        <v>6</v>
      </c>
      <c r="B127" s="2" t="s">
        <v>8</v>
      </c>
      <c r="C127" s="2">
        <v>2015</v>
      </c>
      <c r="D127" s="6">
        <v>60913</v>
      </c>
      <c r="E127" s="5" t="s">
        <v>12</v>
      </c>
    </row>
    <row r="128" spans="1:5" x14ac:dyDescent="0.3">
      <c r="A128" s="2" t="s">
        <v>6</v>
      </c>
      <c r="B128" s="2" t="s">
        <v>8</v>
      </c>
      <c r="C128" s="2">
        <v>2015</v>
      </c>
      <c r="D128" s="6">
        <v>59753</v>
      </c>
      <c r="E128" s="5" t="s">
        <v>12</v>
      </c>
    </row>
    <row r="129" spans="1:5" x14ac:dyDescent="0.3">
      <c r="A129" s="2" t="s">
        <v>6</v>
      </c>
      <c r="B129" s="2" t="s">
        <v>8</v>
      </c>
      <c r="C129" s="2">
        <v>2015</v>
      </c>
      <c r="D129" s="6">
        <v>72408</v>
      </c>
      <c r="E129" s="5" t="s">
        <v>12</v>
      </c>
    </row>
    <row r="130" spans="1:5" x14ac:dyDescent="0.3">
      <c r="A130" s="2" t="s">
        <v>6</v>
      </c>
      <c r="B130" s="2" t="s">
        <v>8</v>
      </c>
      <c r="C130" s="2">
        <v>2015</v>
      </c>
      <c r="D130" s="6">
        <v>77001</v>
      </c>
      <c r="E130" s="5" t="s">
        <v>18</v>
      </c>
    </row>
    <row r="131" spans="1:5" x14ac:dyDescent="0.3">
      <c r="A131" s="2" t="s">
        <v>6</v>
      </c>
      <c r="B131" s="2" t="s">
        <v>8</v>
      </c>
      <c r="C131" s="2">
        <v>2015</v>
      </c>
      <c r="D131" s="6">
        <v>108271</v>
      </c>
      <c r="E131" s="5" t="s">
        <v>11</v>
      </c>
    </row>
    <row r="132" spans="1:5" x14ac:dyDescent="0.3">
      <c r="A132" s="2" t="s">
        <v>3</v>
      </c>
      <c r="B132" s="2" t="s">
        <v>4</v>
      </c>
      <c r="C132" s="4">
        <v>2015</v>
      </c>
      <c r="D132" s="6">
        <v>53327</v>
      </c>
      <c r="E132" s="5" t="s">
        <v>20</v>
      </c>
    </row>
    <row r="133" spans="1:5" x14ac:dyDescent="0.3">
      <c r="A133" s="2" t="s">
        <v>6</v>
      </c>
      <c r="B133" s="2" t="s">
        <v>7</v>
      </c>
      <c r="C133" s="2">
        <v>2015</v>
      </c>
      <c r="D133" s="6">
        <v>162447</v>
      </c>
      <c r="E133" s="5" t="s">
        <v>20</v>
      </c>
    </row>
    <row r="134" spans="1:5" x14ac:dyDescent="0.3">
      <c r="A134" s="2" t="s">
        <v>6</v>
      </c>
      <c r="B134" s="2" t="s">
        <v>8</v>
      </c>
      <c r="C134" s="2">
        <v>2015</v>
      </c>
      <c r="D134" s="6">
        <v>59325</v>
      </c>
      <c r="E134" s="5" t="s">
        <v>20</v>
      </c>
    </row>
    <row r="135" spans="1:5" x14ac:dyDescent="0.3">
      <c r="A135" s="2" t="s">
        <v>3</v>
      </c>
      <c r="B135" s="2" t="s">
        <v>4</v>
      </c>
      <c r="C135" s="4">
        <v>2015</v>
      </c>
      <c r="D135" s="6">
        <v>171264</v>
      </c>
      <c r="E135" s="5" t="s">
        <v>17</v>
      </c>
    </row>
    <row r="136" spans="1:5" x14ac:dyDescent="0.3">
      <c r="A136" s="2" t="s">
        <v>6</v>
      </c>
      <c r="B136" s="2" t="s">
        <v>7</v>
      </c>
      <c r="C136" s="2">
        <v>2015</v>
      </c>
      <c r="D136" s="6">
        <v>148616</v>
      </c>
      <c r="E136" s="5" t="s">
        <v>17</v>
      </c>
    </row>
    <row r="137" spans="1:5" x14ac:dyDescent="0.3">
      <c r="A137" s="2" t="s">
        <v>6</v>
      </c>
      <c r="B137" s="2" t="s">
        <v>8</v>
      </c>
      <c r="C137" s="2">
        <v>2015</v>
      </c>
      <c r="D137" s="6">
        <v>80663</v>
      </c>
      <c r="E137" s="5" t="s">
        <v>17</v>
      </c>
    </row>
    <row r="138" spans="1:5" x14ac:dyDescent="0.3">
      <c r="A138" s="2" t="s">
        <v>3</v>
      </c>
      <c r="B138" s="2" t="s">
        <v>4</v>
      </c>
      <c r="C138" s="4">
        <v>2015</v>
      </c>
      <c r="D138" s="6">
        <v>92585</v>
      </c>
      <c r="E138" s="5" t="s">
        <v>21</v>
      </c>
    </row>
    <row r="139" spans="1:5" x14ac:dyDescent="0.3">
      <c r="A139" s="2" t="s">
        <v>6</v>
      </c>
      <c r="B139" s="2" t="s">
        <v>7</v>
      </c>
      <c r="C139" s="2">
        <v>2015</v>
      </c>
      <c r="D139" s="6">
        <v>184507</v>
      </c>
      <c r="E139" s="5" t="s">
        <v>21</v>
      </c>
    </row>
    <row r="140" spans="1:5" x14ac:dyDescent="0.3">
      <c r="A140" s="2" t="s">
        <v>6</v>
      </c>
      <c r="B140" s="2" t="s">
        <v>8</v>
      </c>
      <c r="C140" s="2">
        <v>2015</v>
      </c>
      <c r="D140" s="6">
        <v>70348</v>
      </c>
      <c r="E140" s="5" t="s">
        <v>21</v>
      </c>
    </row>
    <row r="141" spans="1:5" x14ac:dyDescent="0.3">
      <c r="A141" s="2" t="s">
        <v>6</v>
      </c>
      <c r="B141" s="2" t="s">
        <v>8</v>
      </c>
      <c r="C141" s="2">
        <v>2015</v>
      </c>
      <c r="D141" s="6">
        <v>47116</v>
      </c>
      <c r="E141" s="5" t="s">
        <v>21</v>
      </c>
    </row>
    <row r="142" spans="1:5" x14ac:dyDescent="0.3">
      <c r="A142" s="2" t="s">
        <v>6</v>
      </c>
      <c r="B142" s="2" t="s">
        <v>8</v>
      </c>
      <c r="C142" s="2">
        <v>2015</v>
      </c>
      <c r="D142" s="6">
        <v>145887</v>
      </c>
      <c r="E142" s="5" t="s">
        <v>21</v>
      </c>
    </row>
    <row r="143" spans="1:5" x14ac:dyDescent="0.3">
      <c r="A143" s="2" t="s">
        <v>3</v>
      </c>
      <c r="B143" s="2" t="s">
        <v>4</v>
      </c>
      <c r="C143" s="4">
        <v>2016</v>
      </c>
      <c r="D143" s="6">
        <v>91751</v>
      </c>
      <c r="E143" s="5" t="s">
        <v>13</v>
      </c>
    </row>
    <row r="144" spans="1:5" x14ac:dyDescent="0.3">
      <c r="A144" s="2" t="s">
        <v>6</v>
      </c>
      <c r="B144" s="2" t="s">
        <v>7</v>
      </c>
      <c r="C144" s="2">
        <v>2016</v>
      </c>
      <c r="D144" s="6">
        <v>165163</v>
      </c>
      <c r="E144" s="5" t="s">
        <v>13</v>
      </c>
    </row>
    <row r="145" spans="1:6" x14ac:dyDescent="0.3">
      <c r="A145" s="2" t="s">
        <v>6</v>
      </c>
      <c r="B145" s="2" t="s">
        <v>7</v>
      </c>
      <c r="C145" s="2">
        <v>2016</v>
      </c>
      <c r="D145" s="6">
        <v>166227</v>
      </c>
      <c r="E145" s="5" t="s">
        <v>13</v>
      </c>
    </row>
    <row r="146" spans="1:6" x14ac:dyDescent="0.3">
      <c r="A146" s="2" t="s">
        <v>6</v>
      </c>
      <c r="B146" s="2" t="s">
        <v>8</v>
      </c>
      <c r="C146" s="2">
        <v>2016</v>
      </c>
      <c r="D146" s="6">
        <v>146897</v>
      </c>
      <c r="E146" s="5" t="s">
        <v>13</v>
      </c>
      <c r="F146">
        <v>1</v>
      </c>
    </row>
    <row r="147" spans="1:6" x14ac:dyDescent="0.3">
      <c r="A147" s="2" t="s">
        <v>3</v>
      </c>
      <c r="B147" s="2" t="s">
        <v>4</v>
      </c>
      <c r="C147" s="4">
        <v>2016</v>
      </c>
      <c r="D147" s="6">
        <v>53279</v>
      </c>
      <c r="E147" s="5" t="s">
        <v>10</v>
      </c>
    </row>
    <row r="148" spans="1:6" x14ac:dyDescent="0.3">
      <c r="A148" s="2" t="s">
        <v>6</v>
      </c>
      <c r="B148" s="2" t="s">
        <v>8</v>
      </c>
      <c r="C148" s="2">
        <v>2016</v>
      </c>
      <c r="D148" s="6">
        <v>53889</v>
      </c>
      <c r="E148" s="5" t="s">
        <v>10</v>
      </c>
    </row>
    <row r="149" spans="1:6" x14ac:dyDescent="0.3">
      <c r="A149" s="2" t="s">
        <v>6</v>
      </c>
      <c r="B149" s="2" t="s">
        <v>8</v>
      </c>
      <c r="C149" s="2">
        <v>2016</v>
      </c>
      <c r="D149" s="6">
        <v>136345</v>
      </c>
      <c r="E149" s="5" t="s">
        <v>10</v>
      </c>
    </row>
    <row r="150" spans="1:6" x14ac:dyDescent="0.3">
      <c r="A150" s="2" t="s">
        <v>3</v>
      </c>
      <c r="B150" s="2" t="s">
        <v>4</v>
      </c>
      <c r="C150" s="4">
        <v>2016</v>
      </c>
      <c r="D150" s="6">
        <v>134851</v>
      </c>
      <c r="E150" s="5" t="s">
        <v>16</v>
      </c>
    </row>
    <row r="151" spans="1:6" x14ac:dyDescent="0.3">
      <c r="A151" s="2" t="s">
        <v>6</v>
      </c>
      <c r="B151" s="2" t="s">
        <v>8</v>
      </c>
      <c r="C151" s="2">
        <v>2016</v>
      </c>
      <c r="D151" s="6">
        <v>75000</v>
      </c>
      <c r="E151" s="5" t="s">
        <v>16</v>
      </c>
    </row>
    <row r="152" spans="1:6" x14ac:dyDescent="0.3">
      <c r="A152" s="2" t="s">
        <v>3</v>
      </c>
      <c r="B152" s="2" t="s">
        <v>4</v>
      </c>
      <c r="C152" s="4">
        <v>2016</v>
      </c>
      <c r="D152" s="6">
        <v>57169</v>
      </c>
      <c r="E152" s="5" t="s">
        <v>19</v>
      </c>
    </row>
    <row r="153" spans="1:6" x14ac:dyDescent="0.3">
      <c r="A153" s="2" t="s">
        <v>6</v>
      </c>
      <c r="B153" s="2" t="s">
        <v>8</v>
      </c>
      <c r="C153" s="2">
        <v>2016</v>
      </c>
      <c r="D153" s="6">
        <v>124195</v>
      </c>
      <c r="E153" s="5" t="s">
        <v>19</v>
      </c>
    </row>
    <row r="154" spans="1:6" x14ac:dyDescent="0.3">
      <c r="A154" s="2" t="s">
        <v>3</v>
      </c>
      <c r="B154" s="2" t="s">
        <v>4</v>
      </c>
      <c r="C154" s="4">
        <v>2016</v>
      </c>
      <c r="D154" s="6">
        <v>151515</v>
      </c>
      <c r="E154" s="5" t="s">
        <v>15</v>
      </c>
    </row>
    <row r="155" spans="1:6" x14ac:dyDescent="0.3">
      <c r="A155" s="2" t="s">
        <v>6</v>
      </c>
      <c r="B155" s="2" t="s">
        <v>8</v>
      </c>
      <c r="C155" s="2">
        <v>2016</v>
      </c>
      <c r="D155" s="6">
        <v>147307</v>
      </c>
      <c r="E155" s="5" t="s">
        <v>15</v>
      </c>
    </row>
    <row r="156" spans="1:6" x14ac:dyDescent="0.3">
      <c r="A156" s="2" t="s">
        <v>3</v>
      </c>
      <c r="B156" s="2" t="s">
        <v>4</v>
      </c>
      <c r="C156" s="4">
        <v>2016</v>
      </c>
      <c r="D156" s="6">
        <v>49872</v>
      </c>
      <c r="E156" s="5" t="s">
        <v>14</v>
      </c>
    </row>
    <row r="157" spans="1:6" x14ac:dyDescent="0.3">
      <c r="A157" s="2" t="s">
        <v>6</v>
      </c>
      <c r="B157" s="2" t="s">
        <v>8</v>
      </c>
      <c r="C157" s="2">
        <v>2016</v>
      </c>
      <c r="D157" s="6">
        <v>139614</v>
      </c>
      <c r="E157" s="5" t="s">
        <v>14</v>
      </c>
    </row>
    <row r="158" spans="1:6" x14ac:dyDescent="0.3">
      <c r="A158" s="2" t="s">
        <v>6</v>
      </c>
      <c r="B158" s="2" t="s">
        <v>8</v>
      </c>
      <c r="C158" s="2">
        <v>2016</v>
      </c>
      <c r="D158" s="6">
        <v>79033</v>
      </c>
      <c r="E158" s="5" t="s">
        <v>12</v>
      </c>
    </row>
    <row r="159" spans="1:6" x14ac:dyDescent="0.3">
      <c r="A159" s="2" t="s">
        <v>6</v>
      </c>
      <c r="B159" s="2" t="s">
        <v>8</v>
      </c>
      <c r="C159" s="2">
        <v>2016</v>
      </c>
      <c r="D159" s="6">
        <v>139245</v>
      </c>
      <c r="E159" s="5" t="s">
        <v>18</v>
      </c>
    </row>
    <row r="160" spans="1:6" x14ac:dyDescent="0.3">
      <c r="A160" s="2" t="s">
        <v>6</v>
      </c>
      <c r="B160" s="2" t="s">
        <v>8</v>
      </c>
      <c r="C160" s="2">
        <v>2016</v>
      </c>
      <c r="D160" s="6">
        <v>97738</v>
      </c>
      <c r="E160" s="5" t="s">
        <v>18</v>
      </c>
    </row>
    <row r="161" spans="1:5" x14ac:dyDescent="0.3">
      <c r="A161" s="2" t="s">
        <v>3</v>
      </c>
      <c r="B161" s="2" t="s">
        <v>4</v>
      </c>
      <c r="C161" s="4">
        <v>2016</v>
      </c>
      <c r="D161" s="6">
        <v>52174</v>
      </c>
      <c r="E161" s="5" t="s">
        <v>11</v>
      </c>
    </row>
    <row r="162" spans="1:5" x14ac:dyDescent="0.3">
      <c r="A162" s="2" t="s">
        <v>3</v>
      </c>
      <c r="B162" s="2" t="s">
        <v>4</v>
      </c>
      <c r="C162" s="4">
        <v>2016</v>
      </c>
      <c r="D162" s="6">
        <v>117222</v>
      </c>
      <c r="E162" s="5" t="s">
        <v>17</v>
      </c>
    </row>
    <row r="163" spans="1:5" x14ac:dyDescent="0.3">
      <c r="A163" s="2" t="s">
        <v>3</v>
      </c>
      <c r="B163" s="2" t="s">
        <v>4</v>
      </c>
      <c r="C163" s="4">
        <v>2016</v>
      </c>
      <c r="D163" s="6">
        <v>123192</v>
      </c>
      <c r="E163" s="5" t="s">
        <v>17</v>
      </c>
    </row>
    <row r="164" spans="1:5" x14ac:dyDescent="0.3">
      <c r="A164" s="2" t="s">
        <v>6</v>
      </c>
      <c r="B164" s="2" t="s">
        <v>7</v>
      </c>
      <c r="C164" s="2">
        <v>2016</v>
      </c>
      <c r="D164" s="6">
        <v>128192</v>
      </c>
      <c r="E164" s="5" t="s">
        <v>17</v>
      </c>
    </row>
    <row r="165" spans="1:5" x14ac:dyDescent="0.3">
      <c r="A165" s="2" t="s">
        <v>6</v>
      </c>
      <c r="B165" s="2" t="s">
        <v>8</v>
      </c>
      <c r="C165" s="2">
        <v>2016</v>
      </c>
      <c r="D165" s="6">
        <v>50664</v>
      </c>
      <c r="E165" s="5" t="s">
        <v>17</v>
      </c>
    </row>
    <row r="166" spans="1:5" x14ac:dyDescent="0.3">
      <c r="A166" s="2" t="s">
        <v>3</v>
      </c>
      <c r="B166" s="2" t="s">
        <v>4</v>
      </c>
      <c r="C166" s="4">
        <v>2017</v>
      </c>
      <c r="D166" s="6">
        <v>84951</v>
      </c>
      <c r="E166" s="5" t="s">
        <v>13</v>
      </c>
    </row>
    <row r="167" spans="1:5" x14ac:dyDescent="0.3">
      <c r="A167" s="2" t="s">
        <v>3</v>
      </c>
      <c r="B167" s="2" t="s">
        <v>4</v>
      </c>
      <c r="C167" s="4">
        <v>2017</v>
      </c>
      <c r="D167" s="6">
        <v>151175</v>
      </c>
      <c r="E167" s="5" t="s">
        <v>13</v>
      </c>
    </row>
    <row r="168" spans="1:5" x14ac:dyDescent="0.3">
      <c r="A168" s="2" t="s">
        <v>3</v>
      </c>
      <c r="B168" s="2" t="s">
        <v>4</v>
      </c>
      <c r="C168" s="4">
        <v>2017</v>
      </c>
      <c r="D168" s="6">
        <v>138626</v>
      </c>
      <c r="E168" s="5" t="s">
        <v>13</v>
      </c>
    </row>
    <row r="169" spans="1:5" x14ac:dyDescent="0.3">
      <c r="A169" s="2" t="s">
        <v>6</v>
      </c>
      <c r="B169" s="2" t="s">
        <v>8</v>
      </c>
      <c r="C169" s="2">
        <v>2017</v>
      </c>
      <c r="D169" s="6">
        <v>101654</v>
      </c>
      <c r="E169" s="5" t="s">
        <v>10</v>
      </c>
    </row>
    <row r="170" spans="1:5" x14ac:dyDescent="0.3">
      <c r="A170" s="2" t="s">
        <v>6</v>
      </c>
      <c r="B170" s="2" t="s">
        <v>8</v>
      </c>
      <c r="C170" s="2">
        <v>2017</v>
      </c>
      <c r="D170" s="6">
        <v>46106</v>
      </c>
      <c r="E170" s="5" t="s">
        <v>10</v>
      </c>
    </row>
    <row r="171" spans="1:5" x14ac:dyDescent="0.3">
      <c r="A171" s="2" t="s">
        <v>3</v>
      </c>
      <c r="B171" s="2" t="s">
        <v>4</v>
      </c>
      <c r="C171" s="4">
        <v>2017</v>
      </c>
      <c r="D171" s="6">
        <v>120127</v>
      </c>
      <c r="E171" s="5" t="s">
        <v>16</v>
      </c>
    </row>
    <row r="172" spans="1:5" x14ac:dyDescent="0.3">
      <c r="A172" s="2" t="s">
        <v>6</v>
      </c>
      <c r="B172" s="2" t="s">
        <v>7</v>
      </c>
      <c r="C172" s="2">
        <v>2017</v>
      </c>
      <c r="D172" s="6">
        <v>150425</v>
      </c>
      <c r="E172" s="5" t="s">
        <v>16</v>
      </c>
    </row>
    <row r="173" spans="1:5" x14ac:dyDescent="0.3">
      <c r="A173" s="2" t="s">
        <v>6</v>
      </c>
      <c r="B173" s="2" t="s">
        <v>8</v>
      </c>
      <c r="C173" s="2">
        <v>2017</v>
      </c>
      <c r="D173" s="6">
        <v>142811</v>
      </c>
      <c r="E173" s="5" t="s">
        <v>16</v>
      </c>
    </row>
    <row r="174" spans="1:5" x14ac:dyDescent="0.3">
      <c r="A174" s="2" t="s">
        <v>6</v>
      </c>
      <c r="B174" s="2" t="s">
        <v>8</v>
      </c>
      <c r="C174" s="2">
        <v>2017</v>
      </c>
      <c r="D174" s="6">
        <v>146352</v>
      </c>
      <c r="E174" s="5" t="s">
        <v>16</v>
      </c>
    </row>
    <row r="175" spans="1:5" x14ac:dyDescent="0.3">
      <c r="A175" s="2" t="s">
        <v>3</v>
      </c>
      <c r="B175" s="2" t="s">
        <v>4</v>
      </c>
      <c r="C175" s="4">
        <v>2017</v>
      </c>
      <c r="D175" s="6">
        <v>127289</v>
      </c>
      <c r="E175" s="5" t="s">
        <v>15</v>
      </c>
    </row>
    <row r="176" spans="1:5" x14ac:dyDescent="0.3">
      <c r="A176" s="2" t="s">
        <v>3</v>
      </c>
      <c r="B176" s="2" t="s">
        <v>4</v>
      </c>
      <c r="C176" s="4">
        <v>2017</v>
      </c>
      <c r="D176" s="6">
        <v>148168</v>
      </c>
      <c r="E176" s="5" t="s">
        <v>15</v>
      </c>
    </row>
    <row r="177" spans="1:5" x14ac:dyDescent="0.3">
      <c r="A177" s="2" t="s">
        <v>6</v>
      </c>
      <c r="B177" s="2" t="s">
        <v>8</v>
      </c>
      <c r="C177" s="2">
        <v>2017</v>
      </c>
      <c r="D177" s="6">
        <v>125649</v>
      </c>
      <c r="E177" s="5" t="s">
        <v>15</v>
      </c>
    </row>
    <row r="178" spans="1:5" x14ac:dyDescent="0.3">
      <c r="A178" s="2" t="s">
        <v>6</v>
      </c>
      <c r="B178" s="2" t="s">
        <v>8</v>
      </c>
      <c r="C178" s="2">
        <v>2017</v>
      </c>
      <c r="D178" s="6">
        <v>145079</v>
      </c>
      <c r="E178" s="5" t="s">
        <v>15</v>
      </c>
    </row>
    <row r="179" spans="1:5" x14ac:dyDescent="0.3">
      <c r="A179" s="2" t="s">
        <v>6</v>
      </c>
      <c r="B179" s="2" t="s">
        <v>8</v>
      </c>
      <c r="C179" s="2">
        <v>2017</v>
      </c>
      <c r="D179" s="6">
        <v>143297</v>
      </c>
      <c r="E179" s="5" t="s">
        <v>14</v>
      </c>
    </row>
    <row r="180" spans="1:5" x14ac:dyDescent="0.3">
      <c r="A180" s="2" t="s">
        <v>6</v>
      </c>
      <c r="B180" s="2" t="s">
        <v>8</v>
      </c>
      <c r="C180" s="2">
        <v>2017</v>
      </c>
      <c r="D180" s="6">
        <v>108730</v>
      </c>
      <c r="E180" s="5" t="s">
        <v>14</v>
      </c>
    </row>
    <row r="181" spans="1:5" x14ac:dyDescent="0.3">
      <c r="A181" s="2" t="s">
        <v>6</v>
      </c>
      <c r="B181" s="2" t="s">
        <v>8</v>
      </c>
      <c r="C181" s="2">
        <v>2017</v>
      </c>
      <c r="D181" s="6">
        <v>93161</v>
      </c>
      <c r="E181" s="5" t="s">
        <v>14</v>
      </c>
    </row>
    <row r="182" spans="1:5" x14ac:dyDescent="0.3">
      <c r="A182" s="2" t="s">
        <v>6</v>
      </c>
      <c r="B182" s="2" t="s">
        <v>8</v>
      </c>
      <c r="C182" s="2">
        <v>2017</v>
      </c>
      <c r="D182" s="6">
        <v>54165</v>
      </c>
      <c r="E182" s="5" t="s">
        <v>12</v>
      </c>
    </row>
    <row r="183" spans="1:5" x14ac:dyDescent="0.3">
      <c r="A183" s="2" t="s">
        <v>6</v>
      </c>
      <c r="B183" s="2" t="s">
        <v>8</v>
      </c>
      <c r="C183" s="2">
        <v>2017</v>
      </c>
      <c r="D183" s="6">
        <v>117161</v>
      </c>
      <c r="E183" s="5" t="s">
        <v>12</v>
      </c>
    </row>
    <row r="184" spans="1:5" x14ac:dyDescent="0.3">
      <c r="A184" s="2" t="s">
        <v>6</v>
      </c>
      <c r="B184" s="2" t="s">
        <v>8</v>
      </c>
      <c r="C184" s="2">
        <v>2017</v>
      </c>
      <c r="D184" s="6">
        <v>101077</v>
      </c>
      <c r="E184" s="5" t="s">
        <v>11</v>
      </c>
    </row>
    <row r="185" spans="1:5" x14ac:dyDescent="0.3">
      <c r="A185" s="2" t="s">
        <v>3</v>
      </c>
      <c r="B185" s="2" t="s">
        <v>4</v>
      </c>
      <c r="C185" s="4">
        <v>2017</v>
      </c>
      <c r="D185" s="6">
        <v>81036</v>
      </c>
      <c r="E185" s="5" t="s">
        <v>20</v>
      </c>
    </row>
    <row r="186" spans="1:5" x14ac:dyDescent="0.3">
      <c r="A186" s="2" t="s">
        <v>6</v>
      </c>
      <c r="B186" s="2" t="s">
        <v>8</v>
      </c>
      <c r="C186" s="2">
        <v>2017</v>
      </c>
      <c r="D186" s="6">
        <v>48343</v>
      </c>
      <c r="E186" s="5" t="s">
        <v>20</v>
      </c>
    </row>
    <row r="187" spans="1:5" x14ac:dyDescent="0.3">
      <c r="A187" s="2" t="s">
        <v>6</v>
      </c>
      <c r="B187" s="2" t="s">
        <v>8</v>
      </c>
      <c r="C187" s="2">
        <v>2017</v>
      </c>
      <c r="D187" s="6">
        <v>137317</v>
      </c>
      <c r="E187" s="5" t="s">
        <v>20</v>
      </c>
    </row>
    <row r="188" spans="1:5" x14ac:dyDescent="0.3">
      <c r="A188" s="2" t="s">
        <v>6</v>
      </c>
      <c r="B188" s="2" t="s">
        <v>8</v>
      </c>
      <c r="C188" s="2">
        <v>2017</v>
      </c>
      <c r="D188" s="6">
        <v>113176</v>
      </c>
      <c r="E188" s="5" t="s">
        <v>20</v>
      </c>
    </row>
    <row r="189" spans="1:5" x14ac:dyDescent="0.3">
      <c r="A189" s="2" t="s">
        <v>6</v>
      </c>
      <c r="B189" s="2" t="s">
        <v>8</v>
      </c>
      <c r="C189" s="2">
        <v>2017</v>
      </c>
      <c r="D189" s="6">
        <v>114427</v>
      </c>
      <c r="E189" s="5" t="s">
        <v>20</v>
      </c>
    </row>
    <row r="190" spans="1:5" x14ac:dyDescent="0.3">
      <c r="A190" s="2" t="s">
        <v>6</v>
      </c>
      <c r="B190" s="2" t="s">
        <v>8</v>
      </c>
      <c r="C190" s="2">
        <v>2017</v>
      </c>
      <c r="D190" s="6">
        <v>51096</v>
      </c>
      <c r="E190" s="5" t="s">
        <v>17</v>
      </c>
    </row>
    <row r="191" spans="1:5" x14ac:dyDescent="0.3">
      <c r="A191" s="2" t="s">
        <v>6</v>
      </c>
      <c r="B191" s="2" t="s">
        <v>8</v>
      </c>
      <c r="C191" s="2">
        <v>2017</v>
      </c>
      <c r="D191" s="6">
        <v>73574</v>
      </c>
      <c r="E191" s="5" t="s">
        <v>17</v>
      </c>
    </row>
    <row r="192" spans="1:5" x14ac:dyDescent="0.3">
      <c r="A192" s="2" t="s">
        <v>6</v>
      </c>
      <c r="B192" s="2" t="s">
        <v>8</v>
      </c>
      <c r="C192" s="2">
        <v>2017</v>
      </c>
      <c r="D192" s="6">
        <v>75631</v>
      </c>
      <c r="E192" s="5" t="s">
        <v>17</v>
      </c>
    </row>
    <row r="193" spans="1:6" x14ac:dyDescent="0.3">
      <c r="A193" s="2" t="s">
        <v>6</v>
      </c>
      <c r="B193" s="2" t="s">
        <v>8</v>
      </c>
      <c r="C193" s="2">
        <v>2017</v>
      </c>
      <c r="D193" s="6">
        <v>128942</v>
      </c>
      <c r="E193" s="5" t="s">
        <v>17</v>
      </c>
    </row>
    <row r="194" spans="1:6" x14ac:dyDescent="0.3">
      <c r="A194" s="2" t="s">
        <v>6</v>
      </c>
      <c r="B194" s="2" t="s">
        <v>8</v>
      </c>
      <c r="C194" s="2">
        <v>2017</v>
      </c>
      <c r="D194" s="6">
        <v>58306</v>
      </c>
      <c r="E194" s="5" t="s">
        <v>21</v>
      </c>
    </row>
    <row r="195" spans="1:6" x14ac:dyDescent="0.3">
      <c r="A195" s="2" t="s">
        <v>6</v>
      </c>
      <c r="B195" s="2" t="s">
        <v>8</v>
      </c>
      <c r="C195" s="2">
        <v>2018</v>
      </c>
      <c r="D195" s="6">
        <v>90862</v>
      </c>
      <c r="E195" s="5" t="s">
        <v>13</v>
      </c>
      <c r="F195">
        <v>1</v>
      </c>
    </row>
    <row r="196" spans="1:6" x14ac:dyDescent="0.3">
      <c r="A196" s="2" t="s">
        <v>3</v>
      </c>
      <c r="B196" s="2" t="s">
        <v>4</v>
      </c>
      <c r="C196" s="4">
        <v>2018</v>
      </c>
      <c r="D196" s="6">
        <v>174040</v>
      </c>
      <c r="E196" s="5" t="s">
        <v>10</v>
      </c>
    </row>
    <row r="197" spans="1:6" x14ac:dyDescent="0.3">
      <c r="A197" s="2" t="s">
        <v>6</v>
      </c>
      <c r="B197" s="2" t="s">
        <v>8</v>
      </c>
      <c r="C197" s="2">
        <v>2018</v>
      </c>
      <c r="D197" s="6">
        <v>88469</v>
      </c>
      <c r="E197" s="5" t="s">
        <v>10</v>
      </c>
    </row>
    <row r="198" spans="1:6" x14ac:dyDescent="0.3">
      <c r="A198" s="2" t="s">
        <v>6</v>
      </c>
      <c r="B198" s="2" t="s">
        <v>8</v>
      </c>
      <c r="C198" s="2">
        <v>2018</v>
      </c>
      <c r="D198" s="6">
        <v>64420</v>
      </c>
      <c r="E198" s="5" t="s">
        <v>10</v>
      </c>
    </row>
    <row r="199" spans="1:6" x14ac:dyDescent="0.3">
      <c r="A199" s="2" t="s">
        <v>6</v>
      </c>
      <c r="B199" s="2" t="s">
        <v>7</v>
      </c>
      <c r="C199" s="2">
        <v>2018</v>
      </c>
      <c r="D199" s="6">
        <v>161881</v>
      </c>
      <c r="E199" s="5" t="s">
        <v>16</v>
      </c>
    </row>
    <row r="200" spans="1:6" x14ac:dyDescent="0.3">
      <c r="A200" s="2" t="s">
        <v>3</v>
      </c>
      <c r="B200" s="2" t="s">
        <v>4</v>
      </c>
      <c r="C200" s="4">
        <v>2018</v>
      </c>
      <c r="D200" s="6">
        <v>75121</v>
      </c>
      <c r="E200" s="5" t="s">
        <v>19</v>
      </c>
    </row>
    <row r="201" spans="1:6" x14ac:dyDescent="0.3">
      <c r="A201" s="2" t="s">
        <v>6</v>
      </c>
      <c r="B201" s="2" t="s">
        <v>7</v>
      </c>
      <c r="C201" s="2">
        <v>2018</v>
      </c>
      <c r="D201" s="6">
        <v>207637</v>
      </c>
      <c r="E201" s="5" t="s">
        <v>19</v>
      </c>
    </row>
    <row r="202" spans="1:6" x14ac:dyDescent="0.3">
      <c r="A202" s="2" t="s">
        <v>6</v>
      </c>
      <c r="B202" s="2" t="s">
        <v>7</v>
      </c>
      <c r="C202" s="2">
        <v>2018</v>
      </c>
      <c r="D202" s="6">
        <v>164093</v>
      </c>
      <c r="E202" s="5" t="s">
        <v>19</v>
      </c>
    </row>
    <row r="203" spans="1:6" x14ac:dyDescent="0.3">
      <c r="A203" s="2" t="s">
        <v>6</v>
      </c>
      <c r="B203" s="2" t="s">
        <v>8</v>
      </c>
      <c r="C203" s="2">
        <v>2018</v>
      </c>
      <c r="D203" s="6">
        <v>106922</v>
      </c>
      <c r="E203" s="5" t="s">
        <v>19</v>
      </c>
    </row>
    <row r="204" spans="1:6" x14ac:dyDescent="0.3">
      <c r="A204" s="2" t="s">
        <v>6</v>
      </c>
      <c r="B204" s="2" t="s">
        <v>8</v>
      </c>
      <c r="C204" s="2">
        <v>2018</v>
      </c>
      <c r="D204" s="6">
        <v>100539</v>
      </c>
      <c r="E204" s="5" t="s">
        <v>15</v>
      </c>
    </row>
    <row r="205" spans="1:6" x14ac:dyDescent="0.3">
      <c r="A205" s="2" t="s">
        <v>6</v>
      </c>
      <c r="B205" s="2" t="s">
        <v>8</v>
      </c>
      <c r="C205" s="2">
        <v>2018</v>
      </c>
      <c r="D205" s="6">
        <v>59672</v>
      </c>
      <c r="E205" s="5" t="s">
        <v>15</v>
      </c>
    </row>
    <row r="206" spans="1:6" x14ac:dyDescent="0.3">
      <c r="A206" s="2" t="s">
        <v>3</v>
      </c>
      <c r="B206" s="2" t="s">
        <v>4</v>
      </c>
      <c r="C206" s="4">
        <v>2018</v>
      </c>
      <c r="D206" s="6">
        <v>116376</v>
      </c>
      <c r="E206" s="5" t="s">
        <v>14</v>
      </c>
    </row>
    <row r="207" spans="1:6" x14ac:dyDescent="0.3">
      <c r="A207" s="2" t="s">
        <v>3</v>
      </c>
      <c r="B207" s="2" t="s">
        <v>4</v>
      </c>
      <c r="C207" s="4">
        <v>2018</v>
      </c>
      <c r="D207" s="6">
        <v>56003</v>
      </c>
      <c r="E207" s="5" t="s">
        <v>12</v>
      </c>
    </row>
    <row r="208" spans="1:6" x14ac:dyDescent="0.3">
      <c r="A208" s="2" t="s">
        <v>6</v>
      </c>
      <c r="B208" s="2" t="s">
        <v>8</v>
      </c>
      <c r="C208" s="2">
        <v>2018</v>
      </c>
      <c r="D208" s="6">
        <v>126287</v>
      </c>
      <c r="E208" s="5" t="s">
        <v>12</v>
      </c>
    </row>
    <row r="209" spans="1:6" x14ac:dyDescent="0.3">
      <c r="A209" s="2" t="s">
        <v>6</v>
      </c>
      <c r="B209" s="2" t="s">
        <v>8</v>
      </c>
      <c r="C209" s="2">
        <v>2018</v>
      </c>
      <c r="D209" s="6">
        <v>109828</v>
      </c>
      <c r="E209" s="5" t="s">
        <v>12</v>
      </c>
    </row>
    <row r="210" spans="1:6" x14ac:dyDescent="0.3">
      <c r="A210" s="2" t="s">
        <v>3</v>
      </c>
      <c r="B210" s="2" t="s">
        <v>4</v>
      </c>
      <c r="C210" s="4">
        <v>2018</v>
      </c>
      <c r="D210" s="6">
        <v>102653</v>
      </c>
      <c r="E210" s="5" t="s">
        <v>18</v>
      </c>
    </row>
    <row r="211" spans="1:6" x14ac:dyDescent="0.3">
      <c r="A211" s="2" t="s">
        <v>6</v>
      </c>
      <c r="B211" s="2" t="s">
        <v>8</v>
      </c>
      <c r="C211" s="2">
        <v>2018</v>
      </c>
      <c r="D211" s="6">
        <v>102135</v>
      </c>
      <c r="E211" s="5" t="s">
        <v>11</v>
      </c>
    </row>
    <row r="212" spans="1:6" x14ac:dyDescent="0.3">
      <c r="A212" s="2" t="s">
        <v>3</v>
      </c>
      <c r="B212" s="2" t="s">
        <v>4</v>
      </c>
      <c r="C212" s="4">
        <v>2018</v>
      </c>
      <c r="D212" s="6">
        <v>85760</v>
      </c>
      <c r="E212" s="5" t="s">
        <v>20</v>
      </c>
    </row>
    <row r="213" spans="1:6" x14ac:dyDescent="0.3">
      <c r="A213" s="2" t="s">
        <v>3</v>
      </c>
      <c r="B213" s="2" t="s">
        <v>4</v>
      </c>
      <c r="C213" s="4">
        <v>2018</v>
      </c>
      <c r="D213" s="6">
        <v>145747</v>
      </c>
      <c r="E213" s="5" t="s">
        <v>17</v>
      </c>
    </row>
    <row r="214" spans="1:6" x14ac:dyDescent="0.3">
      <c r="A214" s="2" t="s">
        <v>6</v>
      </c>
      <c r="B214" s="2" t="s">
        <v>8</v>
      </c>
      <c r="C214" s="2">
        <v>2018</v>
      </c>
      <c r="D214" s="6">
        <v>76087</v>
      </c>
      <c r="E214" s="5" t="s">
        <v>21</v>
      </c>
    </row>
    <row r="215" spans="1:6" x14ac:dyDescent="0.3">
      <c r="A215" s="2" t="s">
        <v>6</v>
      </c>
      <c r="B215" s="2" t="s">
        <v>8</v>
      </c>
      <c r="C215" s="2">
        <v>2019</v>
      </c>
      <c r="D215" s="6">
        <v>91172</v>
      </c>
      <c r="E215" s="5" t="s">
        <v>13</v>
      </c>
      <c r="F215">
        <v>2</v>
      </c>
    </row>
    <row r="216" spans="1:6" x14ac:dyDescent="0.3">
      <c r="A216" s="2" t="s">
        <v>6</v>
      </c>
      <c r="B216" s="2" t="s">
        <v>8</v>
      </c>
      <c r="C216" s="2">
        <v>2019</v>
      </c>
      <c r="D216" s="6">
        <v>89067</v>
      </c>
      <c r="E216" s="5" t="s">
        <v>13</v>
      </c>
    </row>
    <row r="217" spans="1:6" x14ac:dyDescent="0.3">
      <c r="A217" s="2" t="s">
        <v>6</v>
      </c>
      <c r="B217" s="2" t="s">
        <v>8</v>
      </c>
      <c r="C217" s="2">
        <v>2019</v>
      </c>
      <c r="D217" s="6">
        <v>137727</v>
      </c>
      <c r="E217" s="5" t="s">
        <v>10</v>
      </c>
    </row>
    <row r="218" spans="1:6" x14ac:dyDescent="0.3">
      <c r="A218" s="2" t="s">
        <v>3</v>
      </c>
      <c r="B218" s="2" t="s">
        <v>4</v>
      </c>
      <c r="C218" s="4">
        <v>2019</v>
      </c>
      <c r="D218" s="6">
        <v>151238</v>
      </c>
      <c r="E218" s="5" t="s">
        <v>16</v>
      </c>
    </row>
    <row r="219" spans="1:6" x14ac:dyDescent="0.3">
      <c r="A219" s="2" t="s">
        <v>6</v>
      </c>
      <c r="B219" s="2" t="s">
        <v>8</v>
      </c>
      <c r="C219" s="2">
        <v>2019</v>
      </c>
      <c r="D219" s="6">
        <v>138817</v>
      </c>
      <c r="E219" s="5" t="s">
        <v>16</v>
      </c>
    </row>
    <row r="220" spans="1:6" x14ac:dyDescent="0.3">
      <c r="A220" s="2" t="s">
        <v>3</v>
      </c>
      <c r="B220" s="2" t="s">
        <v>4</v>
      </c>
      <c r="C220" s="4">
        <v>2019</v>
      </c>
      <c r="D220" s="6">
        <v>81337</v>
      </c>
      <c r="E220" s="5" t="s">
        <v>19</v>
      </c>
    </row>
    <row r="221" spans="1:6" x14ac:dyDescent="0.3">
      <c r="A221" s="2" t="s">
        <v>6</v>
      </c>
      <c r="B221" s="2" t="s">
        <v>7</v>
      </c>
      <c r="C221" s="2">
        <v>2019</v>
      </c>
      <c r="D221" s="6">
        <v>156696</v>
      </c>
      <c r="E221" s="5" t="s">
        <v>19</v>
      </c>
    </row>
    <row r="222" spans="1:6" x14ac:dyDescent="0.3">
      <c r="A222" s="2" t="s">
        <v>6</v>
      </c>
      <c r="B222" s="2" t="s">
        <v>8</v>
      </c>
      <c r="C222" s="2">
        <v>2019</v>
      </c>
      <c r="D222" s="6">
        <v>49813</v>
      </c>
      <c r="E222" s="5" t="s">
        <v>19</v>
      </c>
    </row>
    <row r="223" spans="1:6" x14ac:dyDescent="0.3">
      <c r="A223" s="2" t="s">
        <v>6</v>
      </c>
      <c r="B223" s="2" t="s">
        <v>8</v>
      </c>
      <c r="C223" s="2">
        <v>2019</v>
      </c>
      <c r="D223" s="6">
        <v>129078</v>
      </c>
      <c r="E223" s="5" t="s">
        <v>19</v>
      </c>
    </row>
    <row r="224" spans="1:6" x14ac:dyDescent="0.3">
      <c r="A224" s="2" t="s">
        <v>6</v>
      </c>
      <c r="B224" s="2" t="s">
        <v>8</v>
      </c>
      <c r="C224" s="2">
        <v>2019</v>
      </c>
      <c r="D224" s="6">
        <v>112865</v>
      </c>
      <c r="E224" s="5" t="s">
        <v>19</v>
      </c>
    </row>
    <row r="225" spans="1:6" x14ac:dyDescent="0.3">
      <c r="A225" s="2" t="s">
        <v>3</v>
      </c>
      <c r="B225" s="2" t="s">
        <v>4</v>
      </c>
      <c r="C225" s="4">
        <v>2019</v>
      </c>
      <c r="D225" s="6">
        <v>102446</v>
      </c>
      <c r="E225" s="5" t="s">
        <v>15</v>
      </c>
    </row>
    <row r="226" spans="1:6" x14ac:dyDescent="0.3">
      <c r="A226" s="2" t="s">
        <v>6</v>
      </c>
      <c r="B226" s="2" t="s">
        <v>7</v>
      </c>
      <c r="C226" s="2">
        <v>2019</v>
      </c>
      <c r="D226" s="6">
        <v>217372</v>
      </c>
      <c r="E226" s="5" t="s">
        <v>15</v>
      </c>
    </row>
    <row r="227" spans="1:6" x14ac:dyDescent="0.3">
      <c r="A227" s="2" t="s">
        <v>6</v>
      </c>
      <c r="B227" s="2" t="s">
        <v>8</v>
      </c>
      <c r="C227" s="2">
        <v>2019</v>
      </c>
      <c r="D227" s="6">
        <v>138178</v>
      </c>
      <c r="E227" s="5" t="s">
        <v>15</v>
      </c>
    </row>
    <row r="228" spans="1:6" x14ac:dyDescent="0.3">
      <c r="A228" s="2" t="s">
        <v>3</v>
      </c>
      <c r="B228" s="2" t="s">
        <v>4</v>
      </c>
      <c r="C228" s="4">
        <v>2019</v>
      </c>
      <c r="D228" s="6">
        <v>173047</v>
      </c>
      <c r="E228" s="5" t="s">
        <v>14</v>
      </c>
    </row>
    <row r="229" spans="1:6" x14ac:dyDescent="0.3">
      <c r="A229" s="2" t="s">
        <v>6</v>
      </c>
      <c r="B229" s="2" t="s">
        <v>8</v>
      </c>
      <c r="C229" s="2">
        <v>2019</v>
      </c>
      <c r="D229" s="6">
        <v>125657</v>
      </c>
      <c r="E229" s="5" t="s">
        <v>14</v>
      </c>
    </row>
    <row r="230" spans="1:6" x14ac:dyDescent="0.3">
      <c r="A230" s="2" t="s">
        <v>6</v>
      </c>
      <c r="B230" s="2" t="s">
        <v>8</v>
      </c>
      <c r="C230" s="2">
        <v>2019</v>
      </c>
      <c r="D230" s="6">
        <v>84676</v>
      </c>
      <c r="E230" s="5" t="s">
        <v>12</v>
      </c>
    </row>
    <row r="231" spans="1:6" x14ac:dyDescent="0.3">
      <c r="A231" s="2" t="s">
        <v>6</v>
      </c>
      <c r="B231" s="2" t="s">
        <v>8</v>
      </c>
      <c r="C231" s="2">
        <v>2019</v>
      </c>
      <c r="D231" s="6">
        <v>103557</v>
      </c>
      <c r="E231" s="5" t="s">
        <v>18</v>
      </c>
    </row>
    <row r="232" spans="1:6" x14ac:dyDescent="0.3">
      <c r="A232" s="2" t="s">
        <v>3</v>
      </c>
      <c r="B232" s="2" t="s">
        <v>4</v>
      </c>
      <c r="C232" s="4">
        <v>2019</v>
      </c>
      <c r="D232" s="6">
        <v>103382</v>
      </c>
      <c r="E232" s="5" t="s">
        <v>11</v>
      </c>
    </row>
    <row r="233" spans="1:6" x14ac:dyDescent="0.3">
      <c r="A233" s="2" t="s">
        <v>6</v>
      </c>
      <c r="B233" s="2" t="s">
        <v>8</v>
      </c>
      <c r="C233" s="2">
        <v>2019</v>
      </c>
      <c r="D233" s="6">
        <v>120155</v>
      </c>
      <c r="E233" s="5" t="s">
        <v>11</v>
      </c>
    </row>
    <row r="234" spans="1:6" x14ac:dyDescent="0.3">
      <c r="A234" s="2" t="s">
        <v>6</v>
      </c>
      <c r="B234" s="2" t="s">
        <v>8</v>
      </c>
      <c r="C234" s="2">
        <v>2019</v>
      </c>
      <c r="D234" s="6">
        <v>146659</v>
      </c>
      <c r="E234" s="5" t="s">
        <v>11</v>
      </c>
    </row>
    <row r="235" spans="1:6" x14ac:dyDescent="0.3">
      <c r="A235" s="2" t="s">
        <v>6</v>
      </c>
      <c r="B235" s="2" t="s">
        <v>8</v>
      </c>
      <c r="C235" s="2">
        <v>2019</v>
      </c>
      <c r="D235" s="6">
        <v>98779</v>
      </c>
      <c r="E235" s="5" t="s">
        <v>20</v>
      </c>
    </row>
    <row r="236" spans="1:6" x14ac:dyDescent="0.3">
      <c r="A236" s="2" t="s">
        <v>6</v>
      </c>
      <c r="B236" s="2" t="s">
        <v>8</v>
      </c>
      <c r="C236" s="2">
        <v>2019</v>
      </c>
      <c r="D236" s="6">
        <v>131158</v>
      </c>
      <c r="E236" s="5" t="s">
        <v>17</v>
      </c>
    </row>
    <row r="237" spans="1:6" x14ac:dyDescent="0.3">
      <c r="A237" s="2" t="s">
        <v>6</v>
      </c>
      <c r="B237" s="2" t="s">
        <v>8</v>
      </c>
      <c r="C237" s="2">
        <v>2019</v>
      </c>
      <c r="D237" s="6">
        <v>82481</v>
      </c>
      <c r="E237" s="5" t="s">
        <v>17</v>
      </c>
    </row>
    <row r="238" spans="1:6" x14ac:dyDescent="0.3">
      <c r="A238" s="2" t="s">
        <v>6</v>
      </c>
      <c r="B238" s="2" t="s">
        <v>8</v>
      </c>
      <c r="C238" s="2">
        <v>2019</v>
      </c>
      <c r="D238" s="6">
        <v>90914</v>
      </c>
      <c r="E238" s="5" t="s">
        <v>21</v>
      </c>
    </row>
    <row r="239" spans="1:6" x14ac:dyDescent="0.3">
      <c r="A239" s="2" t="s">
        <v>3</v>
      </c>
      <c r="B239" s="2" t="s">
        <v>4</v>
      </c>
      <c r="C239" s="4">
        <v>2020</v>
      </c>
      <c r="D239" s="6">
        <v>59038</v>
      </c>
      <c r="E239" s="5" t="s">
        <v>13</v>
      </c>
    </row>
    <row r="240" spans="1:6" x14ac:dyDescent="0.3">
      <c r="A240" s="2" t="s">
        <v>6</v>
      </c>
      <c r="B240" s="2" t="s">
        <v>8</v>
      </c>
      <c r="C240" s="2">
        <v>2020</v>
      </c>
      <c r="D240" s="6">
        <v>119636</v>
      </c>
      <c r="E240" s="5" t="s">
        <v>13</v>
      </c>
      <c r="F240">
        <v>1</v>
      </c>
    </row>
    <row r="241" spans="1:5" x14ac:dyDescent="0.3">
      <c r="A241" s="2" t="s">
        <v>3</v>
      </c>
      <c r="B241" s="2" t="s">
        <v>4</v>
      </c>
      <c r="C241" s="4">
        <v>2020</v>
      </c>
      <c r="D241" s="6">
        <v>51949</v>
      </c>
      <c r="E241" s="5" t="s">
        <v>10</v>
      </c>
    </row>
    <row r="242" spans="1:5" x14ac:dyDescent="0.3">
      <c r="A242" s="2" t="s">
        <v>3</v>
      </c>
      <c r="B242" s="2" t="s">
        <v>4</v>
      </c>
      <c r="C242" s="4">
        <v>2020</v>
      </c>
      <c r="D242" s="6">
        <v>57596</v>
      </c>
      <c r="E242" s="5" t="s">
        <v>16</v>
      </c>
    </row>
    <row r="243" spans="1:5" x14ac:dyDescent="0.3">
      <c r="A243" s="2" t="s">
        <v>6</v>
      </c>
      <c r="B243" s="2" t="s">
        <v>7</v>
      </c>
      <c r="C243" s="2">
        <v>2020</v>
      </c>
      <c r="D243" s="6">
        <v>137769</v>
      </c>
      <c r="E243" s="5" t="s">
        <v>16</v>
      </c>
    </row>
    <row r="244" spans="1:5" x14ac:dyDescent="0.3">
      <c r="A244" s="2" t="s">
        <v>6</v>
      </c>
      <c r="B244" s="2" t="s">
        <v>8</v>
      </c>
      <c r="C244" s="2">
        <v>2020</v>
      </c>
      <c r="D244" s="6">
        <v>89618</v>
      </c>
      <c r="E244" s="5" t="s">
        <v>16</v>
      </c>
    </row>
    <row r="245" spans="1:5" x14ac:dyDescent="0.3">
      <c r="A245" s="2" t="s">
        <v>6</v>
      </c>
      <c r="B245" s="2" t="s">
        <v>8</v>
      </c>
      <c r="C245" s="2">
        <v>2020</v>
      </c>
      <c r="D245" s="6">
        <v>134636</v>
      </c>
      <c r="E245" s="5" t="s">
        <v>16</v>
      </c>
    </row>
    <row r="246" spans="1:5" x14ac:dyDescent="0.3">
      <c r="A246" s="2" t="s">
        <v>6</v>
      </c>
      <c r="B246" s="2" t="s">
        <v>8</v>
      </c>
      <c r="C246" s="2">
        <v>2020</v>
      </c>
      <c r="D246" s="6">
        <v>139836</v>
      </c>
      <c r="E246" s="5" t="s">
        <v>16</v>
      </c>
    </row>
    <row r="247" spans="1:5" x14ac:dyDescent="0.3">
      <c r="A247" s="2" t="s">
        <v>6</v>
      </c>
      <c r="B247" s="2" t="s">
        <v>7</v>
      </c>
      <c r="C247" s="2">
        <v>2020</v>
      </c>
      <c r="D247" s="6">
        <v>125875</v>
      </c>
      <c r="E247" s="5" t="s">
        <v>19</v>
      </c>
    </row>
    <row r="248" spans="1:5" x14ac:dyDescent="0.3">
      <c r="A248" s="2" t="s">
        <v>6</v>
      </c>
      <c r="B248" s="2" t="s">
        <v>7</v>
      </c>
      <c r="C248" s="2">
        <v>2020</v>
      </c>
      <c r="D248" s="6">
        <v>204140</v>
      </c>
      <c r="E248" s="5" t="s">
        <v>19</v>
      </c>
    </row>
    <row r="249" spans="1:5" x14ac:dyDescent="0.3">
      <c r="A249" s="2" t="s">
        <v>6</v>
      </c>
      <c r="B249" s="2" t="s">
        <v>8</v>
      </c>
      <c r="C249" s="2">
        <v>2020</v>
      </c>
      <c r="D249" s="6">
        <v>70794</v>
      </c>
      <c r="E249" s="5" t="s">
        <v>14</v>
      </c>
    </row>
    <row r="250" spans="1:5" x14ac:dyDescent="0.3">
      <c r="A250" s="2" t="s">
        <v>6</v>
      </c>
      <c r="B250" s="2" t="s">
        <v>7</v>
      </c>
      <c r="C250" s="2">
        <v>2020</v>
      </c>
      <c r="D250" s="6">
        <v>193661</v>
      </c>
      <c r="E250" s="5" t="s">
        <v>12</v>
      </c>
    </row>
    <row r="251" spans="1:5" x14ac:dyDescent="0.3">
      <c r="A251" s="2" t="s">
        <v>6</v>
      </c>
      <c r="B251" s="2" t="s">
        <v>8</v>
      </c>
      <c r="C251" s="2">
        <v>2020</v>
      </c>
      <c r="D251" s="6">
        <v>59806</v>
      </c>
      <c r="E251" s="5" t="s">
        <v>12</v>
      </c>
    </row>
    <row r="252" spans="1:5" x14ac:dyDescent="0.3">
      <c r="A252" s="2" t="s">
        <v>6</v>
      </c>
      <c r="B252" s="2" t="s">
        <v>8</v>
      </c>
      <c r="C252" s="2">
        <v>2020</v>
      </c>
      <c r="D252" s="6">
        <v>51582</v>
      </c>
      <c r="E252" s="5" t="s">
        <v>12</v>
      </c>
    </row>
    <row r="253" spans="1:5" x14ac:dyDescent="0.3">
      <c r="A253" s="2" t="s">
        <v>3</v>
      </c>
      <c r="B253" s="2" t="s">
        <v>4</v>
      </c>
      <c r="C253" s="4">
        <v>2020</v>
      </c>
      <c r="D253" s="6">
        <v>111493</v>
      </c>
      <c r="E253" s="5" t="s">
        <v>18</v>
      </c>
    </row>
    <row r="254" spans="1:5" x14ac:dyDescent="0.3">
      <c r="A254" s="2" t="s">
        <v>6</v>
      </c>
      <c r="B254" s="2" t="s">
        <v>8</v>
      </c>
      <c r="C254" s="2">
        <v>2020</v>
      </c>
      <c r="D254" s="6">
        <v>140306</v>
      </c>
      <c r="E254" s="5" t="s">
        <v>18</v>
      </c>
    </row>
    <row r="255" spans="1:5" x14ac:dyDescent="0.3">
      <c r="A255" s="2" t="s">
        <v>3</v>
      </c>
      <c r="B255" s="2" t="s">
        <v>4</v>
      </c>
      <c r="C255" s="4">
        <v>2020</v>
      </c>
      <c r="D255" s="6">
        <v>67571</v>
      </c>
      <c r="E255" s="5" t="s">
        <v>11</v>
      </c>
    </row>
    <row r="256" spans="1:5" x14ac:dyDescent="0.3">
      <c r="A256" s="2" t="s">
        <v>3</v>
      </c>
      <c r="B256" s="2" t="s">
        <v>4</v>
      </c>
      <c r="C256" s="4">
        <v>2020</v>
      </c>
      <c r="D256" s="6">
        <v>81986</v>
      </c>
      <c r="E256" s="5" t="s">
        <v>11</v>
      </c>
    </row>
    <row r="257" spans="1:5" x14ac:dyDescent="0.3">
      <c r="A257" s="2" t="s">
        <v>6</v>
      </c>
      <c r="B257" s="2" t="s">
        <v>8</v>
      </c>
      <c r="C257" s="2">
        <v>2020</v>
      </c>
      <c r="D257" s="6">
        <v>70233</v>
      </c>
      <c r="E257" s="5" t="s">
        <v>11</v>
      </c>
    </row>
    <row r="258" spans="1:5" x14ac:dyDescent="0.3">
      <c r="A258" s="2" t="s">
        <v>6</v>
      </c>
      <c r="B258" s="2" t="s">
        <v>8</v>
      </c>
      <c r="C258" s="2">
        <v>2020</v>
      </c>
      <c r="D258" s="6">
        <v>45341</v>
      </c>
      <c r="E258" s="5" t="s">
        <v>17</v>
      </c>
    </row>
    <row r="259" spans="1:5" x14ac:dyDescent="0.3">
      <c r="A259" s="2" t="s">
        <v>6</v>
      </c>
      <c r="B259" s="2" t="s">
        <v>8</v>
      </c>
      <c r="C259" s="2">
        <v>2020</v>
      </c>
      <c r="D259" s="6">
        <v>51482</v>
      </c>
      <c r="E259" s="5" t="s">
        <v>17</v>
      </c>
    </row>
    <row r="260" spans="1:5" x14ac:dyDescent="0.3">
      <c r="A260" s="2" t="s">
        <v>6</v>
      </c>
      <c r="B260" s="2" t="s">
        <v>8</v>
      </c>
      <c r="C260" s="2">
        <v>2020</v>
      </c>
      <c r="D260" s="6">
        <v>116199</v>
      </c>
      <c r="E260" s="5" t="s">
        <v>21</v>
      </c>
    </row>
  </sheetData>
  <sortState xmlns:xlrd2="http://schemas.microsoft.com/office/spreadsheetml/2017/richdata2" ref="A2:E260">
    <sortCondition ref="C2:C260"/>
  </sortState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Vaz</dc:creator>
  <cp:lastModifiedBy>Lucas.S</cp:lastModifiedBy>
  <dcterms:created xsi:type="dcterms:W3CDTF">2020-12-15T01:30:32Z</dcterms:created>
  <dcterms:modified xsi:type="dcterms:W3CDTF">2020-12-19T20:15:18Z</dcterms:modified>
</cp:coreProperties>
</file>