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190"/>
  </bookViews>
  <sheets>
    <sheet name="Fo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s="1"/>
  <c r="E20" i="1" s="1"/>
  <c r="G11" i="1" l="1"/>
  <c r="F20" i="1"/>
  <c r="F21" i="1" s="1"/>
  <c r="H8" i="1"/>
  <c r="F19" i="1"/>
  <c r="E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0" i="1"/>
  <c r="G15" i="1"/>
  <c r="G19" i="1" s="1"/>
  <c r="E21" i="1" l="1"/>
  <c r="G21" i="1" s="1"/>
  <c r="G20" i="1"/>
  <c r="E22" i="1" l="1"/>
  <c r="F22" i="1"/>
  <c r="F23" i="1" l="1"/>
  <c r="E23" i="1"/>
  <c r="G22" i="1"/>
  <c r="E24" i="1" l="1"/>
  <c r="F24" i="1"/>
  <c r="G23" i="1"/>
  <c r="F25" i="1" l="1"/>
  <c r="G24" i="1"/>
  <c r="E25" i="1"/>
  <c r="F26" i="1" l="1"/>
  <c r="G25" i="1"/>
  <c r="E26" i="1"/>
  <c r="F27" i="1" l="1"/>
  <c r="E27" i="1"/>
  <c r="G26" i="1"/>
  <c r="F28" i="1" l="1"/>
  <c r="G27" i="1"/>
  <c r="E28" i="1"/>
  <c r="F29" i="1" l="1"/>
  <c r="E29" i="1"/>
  <c r="G28" i="1"/>
  <c r="F30" i="1" l="1"/>
  <c r="G29" i="1"/>
  <c r="E30" i="1"/>
  <c r="F31" i="1" l="1"/>
  <c r="G30" i="1"/>
  <c r="E31" i="1"/>
  <c r="E32" i="1" l="1"/>
  <c r="G31" i="1"/>
  <c r="F32" i="1"/>
  <c r="F33" i="1" l="1"/>
  <c r="E33" i="1"/>
  <c r="G32" i="1"/>
  <c r="G33" i="1" l="1"/>
</calcChain>
</file>

<file path=xl/sharedStrings.xml><?xml version="1.0" encoding="utf-8"?>
<sst xmlns="http://schemas.openxmlformats.org/spreadsheetml/2006/main" count="24" uniqueCount="24">
  <si>
    <t>MODELO SIR</t>
  </si>
  <si>
    <t>Parâmetros</t>
  </si>
  <si>
    <t>Coef de transmissão</t>
  </si>
  <si>
    <t>Taxa de remoção</t>
  </si>
  <si>
    <t>Condições inciais</t>
  </si>
  <si>
    <t>S_0=</t>
  </si>
  <si>
    <t>I_0=</t>
  </si>
  <si>
    <t>R_0=</t>
  </si>
  <si>
    <t xml:space="preserve">Popolução total </t>
  </si>
  <si>
    <t>g =</t>
  </si>
  <si>
    <t>N =</t>
  </si>
  <si>
    <t>Período n</t>
  </si>
  <si>
    <t>S_n</t>
  </si>
  <si>
    <t>I_n</t>
  </si>
  <si>
    <t>R_n</t>
  </si>
  <si>
    <t>Amostra (infectados)</t>
  </si>
  <si>
    <t>MODELO SIR (propagação de gripe num colégio com 763 alunos)</t>
  </si>
  <si>
    <t>Taxa de contacto</t>
  </si>
  <si>
    <r>
      <rPr>
        <b/>
        <sz val="11"/>
        <color theme="1"/>
        <rFont val="Calibri"/>
        <family val="2"/>
        <scheme val="minor"/>
      </rPr>
      <t xml:space="preserve">Unidade tempo = </t>
    </r>
    <r>
      <rPr>
        <b/>
        <sz val="11"/>
        <color theme="1"/>
        <rFont val="Symbol"/>
        <family val="1"/>
        <charset val="2"/>
      </rPr>
      <t xml:space="preserve">D </t>
    </r>
    <r>
      <rPr>
        <b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Symbol"/>
        <family val="1"/>
        <charset val="2"/>
      </rPr>
      <t xml:space="preserve"> = </t>
    </r>
    <r>
      <rPr>
        <b/>
        <sz val="11"/>
        <color theme="1"/>
        <rFont val="Calibri"/>
        <family val="2"/>
        <scheme val="minor"/>
      </rPr>
      <t xml:space="preserve">1 dia </t>
    </r>
  </si>
  <si>
    <t>Probabilidade de contágio</t>
  </si>
  <si>
    <t>c =</t>
  </si>
  <si>
    <t>p =</t>
  </si>
  <si>
    <r>
      <t xml:space="preserve">b = </t>
    </r>
    <r>
      <rPr>
        <b/>
        <sz val="11"/>
        <color theme="1"/>
        <rFont val="Calibri"/>
        <family val="2"/>
        <scheme val="minor"/>
      </rPr>
      <t>c p</t>
    </r>
  </si>
  <si>
    <r>
      <t xml:space="preserve">Número de reprodução básico 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_o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</si>
</sst>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6" borderId="1" xfId="0" applyFont="1" applyFill="1" applyBorder="1" applyAlignment="1"/>
    <xf numFmtId="0" fontId="3" fillId="6" borderId="1" xfId="0" applyFont="1" applyFill="1" applyBorder="1" applyAlignment="1"/>
    <xf numFmtId="0" fontId="2" fillId="6" borderId="1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1" fillId="7" borderId="1" xfId="0" applyFont="1" applyFill="1" applyBorder="1" applyAlignment="1"/>
    <xf numFmtId="0" fontId="3" fillId="7" borderId="1" xfId="0" applyFont="1" applyFill="1" applyBorder="1" applyAlignment="1"/>
    <xf numFmtId="0" fontId="2" fillId="7" borderId="1" xfId="0" applyFont="1" applyFill="1" applyBorder="1" applyAlignment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0" fillId="5" borderId="3" xfId="0" applyFill="1" applyBorder="1"/>
    <xf numFmtId="0" fontId="1" fillId="5" borderId="4" xfId="0" applyFont="1" applyFill="1" applyBorder="1" applyAlignment="1">
      <alignment horizontal="center"/>
    </xf>
    <xf numFmtId="0" fontId="0" fillId="5" borderId="5" xfId="0" applyFill="1" applyBorder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Amostra (infectados)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Folha1!$B$19:$B$33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Folha1!$C$19:$C$33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22</c:v>
                </c:pt>
                <c:pt idx="4">
                  <c:v>78</c:v>
                </c:pt>
                <c:pt idx="5">
                  <c:v>233</c:v>
                </c:pt>
                <c:pt idx="6">
                  <c:v>300</c:v>
                </c:pt>
                <c:pt idx="7">
                  <c:v>256</c:v>
                </c:pt>
                <c:pt idx="8">
                  <c:v>233</c:v>
                </c:pt>
                <c:pt idx="9">
                  <c:v>189</c:v>
                </c:pt>
                <c:pt idx="10">
                  <c:v>128</c:v>
                </c:pt>
                <c:pt idx="11">
                  <c:v>72</c:v>
                </c:pt>
                <c:pt idx="12">
                  <c:v>33</c:v>
                </c:pt>
                <c:pt idx="13">
                  <c:v>11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9696"/>
        <c:axId val="212500480"/>
      </c:scatterChart>
      <c:valAx>
        <c:axId val="1634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500480"/>
        <c:crosses val="autoZero"/>
        <c:crossBetween val="midCat"/>
      </c:valAx>
      <c:valAx>
        <c:axId val="212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4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Amostra (infectados)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Folha1!$B$19:$B$33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Folha1!$C$19:$C$33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22</c:v>
                </c:pt>
                <c:pt idx="4">
                  <c:v>78</c:v>
                </c:pt>
                <c:pt idx="5">
                  <c:v>233</c:v>
                </c:pt>
                <c:pt idx="6">
                  <c:v>300</c:v>
                </c:pt>
                <c:pt idx="7">
                  <c:v>256</c:v>
                </c:pt>
                <c:pt idx="8">
                  <c:v>233</c:v>
                </c:pt>
                <c:pt idx="9">
                  <c:v>189</c:v>
                </c:pt>
                <c:pt idx="10">
                  <c:v>128</c:v>
                </c:pt>
                <c:pt idx="11">
                  <c:v>72</c:v>
                </c:pt>
                <c:pt idx="12">
                  <c:v>33</c:v>
                </c:pt>
                <c:pt idx="13">
                  <c:v>11</c:v>
                </c:pt>
                <c:pt idx="1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Folha1!$F$18</c:f>
              <c:strCache>
                <c:ptCount val="1"/>
                <c:pt idx="0">
                  <c:v>I_n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Folha1!$B$19:$B$33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Folha1!$F$19:$F$33</c:f>
              <c:numCache>
                <c:formatCode>General</c:formatCode>
                <c:ptCount val="15"/>
                <c:pt idx="0">
                  <c:v>1</c:v>
                </c:pt>
                <c:pt idx="1">
                  <c:v>2.2377981651376149</c:v>
                </c:pt>
                <c:pt idx="2">
                  <c:v>4.9994736767253869</c:v>
                </c:pt>
                <c:pt idx="3">
                  <c:v>11.12810439030666</c:v>
                </c:pt>
                <c:pt idx="4">
                  <c:v>24.565484319706734</c:v>
                </c:pt>
                <c:pt idx="5">
                  <c:v>53.237078082353463</c:v>
                </c:pt>
                <c:pt idx="6">
                  <c:v>110.74484550207828</c:v>
                </c:pt>
                <c:pt idx="7">
                  <c:v>210.63903576669725</c:v>
                </c:pt>
                <c:pt idx="8">
                  <c:v>331.71018212114012</c:v>
                </c:pt>
                <c:pt idx="9">
                  <c:v>366.2521192864204</c:v>
                </c:pt>
                <c:pt idx="10">
                  <c:v>258.83549336638748</c:v>
                </c:pt>
                <c:pt idx="11">
                  <c:v>152.29878145673766</c:v>
                </c:pt>
                <c:pt idx="12">
                  <c:v>87.14756079890951</c:v>
                </c:pt>
                <c:pt idx="13">
                  <c:v>49.510140141799546</c:v>
                </c:pt>
                <c:pt idx="14">
                  <c:v>28.050498299478715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2816"/>
        <c:axId val="212502208"/>
      </c:lineChart>
      <c:catAx>
        <c:axId val="128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502208"/>
        <c:crosses val="autoZero"/>
        <c:auto val="1"/>
        <c:lblAlgn val="ctr"/>
        <c:lblOffset val="100"/>
        <c:noMultiLvlLbl val="0"/>
      </c:catAx>
      <c:valAx>
        <c:axId val="212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Folha1!$E$18</c:f>
              <c:strCache>
                <c:ptCount val="1"/>
                <c:pt idx="0">
                  <c:v>S_n</c:v>
                </c:pt>
              </c:strCache>
            </c:strRef>
          </c:tx>
          <c:val>
            <c:numRef>
              <c:f>Folha1!$E$19:$E$33</c:f>
              <c:numCache>
                <c:formatCode>General</c:formatCode>
                <c:ptCount val="15"/>
                <c:pt idx="0">
                  <c:v>762</c:v>
                </c:pt>
                <c:pt idx="1">
                  <c:v>760.32220183486243</c:v>
                </c:pt>
                <c:pt idx="2">
                  <c:v>756.57589513061407</c:v>
                </c:pt>
                <c:pt idx="3">
                  <c:v>748.24749599927361</c:v>
                </c:pt>
                <c:pt idx="4">
                  <c:v>729.91375013813865</c:v>
                </c:pt>
                <c:pt idx="5">
                  <c:v>690.43334327482091</c:v>
                </c:pt>
                <c:pt idx="6">
                  <c:v>609.50126149886057</c:v>
                </c:pt>
                <c:pt idx="7">
                  <c:v>460.87933921332711</c:v>
                </c:pt>
                <c:pt idx="8">
                  <c:v>247.12701712153745</c:v>
                </c:pt>
                <c:pt idx="9">
                  <c:v>66.632599822955513</c:v>
                </c:pt>
                <c:pt idx="10">
                  <c:v>12.898293256963399</c:v>
                </c:pt>
                <c:pt idx="11">
                  <c:v>5.5473880854027309</c:v>
                </c:pt>
                <c:pt idx="12">
                  <c:v>3.6871449022663034</c:v>
                </c:pt>
                <c:pt idx="13">
                  <c:v>2.9796388078560825</c:v>
                </c:pt>
                <c:pt idx="14">
                  <c:v>2.654818987785112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Folha1!$F$18</c:f>
              <c:strCache>
                <c:ptCount val="1"/>
                <c:pt idx="0">
                  <c:v>I_n</c:v>
                </c:pt>
              </c:strCache>
            </c:strRef>
          </c:tx>
          <c:val>
            <c:numRef>
              <c:f>Folha1!$F$19:$F$33</c:f>
              <c:numCache>
                <c:formatCode>General</c:formatCode>
                <c:ptCount val="15"/>
                <c:pt idx="0">
                  <c:v>1</c:v>
                </c:pt>
                <c:pt idx="1">
                  <c:v>2.2377981651376149</c:v>
                </c:pt>
                <c:pt idx="2">
                  <c:v>4.9994736767253869</c:v>
                </c:pt>
                <c:pt idx="3">
                  <c:v>11.12810439030666</c:v>
                </c:pt>
                <c:pt idx="4">
                  <c:v>24.565484319706734</c:v>
                </c:pt>
                <c:pt idx="5">
                  <c:v>53.237078082353463</c:v>
                </c:pt>
                <c:pt idx="6">
                  <c:v>110.74484550207828</c:v>
                </c:pt>
                <c:pt idx="7">
                  <c:v>210.63903576669725</c:v>
                </c:pt>
                <c:pt idx="8">
                  <c:v>331.71018212114012</c:v>
                </c:pt>
                <c:pt idx="9">
                  <c:v>366.2521192864204</c:v>
                </c:pt>
                <c:pt idx="10">
                  <c:v>258.83549336638748</c:v>
                </c:pt>
                <c:pt idx="11">
                  <c:v>152.29878145673766</c:v>
                </c:pt>
                <c:pt idx="12">
                  <c:v>87.14756079890951</c:v>
                </c:pt>
                <c:pt idx="13">
                  <c:v>49.510140141799546</c:v>
                </c:pt>
                <c:pt idx="14">
                  <c:v>28.050498299478715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Folha1!$G$18</c:f>
              <c:strCache>
                <c:ptCount val="1"/>
                <c:pt idx="0">
                  <c:v>R_n</c:v>
                </c:pt>
              </c:strCache>
            </c:strRef>
          </c:tx>
          <c:val>
            <c:numRef>
              <c:f>Folha1!$G$19:$G$33</c:f>
              <c:numCache>
                <c:formatCode>General</c:formatCode>
                <c:ptCount val="15"/>
                <c:pt idx="0">
                  <c:v>0</c:v>
                </c:pt>
                <c:pt idx="1">
                  <c:v>0.43999999999995909</c:v>
                </c:pt>
                <c:pt idx="2">
                  <c:v>1.4246311926605415</c:v>
                </c:pt>
                <c:pt idx="3">
                  <c:v>3.6243996104197294</c:v>
                </c:pt>
                <c:pt idx="4">
                  <c:v>8.5207655421546136</c:v>
                </c:pt>
                <c:pt idx="5">
                  <c:v>19.329578642825624</c:v>
                </c:pt>
                <c:pt idx="6">
                  <c:v>42.753892999061151</c:v>
                </c:pt>
                <c:pt idx="7">
                  <c:v>91.481625019975638</c:v>
                </c:pt>
                <c:pt idx="8">
                  <c:v>184.16280075732249</c:v>
                </c:pt>
                <c:pt idx="9">
                  <c:v>330.11528089062409</c:v>
                </c:pt>
                <c:pt idx="10">
                  <c:v>491.26621337664915</c:v>
                </c:pt>
                <c:pt idx="11">
                  <c:v>605.15383045785961</c:v>
                </c:pt>
                <c:pt idx="12">
                  <c:v>672.16529429882428</c:v>
                </c:pt>
                <c:pt idx="13">
                  <c:v>710.5102210503444</c:v>
                </c:pt>
                <c:pt idx="14">
                  <c:v>732.29468271273618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8720"/>
        <c:axId val="212504512"/>
      </c:lineChart>
      <c:catAx>
        <c:axId val="2126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4512"/>
        <c:crosses val="autoZero"/>
        <c:auto val="1"/>
        <c:lblAlgn val="ctr"/>
        <c:lblOffset val="100"/>
        <c:noMultiLvlLbl val="0"/>
      </c:catAx>
      <c:valAx>
        <c:axId val="2125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R8" horiz="1" max="5000" page="10" val="4400"/>
</file>

<file path=xl/ctrlProps/ctrlProp2.xml><?xml version="1.0" encoding="utf-8"?>
<formControlPr xmlns="http://schemas.microsoft.com/office/spreadsheetml/2009/9/main" objectType="Scroll" dx="22" fmlaLink="G13" horiz="1" max="3000" page="10" val="762"/>
</file>

<file path=xl/ctrlProps/ctrlProp3.xml><?xml version="1.0" encoding="utf-8"?>
<formControlPr xmlns="http://schemas.microsoft.com/office/spreadsheetml/2009/9/main" objectType="Scroll" dx="22" fmlaLink="G14" horiz="1" max="100" page="10"/>
</file>

<file path=xl/ctrlProps/ctrlProp4.xml><?xml version="1.0" encoding="utf-8"?>
<formControlPr xmlns="http://schemas.microsoft.com/office/spreadsheetml/2009/9/main" objectType="Scroll" dx="22" fmlaLink="H9" horiz="1" max="5000" page="10" val="763"/>
</file>

<file path=xl/ctrlProps/ctrlProp5.xml><?xml version="1.0" encoding="utf-8"?>
<formControlPr xmlns="http://schemas.microsoft.com/office/spreadsheetml/2009/9/main" objectType="Scroll" dx="16" fmlaLink="H5" horiz="1" max="10" page="10" val="2"/>
</file>

<file path=xl/ctrlProps/ctrlProp6.xml><?xml version="1.0" encoding="utf-8"?>
<formControlPr xmlns="http://schemas.microsoft.com/office/spreadsheetml/2009/9/main" objectType="Scroll" dx="16" fmlaLink="R6" horiz="1" max="100" page="10" val="8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38100</xdr:rowOff>
        </xdr:from>
        <xdr:to>
          <xdr:col>12</xdr:col>
          <xdr:colOff>314325</xdr:colOff>
          <xdr:row>8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13</xdr:col>
          <xdr:colOff>590550</xdr:colOff>
          <xdr:row>12</xdr:row>
          <xdr:rowOff>161925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19050</xdr:rowOff>
        </xdr:from>
        <xdr:to>
          <xdr:col>13</xdr:col>
          <xdr:colOff>590550</xdr:colOff>
          <xdr:row>13</xdr:row>
          <xdr:rowOff>180975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</xdr:row>
          <xdr:rowOff>28575</xdr:rowOff>
        </xdr:from>
        <xdr:to>
          <xdr:col>13</xdr:col>
          <xdr:colOff>552450</xdr:colOff>
          <xdr:row>9</xdr:row>
          <xdr:rowOff>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33</xdr:row>
      <xdr:rowOff>142875</xdr:rowOff>
    </xdr:from>
    <xdr:to>
      <xdr:col>5</xdr:col>
      <xdr:colOff>790575</xdr:colOff>
      <xdr:row>47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34</xdr:row>
      <xdr:rowOff>114300</xdr:rowOff>
    </xdr:from>
    <xdr:to>
      <xdr:col>14</xdr:col>
      <xdr:colOff>261937</xdr:colOff>
      <xdr:row>49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9525</xdr:rowOff>
        </xdr:from>
        <xdr:to>
          <xdr:col>12</xdr:col>
          <xdr:colOff>285750</xdr:colOff>
          <xdr:row>4</xdr:row>
          <xdr:rowOff>171450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</xdr:row>
          <xdr:rowOff>0</xdr:rowOff>
        </xdr:from>
        <xdr:to>
          <xdr:col>12</xdr:col>
          <xdr:colOff>190500</xdr:colOff>
          <xdr:row>5</xdr:row>
          <xdr:rowOff>161925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485775</xdr:colOff>
      <xdr:row>17</xdr:row>
      <xdr:rowOff>85725</xdr:rowOff>
    </xdr:from>
    <xdr:to>
      <xdr:col>15</xdr:col>
      <xdr:colOff>180975</xdr:colOff>
      <xdr:row>31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topLeftCell="A17" workbookViewId="0">
      <selection activeCell="T40" sqref="T40"/>
    </sheetView>
  </sheetViews>
  <sheetFormatPr defaultRowHeight="15" x14ac:dyDescent="0.25"/>
  <cols>
    <col min="2" max="2" width="12.42578125" customWidth="1"/>
    <col min="3" max="3" width="20.140625" customWidth="1"/>
    <col min="4" max="4" width="12.42578125" customWidth="1"/>
    <col min="6" max="6" width="16.140625" customWidth="1"/>
  </cols>
  <sheetData>
    <row r="1" spans="1:18" x14ac:dyDescent="0.25">
      <c r="A1" s="1" t="s">
        <v>16</v>
      </c>
    </row>
    <row r="2" spans="1:18" x14ac:dyDescent="0.25">
      <c r="A2" s="1"/>
    </row>
    <row r="3" spans="1:18" x14ac:dyDescent="0.25">
      <c r="A3" s="1"/>
    </row>
    <row r="4" spans="1:18" x14ac:dyDescent="0.25">
      <c r="A4" s="1"/>
      <c r="B4" s="1" t="s">
        <v>18</v>
      </c>
    </row>
    <row r="5" spans="1:18" x14ac:dyDescent="0.25">
      <c r="A5" s="1"/>
      <c r="D5" s="10" t="s">
        <v>1</v>
      </c>
      <c r="E5" s="10" t="s">
        <v>17</v>
      </c>
      <c r="F5" s="10"/>
      <c r="G5" s="10" t="s">
        <v>20</v>
      </c>
      <c r="H5" s="10">
        <v>2</v>
      </c>
      <c r="I5" s="10"/>
      <c r="J5" s="10"/>
      <c r="K5" s="10"/>
      <c r="L5" s="10"/>
      <c r="M5" s="10"/>
      <c r="N5" s="10"/>
    </row>
    <row r="6" spans="1:18" x14ac:dyDescent="0.25">
      <c r="D6" s="10"/>
      <c r="E6" s="10" t="s">
        <v>19</v>
      </c>
      <c r="F6" s="10"/>
      <c r="G6" s="10" t="s">
        <v>21</v>
      </c>
      <c r="H6" s="10">
        <f>R6/100</f>
        <v>0.84</v>
      </c>
      <c r="I6" s="10"/>
      <c r="J6" s="10"/>
      <c r="K6" s="10"/>
      <c r="L6" s="10"/>
      <c r="M6" s="10"/>
      <c r="N6" s="10"/>
      <c r="R6">
        <v>84</v>
      </c>
    </row>
    <row r="7" spans="1:18" x14ac:dyDescent="0.25">
      <c r="B7" s="8"/>
      <c r="C7" s="8"/>
      <c r="D7" s="10"/>
      <c r="E7" s="11" t="s">
        <v>2</v>
      </c>
      <c r="F7" s="10"/>
      <c r="G7" s="12" t="s">
        <v>22</v>
      </c>
      <c r="H7" s="10">
        <f>H5*H6</f>
        <v>1.68</v>
      </c>
      <c r="I7" s="10"/>
      <c r="J7" s="10"/>
      <c r="K7" s="10"/>
      <c r="L7" s="10"/>
      <c r="M7" s="10"/>
      <c r="N7" s="10"/>
      <c r="R7">
        <v>22</v>
      </c>
    </row>
    <row r="8" spans="1:18" x14ac:dyDescent="0.25">
      <c r="B8" s="9"/>
      <c r="C8" s="9"/>
      <c r="D8" s="10"/>
      <c r="E8" s="11" t="s">
        <v>3</v>
      </c>
      <c r="F8" s="10"/>
      <c r="G8" s="12" t="s">
        <v>9</v>
      </c>
      <c r="H8" s="10">
        <f>R8/10000</f>
        <v>0.44</v>
      </c>
      <c r="I8" s="10"/>
      <c r="J8" s="10"/>
      <c r="K8" s="10"/>
      <c r="L8" s="10"/>
      <c r="M8" s="10"/>
      <c r="N8" s="10"/>
      <c r="R8">
        <v>4400</v>
      </c>
    </row>
    <row r="9" spans="1:18" x14ac:dyDescent="0.25">
      <c r="B9" s="9"/>
      <c r="C9" s="9"/>
      <c r="D9" s="10"/>
      <c r="E9" s="11" t="s">
        <v>8</v>
      </c>
      <c r="F9" s="10"/>
      <c r="G9" s="12" t="s">
        <v>10</v>
      </c>
      <c r="H9" s="10">
        <v>763</v>
      </c>
      <c r="I9" s="10"/>
      <c r="J9" s="10"/>
      <c r="K9" s="10"/>
      <c r="L9" s="10"/>
      <c r="M9" s="10"/>
      <c r="N9" s="10"/>
    </row>
    <row r="10" spans="1:18" x14ac:dyDescent="0.25">
      <c r="B10" s="9"/>
      <c r="C10" s="9"/>
      <c r="D10" s="13"/>
      <c r="E10" s="14"/>
      <c r="F10" s="13"/>
      <c r="G10" s="15"/>
      <c r="H10" s="13"/>
      <c r="I10" s="13"/>
      <c r="J10" s="13"/>
      <c r="K10" s="13"/>
      <c r="L10" s="13"/>
      <c r="M10" s="13"/>
      <c r="N10" s="13"/>
    </row>
    <row r="11" spans="1:18" x14ac:dyDescent="0.25">
      <c r="B11" s="9"/>
      <c r="C11" s="9"/>
      <c r="D11" s="16" t="s">
        <v>23</v>
      </c>
      <c r="E11" s="17"/>
      <c r="F11" s="16"/>
      <c r="G11" s="18">
        <f>(H7/H8)*(G13/H9)</f>
        <v>3.8131776480400328</v>
      </c>
      <c r="H11" s="13"/>
      <c r="I11" s="13"/>
      <c r="J11" s="13"/>
      <c r="K11" s="13"/>
      <c r="L11" s="13"/>
      <c r="M11" s="13"/>
      <c r="N11" s="13"/>
    </row>
    <row r="13" spans="1:18" x14ac:dyDescent="0.25">
      <c r="B13" s="2"/>
      <c r="C13" s="2"/>
      <c r="D13" s="2"/>
      <c r="E13" s="2"/>
      <c r="F13" s="3" t="s">
        <v>5</v>
      </c>
      <c r="G13" s="2">
        <v>762</v>
      </c>
      <c r="H13" s="2"/>
      <c r="I13" s="2"/>
      <c r="J13" s="2"/>
      <c r="K13" s="2"/>
      <c r="L13" s="2"/>
      <c r="M13" s="2"/>
      <c r="N13" s="2"/>
    </row>
    <row r="14" spans="1:18" x14ac:dyDescent="0.25">
      <c r="B14" s="4" t="s">
        <v>4</v>
      </c>
      <c r="C14" s="4"/>
      <c r="D14" s="4"/>
      <c r="E14" s="2"/>
      <c r="F14" s="3" t="s">
        <v>6</v>
      </c>
      <c r="G14" s="2">
        <v>1</v>
      </c>
      <c r="H14" s="2"/>
      <c r="I14" s="2"/>
      <c r="J14" s="2"/>
      <c r="K14" s="2"/>
      <c r="L14" s="2"/>
      <c r="M14" s="2"/>
      <c r="N14" s="2"/>
    </row>
    <row r="15" spans="1:18" x14ac:dyDescent="0.25">
      <c r="B15" s="19"/>
      <c r="C15" s="19"/>
      <c r="D15" s="19"/>
      <c r="E15" s="19"/>
      <c r="F15" s="20" t="s">
        <v>7</v>
      </c>
      <c r="G15" s="19">
        <f>H9-G14-G13</f>
        <v>0</v>
      </c>
      <c r="H15" s="19"/>
      <c r="I15" s="19"/>
      <c r="J15" s="19"/>
      <c r="K15" s="19"/>
      <c r="L15" s="19"/>
      <c r="M15" s="19"/>
      <c r="N15" s="19"/>
    </row>
    <row r="16" spans="1:18" x14ac:dyDescent="0.25">
      <c r="B16" s="9"/>
      <c r="C16" s="9"/>
      <c r="D16" s="9"/>
      <c r="E16" s="9"/>
      <c r="F16" s="24"/>
      <c r="G16" s="9"/>
      <c r="H16" s="9"/>
      <c r="I16" s="9"/>
      <c r="J16" s="9"/>
      <c r="K16" s="9"/>
      <c r="L16" s="9"/>
      <c r="M16" s="9"/>
      <c r="N16" s="9"/>
    </row>
    <row r="17" spans="2:7" x14ac:dyDescent="0.25">
      <c r="E17" s="21"/>
      <c r="F17" s="22" t="s">
        <v>0</v>
      </c>
      <c r="G17" s="23"/>
    </row>
    <row r="18" spans="2:7" ht="15" customHeight="1" x14ac:dyDescent="0.25">
      <c r="B18" s="5" t="s">
        <v>11</v>
      </c>
      <c r="C18" s="5" t="s">
        <v>15</v>
      </c>
      <c r="D18" s="5"/>
      <c r="E18" s="5" t="s">
        <v>12</v>
      </c>
      <c r="F18" s="5" t="s">
        <v>13</v>
      </c>
      <c r="G18" s="5" t="s">
        <v>14</v>
      </c>
    </row>
    <row r="19" spans="2:7" x14ac:dyDescent="0.25">
      <c r="B19" s="6">
        <v>0</v>
      </c>
      <c r="C19" s="6">
        <v>1</v>
      </c>
      <c r="D19" s="6"/>
      <c r="E19" s="6">
        <f>G13</f>
        <v>762</v>
      </c>
      <c r="F19" s="6">
        <f>G14</f>
        <v>1</v>
      </c>
      <c r="G19" s="6">
        <f>G15</f>
        <v>0</v>
      </c>
    </row>
    <row r="20" spans="2:7" x14ac:dyDescent="0.25">
      <c r="B20" s="6">
        <f>B19+1</f>
        <v>1</v>
      </c>
      <c r="C20" s="6">
        <v>3</v>
      </c>
      <c r="D20" s="6"/>
      <c r="E20" s="6">
        <f>$E19-($H$7*$E19*$F19)/($H$9)</f>
        <v>760.32220183486243</v>
      </c>
      <c r="F20" s="6">
        <f>$F19+($H$7*$E19*$F19)/($H$9)-$H$8*$F19</f>
        <v>2.2377981651376149</v>
      </c>
      <c r="G20" s="6">
        <f>$H$9-$E20-$F20</f>
        <v>0.43999999999995909</v>
      </c>
    </row>
    <row r="21" spans="2:7" x14ac:dyDescent="0.25">
      <c r="B21" s="6">
        <f t="shared" ref="B21:B33" si="0">B20+1</f>
        <v>2</v>
      </c>
      <c r="C21" s="6">
        <v>7</v>
      </c>
      <c r="D21" s="6"/>
      <c r="E21" s="6">
        <f t="shared" ref="E21:E33" si="1">$E20-($H$7*$E20*$F20)/($H$9)</f>
        <v>756.57589513061407</v>
      </c>
      <c r="F21" s="6">
        <f t="shared" ref="F21:F33" si="2">$F20+($H$7*$E20*$F20)/($H$9)-$H$8*$F20</f>
        <v>4.9994736767253869</v>
      </c>
      <c r="G21" s="6">
        <f t="shared" ref="G21:G33" si="3">$H$9-$E21-$F21</f>
        <v>1.4246311926605415</v>
      </c>
    </row>
    <row r="22" spans="2:7" x14ac:dyDescent="0.25">
      <c r="B22" s="6">
        <f t="shared" si="0"/>
        <v>3</v>
      </c>
      <c r="C22" s="6">
        <v>22</v>
      </c>
      <c r="D22" s="6"/>
      <c r="E22" s="6">
        <f t="shared" si="1"/>
        <v>748.24749599927361</v>
      </c>
      <c r="F22" s="6">
        <f t="shared" si="2"/>
        <v>11.12810439030666</v>
      </c>
      <c r="G22" s="6">
        <f t="shared" si="3"/>
        <v>3.6243996104197294</v>
      </c>
    </row>
    <row r="23" spans="2:7" x14ac:dyDescent="0.25">
      <c r="B23" s="6">
        <f t="shared" si="0"/>
        <v>4</v>
      </c>
      <c r="C23" s="6">
        <v>78</v>
      </c>
      <c r="D23" s="6"/>
      <c r="E23" s="6">
        <f t="shared" si="1"/>
        <v>729.91375013813865</v>
      </c>
      <c r="F23" s="6">
        <f t="shared" si="2"/>
        <v>24.565484319706734</v>
      </c>
      <c r="G23" s="6">
        <f t="shared" si="3"/>
        <v>8.5207655421546136</v>
      </c>
    </row>
    <row r="24" spans="2:7" x14ac:dyDescent="0.25">
      <c r="B24" s="6">
        <f t="shared" si="0"/>
        <v>5</v>
      </c>
      <c r="C24" s="6">
        <v>233</v>
      </c>
      <c r="D24" s="6"/>
      <c r="E24" s="6">
        <f t="shared" si="1"/>
        <v>690.43334327482091</v>
      </c>
      <c r="F24" s="6">
        <f t="shared" si="2"/>
        <v>53.237078082353463</v>
      </c>
      <c r="G24" s="6">
        <f t="shared" si="3"/>
        <v>19.329578642825624</v>
      </c>
    </row>
    <row r="25" spans="2:7" x14ac:dyDescent="0.25">
      <c r="B25" s="6">
        <f t="shared" si="0"/>
        <v>6</v>
      </c>
      <c r="C25" s="6">
        <v>300</v>
      </c>
      <c r="D25" s="6"/>
      <c r="E25" s="6">
        <f t="shared" si="1"/>
        <v>609.50126149886057</v>
      </c>
      <c r="F25" s="6">
        <f t="shared" si="2"/>
        <v>110.74484550207828</v>
      </c>
      <c r="G25" s="6">
        <f t="shared" si="3"/>
        <v>42.753892999061151</v>
      </c>
    </row>
    <row r="26" spans="2:7" x14ac:dyDescent="0.25">
      <c r="B26" s="6">
        <f t="shared" si="0"/>
        <v>7</v>
      </c>
      <c r="C26" s="6">
        <v>256</v>
      </c>
      <c r="D26" s="6"/>
      <c r="E26" s="6">
        <f t="shared" si="1"/>
        <v>460.87933921332711</v>
      </c>
      <c r="F26" s="6">
        <f t="shared" si="2"/>
        <v>210.63903576669725</v>
      </c>
      <c r="G26" s="6">
        <f t="shared" si="3"/>
        <v>91.481625019975638</v>
      </c>
    </row>
    <row r="27" spans="2:7" x14ac:dyDescent="0.25">
      <c r="B27" s="6">
        <f t="shared" si="0"/>
        <v>8</v>
      </c>
      <c r="C27" s="6">
        <v>233</v>
      </c>
      <c r="D27" s="6"/>
      <c r="E27" s="6">
        <f t="shared" si="1"/>
        <v>247.12701712153745</v>
      </c>
      <c r="F27" s="6">
        <f t="shared" si="2"/>
        <v>331.71018212114012</v>
      </c>
      <c r="G27" s="6">
        <f t="shared" si="3"/>
        <v>184.16280075732249</v>
      </c>
    </row>
    <row r="28" spans="2:7" x14ac:dyDescent="0.25">
      <c r="B28" s="6">
        <f t="shared" si="0"/>
        <v>9</v>
      </c>
      <c r="C28" s="6">
        <v>189</v>
      </c>
      <c r="D28" s="6"/>
      <c r="E28" s="6">
        <f t="shared" si="1"/>
        <v>66.632599822955513</v>
      </c>
      <c r="F28" s="6">
        <f t="shared" si="2"/>
        <v>366.2521192864204</v>
      </c>
      <c r="G28" s="6">
        <f t="shared" si="3"/>
        <v>330.11528089062409</v>
      </c>
    </row>
    <row r="29" spans="2:7" x14ac:dyDescent="0.25">
      <c r="B29" s="6">
        <f t="shared" si="0"/>
        <v>10</v>
      </c>
      <c r="C29" s="6">
        <v>128</v>
      </c>
      <c r="D29" s="6"/>
      <c r="E29" s="6">
        <f t="shared" si="1"/>
        <v>12.898293256963399</v>
      </c>
      <c r="F29" s="6">
        <f t="shared" si="2"/>
        <v>258.83549336638748</v>
      </c>
      <c r="G29" s="6">
        <f t="shared" si="3"/>
        <v>491.26621337664915</v>
      </c>
    </row>
    <row r="30" spans="2:7" x14ac:dyDescent="0.25">
      <c r="B30" s="6">
        <f t="shared" si="0"/>
        <v>11</v>
      </c>
      <c r="C30" s="6">
        <v>72</v>
      </c>
      <c r="D30" s="6"/>
      <c r="E30" s="6">
        <f t="shared" si="1"/>
        <v>5.5473880854027309</v>
      </c>
      <c r="F30" s="6">
        <f t="shared" si="2"/>
        <v>152.29878145673766</v>
      </c>
      <c r="G30" s="6">
        <f t="shared" si="3"/>
        <v>605.15383045785961</v>
      </c>
    </row>
    <row r="31" spans="2:7" x14ac:dyDescent="0.25">
      <c r="B31" s="6">
        <f t="shared" si="0"/>
        <v>12</v>
      </c>
      <c r="C31" s="6">
        <v>33</v>
      </c>
      <c r="D31" s="6"/>
      <c r="E31" s="6">
        <f t="shared" si="1"/>
        <v>3.6871449022663034</v>
      </c>
      <c r="F31" s="6">
        <f t="shared" si="2"/>
        <v>87.14756079890951</v>
      </c>
      <c r="G31" s="6">
        <f t="shared" si="3"/>
        <v>672.16529429882428</v>
      </c>
    </row>
    <row r="32" spans="2:7" x14ac:dyDescent="0.25">
      <c r="B32" s="6">
        <f t="shared" si="0"/>
        <v>13</v>
      </c>
      <c r="C32" s="6">
        <v>11</v>
      </c>
      <c r="D32" s="6"/>
      <c r="E32" s="6">
        <f t="shared" si="1"/>
        <v>2.9796388078560825</v>
      </c>
      <c r="F32" s="6">
        <f t="shared" si="2"/>
        <v>49.510140141799546</v>
      </c>
      <c r="G32" s="6">
        <f t="shared" si="3"/>
        <v>710.5102210503444</v>
      </c>
    </row>
    <row r="33" spans="2:7" x14ac:dyDescent="0.25">
      <c r="B33" s="6">
        <f t="shared" si="0"/>
        <v>14</v>
      </c>
      <c r="C33" s="6">
        <v>6</v>
      </c>
      <c r="D33" s="6"/>
      <c r="E33" s="6">
        <f t="shared" si="1"/>
        <v>2.654818987785112</v>
      </c>
      <c r="F33" s="6">
        <f t="shared" si="2"/>
        <v>28.050498299478715</v>
      </c>
      <c r="G33" s="6">
        <f t="shared" si="3"/>
        <v>732.29468271273618</v>
      </c>
    </row>
    <row r="34" spans="2:7" x14ac:dyDescent="0.25">
      <c r="B34" s="7"/>
      <c r="C34" s="7"/>
      <c r="D34" s="7"/>
      <c r="E34" s="7"/>
      <c r="F34" s="7"/>
      <c r="G34" s="7"/>
    </row>
    <row r="35" spans="2:7" x14ac:dyDescent="0.25">
      <c r="B35" s="7"/>
      <c r="C35" s="7"/>
      <c r="D35" s="7"/>
      <c r="E35" s="7"/>
      <c r="F35" s="7"/>
      <c r="G35" s="7"/>
    </row>
    <row r="36" spans="2:7" x14ac:dyDescent="0.25">
      <c r="B36" s="7"/>
      <c r="C36" s="7"/>
      <c r="D36" s="7"/>
      <c r="E36" s="7"/>
      <c r="F36" s="7"/>
      <c r="G36" s="7"/>
    </row>
    <row r="37" spans="2:7" x14ac:dyDescent="0.25">
      <c r="B37" s="7"/>
      <c r="C37" s="7"/>
      <c r="D37" s="7"/>
      <c r="E37" s="7"/>
      <c r="F37" s="7"/>
      <c r="G37" s="7"/>
    </row>
    <row r="38" spans="2:7" x14ac:dyDescent="0.25">
      <c r="B38" s="7"/>
      <c r="C38" s="7"/>
      <c r="D38" s="7"/>
      <c r="E38" s="7"/>
      <c r="F38" s="7"/>
      <c r="G38" s="7"/>
    </row>
    <row r="39" spans="2:7" x14ac:dyDescent="0.25">
      <c r="B39" s="7"/>
      <c r="C39" s="7"/>
      <c r="D39" s="7"/>
      <c r="E39" s="7"/>
      <c r="F39" s="7"/>
      <c r="G39" s="7"/>
    </row>
    <row r="40" spans="2:7" x14ac:dyDescent="0.25">
      <c r="B40" s="7"/>
      <c r="C40" s="7"/>
      <c r="D40" s="7"/>
      <c r="E40" s="7"/>
      <c r="F40" s="7"/>
      <c r="G40" s="7"/>
    </row>
    <row r="41" spans="2:7" x14ac:dyDescent="0.25">
      <c r="B41" s="7"/>
      <c r="C41" s="7"/>
      <c r="D41" s="7"/>
      <c r="E41" s="7"/>
      <c r="F41" s="7"/>
      <c r="G41" s="7"/>
    </row>
    <row r="42" spans="2:7" x14ac:dyDescent="0.25">
      <c r="B42" s="7"/>
      <c r="C42" s="7"/>
      <c r="D42" s="7"/>
      <c r="E42" s="7"/>
      <c r="F42" s="7"/>
      <c r="G42" s="7"/>
    </row>
    <row r="43" spans="2:7" x14ac:dyDescent="0.25">
      <c r="B43" s="7"/>
      <c r="C43" s="7"/>
      <c r="D43" s="7"/>
      <c r="E43" s="7"/>
      <c r="F43" s="7"/>
      <c r="G43" s="7"/>
    </row>
    <row r="44" spans="2:7" x14ac:dyDescent="0.25">
      <c r="B44" s="7"/>
      <c r="C44" s="7"/>
      <c r="D44" s="7"/>
      <c r="E44" s="7"/>
      <c r="F44" s="7"/>
      <c r="G44" s="7"/>
    </row>
    <row r="45" spans="2:7" x14ac:dyDescent="0.25">
      <c r="B45" s="7"/>
      <c r="C45" s="7"/>
      <c r="D45" s="7"/>
      <c r="E45" s="7"/>
      <c r="F45" s="7"/>
      <c r="G45" s="7"/>
    </row>
    <row r="46" spans="2:7" x14ac:dyDescent="0.25">
      <c r="B46" s="7"/>
      <c r="C46" s="7"/>
      <c r="D46" s="7"/>
      <c r="E46" s="7"/>
      <c r="F46" s="7"/>
      <c r="G46" s="7"/>
    </row>
    <row r="47" spans="2:7" x14ac:dyDescent="0.25">
      <c r="B47" s="7"/>
      <c r="C47" s="7"/>
      <c r="D47" s="7"/>
      <c r="E47" s="7"/>
      <c r="F47" s="7"/>
      <c r="G47" s="7"/>
    </row>
    <row r="48" spans="2:7" x14ac:dyDescent="0.25">
      <c r="B48" s="7"/>
      <c r="C48" s="7"/>
      <c r="D48" s="7"/>
      <c r="E48" s="7"/>
      <c r="F48" s="7"/>
      <c r="G48" s="7"/>
    </row>
    <row r="49" spans="2:7" x14ac:dyDescent="0.25">
      <c r="B49" s="7"/>
      <c r="C49" s="7"/>
      <c r="D49" s="7"/>
      <c r="E49" s="7"/>
      <c r="F49" s="7"/>
      <c r="G49" s="7"/>
    </row>
    <row r="50" spans="2:7" x14ac:dyDescent="0.25">
      <c r="B50" s="7"/>
      <c r="C50" s="7"/>
      <c r="D50" s="7"/>
      <c r="E50" s="7"/>
      <c r="F50" s="7"/>
      <c r="G50" s="7"/>
    </row>
    <row r="51" spans="2:7" x14ac:dyDescent="0.25">
      <c r="B51" s="7"/>
      <c r="C51" s="7"/>
      <c r="D51" s="7"/>
      <c r="E51" s="7"/>
      <c r="F51" s="7"/>
      <c r="G51" s="7"/>
    </row>
    <row r="52" spans="2:7" x14ac:dyDescent="0.25">
      <c r="B52" s="7"/>
      <c r="C52" s="7"/>
      <c r="D52" s="7"/>
      <c r="E52" s="7"/>
      <c r="F52" s="7"/>
      <c r="G52" s="7"/>
    </row>
    <row r="53" spans="2:7" x14ac:dyDescent="0.25">
      <c r="B53" s="7"/>
      <c r="C53" s="7"/>
      <c r="D53" s="7"/>
      <c r="E53" s="7"/>
      <c r="F53" s="7"/>
      <c r="G53" s="7"/>
    </row>
    <row r="54" spans="2:7" x14ac:dyDescent="0.25">
      <c r="B54" s="7"/>
      <c r="C54" s="7"/>
      <c r="D54" s="7"/>
      <c r="E54" s="7"/>
      <c r="F54" s="7"/>
      <c r="G54" s="7"/>
    </row>
    <row r="55" spans="2:7" x14ac:dyDescent="0.25">
      <c r="B55" s="7"/>
      <c r="C55" s="7"/>
      <c r="D55" s="7"/>
      <c r="E55" s="7"/>
      <c r="F55" s="7"/>
      <c r="G55" s="7"/>
    </row>
    <row r="56" spans="2:7" x14ac:dyDescent="0.25">
      <c r="B56" s="7"/>
      <c r="C56" s="7"/>
      <c r="D56" s="7"/>
      <c r="E56" s="7"/>
      <c r="F56" s="7"/>
      <c r="G56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9</xdr:col>
                    <xdr:colOff>9525</xdr:colOff>
                    <xdr:row>7</xdr:row>
                    <xdr:rowOff>38100</xdr:rowOff>
                  </from>
                  <to>
                    <xdr:col>12</xdr:col>
                    <xdr:colOff>314325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13</xdr:col>
                    <xdr:colOff>590550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9</xdr:col>
                    <xdr:colOff>19050</xdr:colOff>
                    <xdr:row>13</xdr:row>
                    <xdr:rowOff>19050</xdr:rowOff>
                  </from>
                  <to>
                    <xdr:col>13</xdr:col>
                    <xdr:colOff>590550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9</xdr:col>
                    <xdr:colOff>9525</xdr:colOff>
                    <xdr:row>8</xdr:row>
                    <xdr:rowOff>28575</xdr:rowOff>
                  </from>
                  <to>
                    <xdr:col>13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croll Bar 7">
              <controlPr defaultSize="0" autoPict="0">
                <anchor moveWithCells="1">
                  <from>
                    <xdr:col>9</xdr:col>
                    <xdr:colOff>0</xdr:colOff>
                    <xdr:row>4</xdr:row>
                    <xdr:rowOff>9525</xdr:rowOff>
                  </from>
                  <to>
                    <xdr:col>12</xdr:col>
                    <xdr:colOff>285750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Scroll Bar 8">
              <controlPr defaultSize="0" autoPict="0">
                <anchor moveWithCells="1">
                  <from>
                    <xdr:col>9</xdr:col>
                    <xdr:colOff>28575</xdr:colOff>
                    <xdr:row>5</xdr:row>
                    <xdr:rowOff>0</xdr:rowOff>
                  </from>
                  <to>
                    <xdr:col>12</xdr:col>
                    <xdr:colOff>190500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jntavar</dc:creator>
  <cp:lastModifiedBy>jnuno</cp:lastModifiedBy>
  <dcterms:created xsi:type="dcterms:W3CDTF">2016-05-20T08:54:51Z</dcterms:created>
  <dcterms:modified xsi:type="dcterms:W3CDTF">2016-07-06T15:57:02Z</dcterms:modified>
</cp:coreProperties>
</file>