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ocuments\Artigos em produção\Projeção de custos com método de monte carlo\Testes Heurística\"/>
    </mc:Choice>
  </mc:AlternateContent>
  <bookViews>
    <workbookView xWindow="0" yWindow="0" windowWidth="20496" windowHeight="7752" firstSheet="2" activeTab="2"/>
  </bookViews>
  <sheets>
    <sheet name="Gasto inicial" sheetId="1" r:id="rId1"/>
    <sheet name="Descrições" sheetId="7" r:id="rId2"/>
    <sheet name="SojaCEPEA" sheetId="8" r:id="rId3"/>
    <sheet name="Dados 2018" sheetId="10" r:id="rId4"/>
  </sheets>
  <definedNames>
    <definedName name="_xlnm._FilterDatabase" localSheetId="0" hidden="1">'Gasto inicial'!$A$2:$F$2</definedName>
  </definedNames>
  <calcPr calcId="152511"/>
</workbook>
</file>

<file path=xl/calcChain.xml><?xml version="1.0" encoding="utf-8"?>
<calcChain xmlns="http://schemas.openxmlformats.org/spreadsheetml/2006/main">
  <c r="N3" i="7" l="1"/>
  <c r="N2" i="7"/>
  <c r="K12" i="7"/>
  <c r="K11" i="7"/>
  <c r="K7" i="7"/>
  <c r="C15" i="1" l="1"/>
  <c r="F10" i="1" l="1"/>
  <c r="F11" i="1"/>
  <c r="F9" i="1"/>
  <c r="F3" i="1"/>
  <c r="F6" i="1" s="1"/>
  <c r="F12" i="1" l="1"/>
  <c r="F35" i="1" s="1"/>
</calcChain>
</file>

<file path=xl/sharedStrings.xml><?xml version="1.0" encoding="utf-8"?>
<sst xmlns="http://schemas.openxmlformats.org/spreadsheetml/2006/main" count="108" uniqueCount="86">
  <si>
    <t>Custo Beneficio Plantio Soja Safra 17/18</t>
  </si>
  <si>
    <t xml:space="preserve">TOTAL </t>
  </si>
  <si>
    <t>Tratamento Semente</t>
  </si>
  <si>
    <t xml:space="preserve">Inoculante </t>
  </si>
  <si>
    <t>Qtd.</t>
  </si>
  <si>
    <t>FUNGICIDA</t>
  </si>
  <si>
    <t>INSETICIDA</t>
  </si>
  <si>
    <t xml:space="preserve">FRIPONIL </t>
  </si>
  <si>
    <t>CARBENAZIM</t>
  </si>
  <si>
    <t>friponil</t>
  </si>
  <si>
    <t xml:space="preserve">carbenazim </t>
  </si>
  <si>
    <t>Utilizado Tratamento de Sementes (g)</t>
  </si>
  <si>
    <t xml:space="preserve"> 120ml por saco 60 Kg</t>
  </si>
  <si>
    <t>60g por saco 60 Kg</t>
  </si>
  <si>
    <t>Valor</t>
  </si>
  <si>
    <t>225ml por saco 60Kg</t>
  </si>
  <si>
    <t xml:space="preserve"> Saca 40Kg (R$)</t>
  </si>
  <si>
    <t>QTD (kg/3800m²)</t>
  </si>
  <si>
    <t>Qtd. (R$)</t>
  </si>
  <si>
    <t>TOTAL</t>
  </si>
  <si>
    <t>TOTAL GERAL</t>
  </si>
  <si>
    <t>ADUBO</t>
  </si>
  <si>
    <t>8-38-6</t>
  </si>
  <si>
    <t>Qtd. (Kg)</t>
  </si>
  <si>
    <t>Roundup Glifosato</t>
  </si>
  <si>
    <t>Aplicações</t>
  </si>
  <si>
    <t>Dia</t>
  </si>
  <si>
    <t>Produto</t>
  </si>
  <si>
    <t>Quantidade (ml/há)</t>
  </si>
  <si>
    <t>Herbicida</t>
  </si>
  <si>
    <t>Fungicida</t>
  </si>
  <si>
    <t>Fox</t>
  </si>
  <si>
    <t>Adjuvante a calda</t>
  </si>
  <si>
    <t>Aureo</t>
  </si>
  <si>
    <t>Verdict</t>
  </si>
  <si>
    <t>Shefher MAx</t>
  </si>
  <si>
    <t>Inseticida</t>
  </si>
  <si>
    <t>Galil</t>
  </si>
  <si>
    <t>Inceticida</t>
  </si>
  <si>
    <r>
      <t>Adubação de Potássio</t>
    </r>
    <r>
      <rPr>
        <sz val="11"/>
        <color theme="1"/>
        <rFont val="Calibri"/>
        <family val="2"/>
        <scheme val="minor"/>
      </rPr>
      <t>: 100Kg/há KCl</t>
    </r>
  </si>
  <si>
    <t>LEGENDA</t>
  </si>
  <si>
    <t>Área: 3840m²</t>
  </si>
  <si>
    <t xml:space="preserve">Falta valor comercial  para os calculos </t>
  </si>
  <si>
    <t>Aplicações realizada durante o ciclo da cultura</t>
  </si>
  <si>
    <t>QTD (Kg/)  (1ha = 10000m²)</t>
  </si>
  <si>
    <t>ADUBAÇÃo</t>
  </si>
  <si>
    <r>
      <t>Potássio KCL</t>
    </r>
    <r>
      <rPr>
        <sz val="11"/>
        <color theme="1"/>
        <rFont val="Calibri"/>
        <family val="2"/>
        <scheme val="minor"/>
      </rPr>
      <t>:</t>
    </r>
  </si>
  <si>
    <t>QTD (kg) (0,26 ha = 3800m²)</t>
  </si>
  <si>
    <t>VALOR</t>
  </si>
  <si>
    <t>TOTAl</t>
  </si>
  <si>
    <t xml:space="preserve">(Valor da tonelada) </t>
  </si>
  <si>
    <t>valor (R$)( kg/3800m²)</t>
  </si>
  <si>
    <t>Variedade semente</t>
  </si>
  <si>
    <t>NPK</t>
  </si>
  <si>
    <t>KCl</t>
  </si>
  <si>
    <t>Sementes</t>
  </si>
  <si>
    <t>Variedade</t>
  </si>
  <si>
    <t>Inoculação</t>
  </si>
  <si>
    <t>Alvorada- N.A-MS</t>
  </si>
  <si>
    <t>Uni. Medida</t>
  </si>
  <si>
    <t>Bactéria</t>
  </si>
  <si>
    <t xml:space="preserve"> Bradyrizobium</t>
  </si>
  <si>
    <t>Dose</t>
  </si>
  <si>
    <t xml:space="preserve">Tratamento de Sementes </t>
  </si>
  <si>
    <t>Adubos</t>
  </si>
  <si>
    <t>Adubo cobertura</t>
  </si>
  <si>
    <t>R$ 5,50 Kg</t>
  </si>
  <si>
    <t>Qnt.</t>
  </si>
  <si>
    <t>Total</t>
  </si>
  <si>
    <t>valor</t>
  </si>
  <si>
    <t>Peso Kg</t>
  </si>
  <si>
    <t>Valor/há</t>
  </si>
  <si>
    <t>Valor (sementes/ha)</t>
  </si>
  <si>
    <t>jan</t>
  </si>
  <si>
    <t>fev</t>
  </si>
  <si>
    <t>jun</t>
  </si>
  <si>
    <t>jul</t>
  </si>
  <si>
    <t>out</t>
  </si>
  <si>
    <t>nov</t>
  </si>
  <si>
    <t>dez</t>
  </si>
  <si>
    <t>set</t>
  </si>
  <si>
    <t>mar</t>
  </si>
  <si>
    <t>abr</t>
  </si>
  <si>
    <t>mai</t>
  </si>
  <si>
    <t>ago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</si>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</sst>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  <numFmt numFmtId="166" formatCode="_-&quot;R$&quot;\ * #,##0.000_-;\-&quot;R$&quot;\ * #,##0.000_-;_-&quot;R$&quot;\ * &quot;-&quot;??_-;_-@_-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5" fillId="0" borderId="0"/>
    <xf numFmtId="0" fontId="7" fillId="0" borderId="0" applyFill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Font="1"/>
    <xf numFmtId="0" fontId="1" fillId="2" borderId="0" xfId="0" applyFont="1" applyFill="1"/>
    <xf numFmtId="2" fontId="1" fillId="2" borderId="0" xfId="0" applyNumberFormat="1" applyFont="1" applyFill="1"/>
    <xf numFmtId="0" fontId="2" fillId="0" borderId="0" xfId="0" applyFont="1" applyAlignment="1"/>
    <xf numFmtId="0" fontId="0" fillId="0" borderId="0" xfId="0" applyAlignment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Font="1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1" fillId="0" borderId="14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1" xfId="0" applyFont="1" applyBorder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4" borderId="21" xfId="0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3" borderId="7" xfId="0" applyFill="1" applyBorder="1"/>
    <xf numFmtId="0" fontId="0" fillId="3" borderId="19" xfId="0" applyFont="1" applyFill="1" applyBorder="1"/>
    <xf numFmtId="0" fontId="0" fillId="0" borderId="7" xfId="0" applyFill="1" applyBorder="1" applyAlignment="1">
      <alignment horizontal="center" vertical="center" wrapText="1"/>
    </xf>
    <xf numFmtId="14" fontId="0" fillId="0" borderId="7" xfId="0" applyNumberForma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14" fontId="0" fillId="0" borderId="24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3" borderId="1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Border="1"/>
    <xf numFmtId="0" fontId="0" fillId="4" borderId="7" xfId="0" applyFont="1" applyFill="1" applyBorder="1" applyAlignment="1">
      <alignment vertical="center"/>
    </xf>
    <xf numFmtId="0" fontId="0" fillId="0" borderId="15" xfId="0" applyFill="1" applyBorder="1" applyAlignment="1">
      <alignment horizontal="center"/>
    </xf>
    <xf numFmtId="0" fontId="0" fillId="3" borderId="17" xfId="0" applyFill="1" applyBorder="1"/>
    <xf numFmtId="0" fontId="1" fillId="0" borderId="7" xfId="0" applyFont="1" applyFill="1" applyBorder="1"/>
    <xf numFmtId="44" fontId="0" fillId="0" borderId="7" xfId="0" applyNumberFormat="1" applyBorder="1"/>
    <xf numFmtId="0" fontId="1" fillId="0" borderId="0" xfId="0" applyFont="1" applyBorder="1" applyAlignment="1">
      <alignment horizontal="center"/>
    </xf>
    <xf numFmtId="0" fontId="4" fillId="5" borderId="7" xfId="0" applyFont="1" applyFill="1" applyBorder="1" applyAlignment="1">
      <alignment vertical="center" wrapText="1"/>
    </xf>
    <xf numFmtId="44" fontId="0" fillId="0" borderId="7" xfId="1" applyFont="1" applyBorder="1"/>
    <xf numFmtId="0" fontId="0" fillId="0" borderId="0" xfId="0" applyBorder="1" applyAlignment="1">
      <alignment horizontal="center"/>
    </xf>
    <xf numFmtId="0" fontId="1" fillId="0" borderId="7" xfId="0" applyFont="1" applyFill="1" applyBorder="1" applyAlignment="1"/>
    <xf numFmtId="0" fontId="1" fillId="0" borderId="7" xfId="0" applyFont="1" applyBorder="1" applyAlignment="1"/>
    <xf numFmtId="44" fontId="0" fillId="0" borderId="0" xfId="1" applyFont="1"/>
    <xf numFmtId="166" fontId="0" fillId="0" borderId="7" xfId="0" applyNumberFormat="1" applyBorder="1"/>
    <xf numFmtId="165" fontId="0" fillId="0" borderId="0" xfId="0" applyNumberFormat="1"/>
    <xf numFmtId="2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167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4">
    <cellStyle name="Moeda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3" sqref="B3"/>
    </sheetView>
  </sheetViews>
  <sheetFormatPr defaultRowHeight="14.4" x14ac:dyDescent="0.3"/>
  <cols>
    <col min="1" max="1" width="33.44140625" bestFit="1" customWidth="1"/>
    <col min="2" max="2" width="24.6640625" bestFit="1" customWidth="1"/>
    <col min="3" max="3" width="26.109375" bestFit="1" customWidth="1"/>
    <col min="4" max="4" width="22.33203125" bestFit="1" customWidth="1"/>
    <col min="5" max="5" width="13.88671875" bestFit="1" customWidth="1"/>
    <col min="8" max="8" width="35" bestFit="1" customWidth="1"/>
    <col min="9" max="9" width="36" bestFit="1" customWidth="1"/>
    <col min="10" max="10" width="10.6640625" bestFit="1" customWidth="1"/>
    <col min="11" max="11" width="12.5546875" customWidth="1"/>
  </cols>
  <sheetData>
    <row r="1" spans="1:9" ht="21.6" thickBot="1" x14ac:dyDescent="0.45">
      <c r="A1" s="80" t="s">
        <v>0</v>
      </c>
      <c r="B1" s="80"/>
      <c r="C1" s="80"/>
      <c r="D1" s="80"/>
      <c r="E1" s="80"/>
      <c r="F1" s="80"/>
      <c r="G1" s="9"/>
      <c r="H1" s="9"/>
      <c r="I1" s="9"/>
    </row>
    <row r="2" spans="1:9" x14ac:dyDescent="0.3">
      <c r="A2" s="29" t="s">
        <v>52</v>
      </c>
      <c r="B2" s="17" t="s">
        <v>16</v>
      </c>
      <c r="C2" s="17" t="s">
        <v>17</v>
      </c>
      <c r="D2" s="17" t="s">
        <v>18</v>
      </c>
      <c r="E2" s="18"/>
      <c r="F2" s="19" t="s">
        <v>1</v>
      </c>
    </row>
    <row r="3" spans="1:9" x14ac:dyDescent="0.3">
      <c r="A3" s="30">
        <v>6410</v>
      </c>
      <c r="B3" s="14">
        <v>220</v>
      </c>
      <c r="C3" s="15">
        <v>17.28</v>
      </c>
      <c r="D3" s="33">
        <v>5.5</v>
      </c>
      <c r="E3" s="12"/>
      <c r="F3" s="31">
        <f>C3*D3</f>
        <v>95.04</v>
      </c>
    </row>
    <row r="4" spans="1:9" x14ac:dyDescent="0.3">
      <c r="A4" s="36" t="s">
        <v>21</v>
      </c>
      <c r="B4" s="37" t="s">
        <v>50</v>
      </c>
      <c r="C4" s="38" t="s">
        <v>51</v>
      </c>
      <c r="D4" s="11" t="s">
        <v>23</v>
      </c>
      <c r="E4" s="34"/>
      <c r="F4" s="35"/>
    </row>
    <row r="5" spans="1:9" x14ac:dyDescent="0.3">
      <c r="A5" s="32" t="s">
        <v>22</v>
      </c>
      <c r="B5" s="55"/>
      <c r="C5" s="60"/>
      <c r="D5" s="39">
        <v>200</v>
      </c>
      <c r="E5" s="34"/>
      <c r="F5" s="35"/>
    </row>
    <row r="6" spans="1:9" ht="15" thickBot="1" x14ac:dyDescent="0.35">
      <c r="A6" s="13"/>
      <c r="B6" s="12"/>
      <c r="C6" s="12"/>
      <c r="D6" s="12"/>
      <c r="E6" s="24" t="s">
        <v>19</v>
      </c>
      <c r="F6" s="59">
        <f>F3+F5</f>
        <v>95.04</v>
      </c>
    </row>
    <row r="7" spans="1:9" ht="15" thickBot="1" x14ac:dyDescent="0.35">
      <c r="A7" s="1"/>
      <c r="F7" s="1"/>
    </row>
    <row r="8" spans="1:9" x14ac:dyDescent="0.3">
      <c r="A8" s="16" t="s">
        <v>2</v>
      </c>
      <c r="B8" s="17" t="s">
        <v>4</v>
      </c>
      <c r="C8" s="17" t="s">
        <v>14</v>
      </c>
      <c r="D8" s="17" t="s">
        <v>4</v>
      </c>
      <c r="E8" s="18"/>
      <c r="F8" s="19" t="s">
        <v>1</v>
      </c>
      <c r="H8" s="75" t="s">
        <v>11</v>
      </c>
      <c r="I8" s="76"/>
    </row>
    <row r="9" spans="1:9" x14ac:dyDescent="0.3">
      <c r="A9" s="20" t="s">
        <v>7</v>
      </c>
      <c r="B9" s="13" t="s">
        <v>13</v>
      </c>
      <c r="C9" s="14">
        <v>28.8</v>
      </c>
      <c r="D9" s="13">
        <v>1</v>
      </c>
      <c r="E9" s="12"/>
      <c r="F9" s="21">
        <f>C9*D9</f>
        <v>28.8</v>
      </c>
      <c r="H9" s="25" t="s">
        <v>5</v>
      </c>
      <c r="I9" s="26" t="s">
        <v>10</v>
      </c>
    </row>
    <row r="10" spans="1:9" ht="15" thickBot="1" x14ac:dyDescent="0.35">
      <c r="A10" s="20" t="s">
        <v>8</v>
      </c>
      <c r="B10" s="12" t="s">
        <v>12</v>
      </c>
      <c r="C10" s="14">
        <v>5.8</v>
      </c>
      <c r="D10" s="13">
        <v>1</v>
      </c>
      <c r="E10" s="12"/>
      <c r="F10" s="21">
        <f t="shared" ref="F10:F11" si="0">C10*D10</f>
        <v>5.8</v>
      </c>
      <c r="H10" s="27" t="s">
        <v>6</v>
      </c>
      <c r="I10" s="28" t="s">
        <v>9</v>
      </c>
    </row>
    <row r="11" spans="1:9" x14ac:dyDescent="0.3">
      <c r="A11" s="40" t="s">
        <v>3</v>
      </c>
      <c r="B11" s="13" t="s">
        <v>15</v>
      </c>
      <c r="C11" s="14">
        <v>4.5</v>
      </c>
      <c r="D11" s="13">
        <v>1</v>
      </c>
      <c r="E11" s="12"/>
      <c r="F11" s="21">
        <f t="shared" si="0"/>
        <v>4.5</v>
      </c>
    </row>
    <row r="12" spans="1:9" ht="15" thickBot="1" x14ac:dyDescent="0.35">
      <c r="A12" s="22"/>
      <c r="B12" s="23"/>
      <c r="C12" s="23"/>
      <c r="D12" s="23"/>
      <c r="E12" s="24" t="s">
        <v>19</v>
      </c>
      <c r="F12" s="44">
        <f>F11+F10+F9</f>
        <v>39.1</v>
      </c>
    </row>
    <row r="13" spans="1:9" ht="15" thickBot="1" x14ac:dyDescent="0.35">
      <c r="A13" s="52"/>
      <c r="B13" s="53"/>
      <c r="C13" s="53"/>
      <c r="D13" s="53"/>
      <c r="E13" s="52"/>
      <c r="F13" s="54"/>
    </row>
    <row r="14" spans="1:9" ht="15" thickBot="1" x14ac:dyDescent="0.35">
      <c r="A14" s="57" t="s">
        <v>45</v>
      </c>
      <c r="B14" s="57" t="s">
        <v>44</v>
      </c>
      <c r="C14" s="11" t="s">
        <v>47</v>
      </c>
      <c r="D14" s="11" t="s">
        <v>48</v>
      </c>
      <c r="E14" s="57" t="s">
        <v>49</v>
      </c>
      <c r="H14" s="43" t="s">
        <v>40</v>
      </c>
    </row>
    <row r="15" spans="1:9" ht="15" thickBot="1" x14ac:dyDescent="0.35">
      <c r="A15" s="58" t="s">
        <v>46</v>
      </c>
      <c r="B15" s="51">
        <v>100</v>
      </c>
      <c r="C15" s="51">
        <f>0.26/100</f>
        <v>2.5999999999999999E-3</v>
      </c>
      <c r="D15" s="51"/>
      <c r="E15" s="45"/>
      <c r="F15" s="56"/>
      <c r="H15" s="46" t="s">
        <v>42</v>
      </c>
    </row>
    <row r="16" spans="1:9" x14ac:dyDescent="0.3">
      <c r="A16" s="2"/>
    </row>
    <row r="17" spans="2:6" x14ac:dyDescent="0.3">
      <c r="B17" s="5"/>
    </row>
    <row r="21" spans="2:6" x14ac:dyDescent="0.3">
      <c r="B21" s="3"/>
      <c r="C21" s="4"/>
      <c r="D21" s="4"/>
      <c r="F21" s="5"/>
    </row>
    <row r="23" spans="2:6" s="6" customFormat="1" x14ac:dyDescent="0.3"/>
    <row r="24" spans="2:6" s="6" customFormat="1" x14ac:dyDescent="0.3"/>
    <row r="34" spans="1:6" ht="15" thickBot="1" x14ac:dyDescent="0.35">
      <c r="A34" s="10"/>
      <c r="B34" s="10"/>
      <c r="C34" s="10"/>
      <c r="D34" s="10"/>
    </row>
    <row r="35" spans="1:6" ht="15" thickBot="1" x14ac:dyDescent="0.35">
      <c r="A35" s="77" t="s">
        <v>41</v>
      </c>
      <c r="B35" s="78"/>
      <c r="C35" s="78"/>
      <c r="D35" s="79"/>
      <c r="E35" s="7" t="s">
        <v>20</v>
      </c>
      <c r="F35" s="8" t="e">
        <f>F6+F12+#REF!+#REF!</f>
        <v>#REF!</v>
      </c>
    </row>
    <row r="36" spans="1:6" x14ac:dyDescent="0.3">
      <c r="A36" s="10"/>
      <c r="B36" s="10"/>
      <c r="C36" s="10"/>
      <c r="D36" s="10"/>
    </row>
    <row r="42" spans="1:6" x14ac:dyDescent="0.3">
      <c r="A42" s="41" t="s">
        <v>39</v>
      </c>
      <c r="B42" s="42"/>
      <c r="C42" s="42"/>
      <c r="D42" s="42"/>
    </row>
  </sheetData>
  <mergeCells count="3">
    <mergeCell ref="H8:I8"/>
    <mergeCell ref="A35:D35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K13" sqref="K13"/>
    </sheetView>
  </sheetViews>
  <sheetFormatPr defaultRowHeight="14.4" x14ac:dyDescent="0.3"/>
  <cols>
    <col min="1" max="1" width="16" customWidth="1"/>
    <col min="2" max="2" width="19" customWidth="1"/>
    <col min="3" max="3" width="18.44140625" customWidth="1"/>
    <col min="4" max="4" width="18.88671875" customWidth="1"/>
    <col min="6" max="6" width="16" bestFit="1" customWidth="1"/>
    <col min="7" max="7" width="17.6640625" bestFit="1" customWidth="1"/>
    <col min="8" max="8" width="17" bestFit="1" customWidth="1"/>
    <col min="9" max="9" width="12" bestFit="1" customWidth="1"/>
    <col min="10" max="10" width="10.5546875" bestFit="1" customWidth="1"/>
    <col min="11" max="11" width="19.5546875" bestFit="1" customWidth="1"/>
    <col min="14" max="14" width="12.109375" bestFit="1" customWidth="1"/>
  </cols>
  <sheetData>
    <row r="1" spans="1:14" ht="21" x14ac:dyDescent="0.4">
      <c r="A1" s="87" t="s">
        <v>43</v>
      </c>
      <c r="B1" s="87"/>
      <c r="C1" s="87"/>
      <c r="D1" s="87"/>
      <c r="F1" s="88" t="s">
        <v>55</v>
      </c>
      <c r="G1" s="89"/>
      <c r="H1" s="57" t="s">
        <v>69</v>
      </c>
      <c r="I1" s="86" t="s">
        <v>64</v>
      </c>
      <c r="J1" s="86"/>
      <c r="K1" s="57" t="s">
        <v>14</v>
      </c>
      <c r="L1" s="57" t="s">
        <v>70</v>
      </c>
      <c r="M1" s="57" t="s">
        <v>62</v>
      </c>
      <c r="N1" s="61" t="s">
        <v>71</v>
      </c>
    </row>
    <row r="2" spans="1:14" x14ac:dyDescent="0.3">
      <c r="A2" s="64" t="s">
        <v>25</v>
      </c>
      <c r="B2" s="64" t="s">
        <v>26</v>
      </c>
      <c r="C2" s="64" t="s">
        <v>27</v>
      </c>
      <c r="D2" s="64" t="s">
        <v>28</v>
      </c>
      <c r="F2" s="11" t="s">
        <v>56</v>
      </c>
      <c r="G2" s="13">
        <v>6410</v>
      </c>
      <c r="H2" s="65" t="s">
        <v>66</v>
      </c>
      <c r="I2" s="57" t="s">
        <v>53</v>
      </c>
      <c r="J2" s="13" t="s">
        <v>22</v>
      </c>
      <c r="K2" s="65">
        <v>1648</v>
      </c>
      <c r="L2" s="12">
        <v>1000</v>
      </c>
      <c r="M2" s="12">
        <v>200</v>
      </c>
      <c r="N2" s="62">
        <f>SUM(K2/L2)*M2</f>
        <v>329.59999999999997</v>
      </c>
    </row>
    <row r="3" spans="1:14" x14ac:dyDescent="0.3">
      <c r="A3" s="49" t="s">
        <v>29</v>
      </c>
      <c r="B3" s="50">
        <v>43041</v>
      </c>
      <c r="C3" s="49" t="s">
        <v>24</v>
      </c>
      <c r="D3" s="49">
        <v>2000</v>
      </c>
      <c r="F3" s="63"/>
      <c r="G3" s="66"/>
      <c r="I3" s="57" t="s">
        <v>65</v>
      </c>
      <c r="J3" s="13" t="s">
        <v>54</v>
      </c>
      <c r="K3" s="65">
        <v>1200</v>
      </c>
      <c r="L3" s="12">
        <v>1000</v>
      </c>
      <c r="M3" s="12">
        <v>100</v>
      </c>
      <c r="N3" s="62">
        <f>SUM(K3/L3)*M3</f>
        <v>120</v>
      </c>
    </row>
    <row r="4" spans="1:14" x14ac:dyDescent="0.3">
      <c r="A4" s="47" t="s">
        <v>29</v>
      </c>
      <c r="B4" s="48">
        <v>43074</v>
      </c>
      <c r="C4" s="47" t="s">
        <v>34</v>
      </c>
      <c r="D4" s="47">
        <v>500</v>
      </c>
    </row>
    <row r="5" spans="1:14" x14ac:dyDescent="0.3">
      <c r="A5" s="47" t="s">
        <v>32</v>
      </c>
      <c r="B5" s="48">
        <v>43081</v>
      </c>
      <c r="C5" s="47" t="s">
        <v>33</v>
      </c>
      <c r="D5" s="47">
        <v>500</v>
      </c>
      <c r="F5" s="90" t="s">
        <v>57</v>
      </c>
      <c r="G5" s="91"/>
      <c r="H5" s="85"/>
      <c r="I5" s="85"/>
      <c r="J5" s="85"/>
      <c r="K5" s="85"/>
      <c r="L5" s="85"/>
    </row>
    <row r="6" spans="1:14" x14ac:dyDescent="0.3">
      <c r="A6" s="47" t="s">
        <v>30</v>
      </c>
      <c r="B6" s="48">
        <v>43081</v>
      </c>
      <c r="C6" s="47" t="s">
        <v>31</v>
      </c>
      <c r="D6" s="47">
        <v>400</v>
      </c>
      <c r="F6" s="92"/>
      <c r="G6" s="93"/>
      <c r="H6" s="67" t="s">
        <v>58</v>
      </c>
      <c r="I6" s="68" t="s">
        <v>59</v>
      </c>
      <c r="J6" s="57" t="s">
        <v>67</v>
      </c>
      <c r="K6" s="57" t="s">
        <v>68</v>
      </c>
      <c r="L6" s="12"/>
    </row>
    <row r="7" spans="1:14" x14ac:dyDescent="0.3">
      <c r="A7" s="47" t="s">
        <v>30</v>
      </c>
      <c r="B7" s="48">
        <v>43108</v>
      </c>
      <c r="C7" s="47" t="s">
        <v>35</v>
      </c>
      <c r="D7" s="47">
        <v>180</v>
      </c>
      <c r="F7" s="57" t="s">
        <v>60</v>
      </c>
      <c r="G7" s="12" t="s">
        <v>61</v>
      </c>
      <c r="H7" s="65">
        <v>1.9</v>
      </c>
      <c r="I7" s="12" t="s">
        <v>62</v>
      </c>
      <c r="J7" s="12">
        <v>2</v>
      </c>
      <c r="K7" s="62">
        <f>SUM(H7*J7)</f>
        <v>3.8</v>
      </c>
      <c r="L7" s="12"/>
    </row>
    <row r="8" spans="1:14" x14ac:dyDescent="0.3">
      <c r="A8" s="47" t="s">
        <v>38</v>
      </c>
      <c r="B8" s="48">
        <v>43108</v>
      </c>
      <c r="C8" s="47" t="s">
        <v>37</v>
      </c>
      <c r="D8" s="47">
        <v>350</v>
      </c>
      <c r="F8" s="52"/>
      <c r="G8" s="53"/>
      <c r="H8" s="69"/>
    </row>
    <row r="9" spans="1:14" x14ac:dyDescent="0.3">
      <c r="A9" s="47" t="s">
        <v>32</v>
      </c>
      <c r="B9" s="48">
        <v>43108</v>
      </c>
      <c r="C9" s="47" t="s">
        <v>33</v>
      </c>
      <c r="D9" s="47">
        <v>190</v>
      </c>
      <c r="F9" s="81" t="s">
        <v>63</v>
      </c>
      <c r="G9" s="82"/>
      <c r="H9" s="85"/>
      <c r="I9" s="85"/>
      <c r="J9" s="85"/>
      <c r="K9" s="85"/>
      <c r="L9" s="85"/>
    </row>
    <row r="10" spans="1:14" x14ac:dyDescent="0.3">
      <c r="A10" s="47" t="s">
        <v>30</v>
      </c>
      <c r="B10" s="48">
        <v>43123</v>
      </c>
      <c r="C10" s="47" t="s">
        <v>35</v>
      </c>
      <c r="D10" s="47">
        <v>180</v>
      </c>
      <c r="F10" s="83"/>
      <c r="G10" s="84"/>
      <c r="H10" s="67" t="s">
        <v>58</v>
      </c>
      <c r="I10" s="68" t="s">
        <v>59</v>
      </c>
      <c r="J10" s="12" t="s">
        <v>67</v>
      </c>
      <c r="K10" s="12" t="s">
        <v>72</v>
      </c>
      <c r="L10" s="12"/>
    </row>
    <row r="11" spans="1:14" x14ac:dyDescent="0.3">
      <c r="A11" s="47" t="s">
        <v>36</v>
      </c>
      <c r="B11" s="48">
        <v>43123</v>
      </c>
      <c r="C11" s="47" t="s">
        <v>37</v>
      </c>
      <c r="D11" s="47">
        <v>350</v>
      </c>
      <c r="F11" s="57" t="s">
        <v>5</v>
      </c>
      <c r="G11" s="12" t="s">
        <v>10</v>
      </c>
      <c r="H11" s="65">
        <v>19</v>
      </c>
      <c r="I11" s="12">
        <v>1000</v>
      </c>
      <c r="J11" s="12">
        <v>2</v>
      </c>
      <c r="K11" s="70">
        <f>SUM(H11/I11)*J11</f>
        <v>3.7999999999999999E-2</v>
      </c>
      <c r="L11" s="12"/>
    </row>
    <row r="12" spans="1:14" x14ac:dyDescent="0.3">
      <c r="A12" s="47" t="s">
        <v>32</v>
      </c>
      <c r="B12" s="48">
        <v>43123</v>
      </c>
      <c r="C12" s="47" t="s">
        <v>33</v>
      </c>
      <c r="D12" s="47">
        <v>190</v>
      </c>
      <c r="F12" s="57" t="s">
        <v>6</v>
      </c>
      <c r="G12" s="12" t="s">
        <v>9</v>
      </c>
      <c r="H12" s="65">
        <v>430</v>
      </c>
      <c r="I12" s="12">
        <v>1000</v>
      </c>
      <c r="J12" s="12">
        <v>1</v>
      </c>
      <c r="K12" s="70">
        <f>SUM(H12/I12)*J12</f>
        <v>0.43</v>
      </c>
      <c r="L12" s="12"/>
    </row>
    <row r="13" spans="1:14" x14ac:dyDescent="0.3">
      <c r="H13" s="2"/>
      <c r="L13" s="53"/>
    </row>
    <row r="14" spans="1:14" x14ac:dyDescent="0.3">
      <c r="L14" s="53"/>
    </row>
    <row r="15" spans="1:14" x14ac:dyDescent="0.3">
      <c r="L15" s="53"/>
    </row>
    <row r="16" spans="1:14" x14ac:dyDescent="0.3">
      <c r="L16" s="53"/>
    </row>
  </sheetData>
  <mergeCells count="7">
    <mergeCell ref="F9:G10"/>
    <mergeCell ref="H9:L9"/>
    <mergeCell ref="I1:J1"/>
    <mergeCell ref="A1:D1"/>
    <mergeCell ref="F1:G1"/>
    <mergeCell ref="F5:G6"/>
    <mergeCell ref="H5:L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85</v>
      </c>
      <c r="B1" t="s">
        <v>73</v>
      </c>
      <c r="C1" t="s">
        <v>74</v>
      </c>
      <c r="D1" t="s">
        <v>81</v>
      </c>
      <c r="E1" t="s">
        <v>82</v>
      </c>
      <c r="F1" t="s">
        <v>83</v>
      </c>
      <c r="G1" t="s">
        <v>75</v>
      </c>
      <c r="H1" t="s">
        <v>76</v>
      </c>
      <c r="I1" t="s">
        <v>84</v>
      </c>
      <c r="J1" t="s">
        <v>80</v>
      </c>
      <c r="K1" t="s">
        <v>77</v>
      </c>
      <c r="L1" t="s">
        <v>78</v>
      </c>
      <c r="M1" t="s">
        <v>79</v>
      </c>
    </row>
    <row r="2" spans="1:19" x14ac:dyDescent="0.3">
      <c r="A2">
        <v>2011</v>
      </c>
      <c r="B2" s="73">
        <v>50.78</v>
      </c>
      <c r="C2" s="73">
        <v>51.39</v>
      </c>
      <c r="D2" s="73">
        <v>49.54</v>
      </c>
      <c r="E2" s="73">
        <v>47.19</v>
      </c>
      <c r="F2" s="73">
        <v>47.83</v>
      </c>
      <c r="G2" s="73">
        <v>47.88</v>
      </c>
      <c r="H2" s="73">
        <v>48.5</v>
      </c>
      <c r="I2" s="73">
        <v>49.38</v>
      </c>
      <c r="J2" s="73">
        <v>51.94</v>
      </c>
      <c r="K2" s="73">
        <v>48.47</v>
      </c>
      <c r="L2" s="73">
        <v>47.74</v>
      </c>
      <c r="M2" s="73">
        <v>47.7</v>
      </c>
      <c r="N2" s="73"/>
      <c r="O2" s="72"/>
      <c r="P2" s="72"/>
      <c r="Q2" s="72"/>
      <c r="R2" s="72"/>
      <c r="S2" s="5"/>
    </row>
    <row r="3" spans="1:19" x14ac:dyDescent="0.3">
      <c r="A3">
        <v>2012</v>
      </c>
      <c r="B3" s="73">
        <v>49.55</v>
      </c>
      <c r="C3" s="73">
        <v>49.32</v>
      </c>
      <c r="D3" s="73">
        <v>54.93</v>
      </c>
      <c r="E3" s="73">
        <v>60.35</v>
      </c>
      <c r="F3" s="73">
        <v>63.79</v>
      </c>
      <c r="G3" s="73">
        <v>68.05</v>
      </c>
      <c r="H3" s="73">
        <v>79.36</v>
      </c>
      <c r="I3" s="73">
        <v>85.58</v>
      </c>
      <c r="J3" s="73">
        <v>86.82</v>
      </c>
      <c r="K3" s="73">
        <v>75.73</v>
      </c>
      <c r="L3" s="73">
        <v>75.73</v>
      </c>
      <c r="M3" s="73">
        <v>75.73</v>
      </c>
      <c r="N3" s="73"/>
      <c r="O3" s="72"/>
      <c r="P3" s="72"/>
      <c r="Q3" s="72"/>
      <c r="R3" s="72"/>
      <c r="S3" s="74"/>
    </row>
    <row r="4" spans="1:19" x14ac:dyDescent="0.3">
      <c r="A4">
        <v>2013</v>
      </c>
      <c r="B4" s="73">
        <v>71.989999999999995</v>
      </c>
      <c r="C4" s="73">
        <v>64.010000000000005</v>
      </c>
      <c r="D4" s="73">
        <v>61.84</v>
      </c>
      <c r="E4" s="73">
        <v>59.45</v>
      </c>
      <c r="F4" s="73">
        <v>61.89</v>
      </c>
      <c r="G4" s="73">
        <v>68.72</v>
      </c>
      <c r="H4" s="73">
        <v>69.319999999999993</v>
      </c>
      <c r="I4" s="73">
        <v>69.88</v>
      </c>
      <c r="J4" s="73">
        <v>73.47</v>
      </c>
      <c r="K4" s="73">
        <v>73.84</v>
      </c>
      <c r="L4" s="73">
        <v>76.349999999999994</v>
      </c>
      <c r="M4" s="73">
        <v>77.25</v>
      </c>
      <c r="N4" s="73"/>
      <c r="O4" s="72"/>
      <c r="P4" s="72"/>
      <c r="Q4" s="72"/>
      <c r="R4" s="72"/>
      <c r="S4" s="74"/>
    </row>
    <row r="5" spans="1:19" x14ac:dyDescent="0.3">
      <c r="A5">
        <v>2014</v>
      </c>
      <c r="B5" s="73">
        <v>72.290000000000006</v>
      </c>
      <c r="C5" s="73">
        <v>69.709999999999994</v>
      </c>
      <c r="D5" s="73">
        <v>72.27</v>
      </c>
      <c r="E5" s="73">
        <v>71.11</v>
      </c>
      <c r="F5" s="73">
        <v>70.739999999999995</v>
      </c>
      <c r="G5" s="73">
        <v>70.86</v>
      </c>
      <c r="H5" s="73">
        <v>67.3</v>
      </c>
      <c r="I5" s="73">
        <v>67.11</v>
      </c>
      <c r="J5" s="73">
        <v>63.06</v>
      </c>
      <c r="K5" s="73">
        <v>61.17</v>
      </c>
      <c r="L5" s="73">
        <v>61.17</v>
      </c>
      <c r="M5" s="73">
        <v>61.17</v>
      </c>
      <c r="N5" s="73"/>
      <c r="O5" s="72"/>
      <c r="P5" s="72"/>
      <c r="Q5" s="72"/>
      <c r="R5" s="72"/>
      <c r="S5" s="74"/>
    </row>
    <row r="6" spans="1:19" x14ac:dyDescent="0.3">
      <c r="A6">
        <v>2015</v>
      </c>
      <c r="B6" s="73">
        <v>61.14</v>
      </c>
      <c r="C6" s="73">
        <v>63.72</v>
      </c>
      <c r="D6" s="73">
        <v>67.900000000000006</v>
      </c>
      <c r="E6" s="73">
        <v>69.53</v>
      </c>
      <c r="F6" s="73">
        <v>66.61</v>
      </c>
      <c r="G6" s="73">
        <v>67.88</v>
      </c>
      <c r="H6" s="73">
        <v>72.89</v>
      </c>
      <c r="I6" s="73">
        <v>77.33</v>
      </c>
      <c r="J6" s="73">
        <v>81.349999999999994</v>
      </c>
      <c r="K6" s="73">
        <v>81.98</v>
      </c>
      <c r="L6" s="73">
        <v>79.97</v>
      </c>
      <c r="M6" s="73">
        <v>80.760000000000005</v>
      </c>
      <c r="N6" s="73"/>
      <c r="O6" s="72"/>
      <c r="P6" s="72"/>
      <c r="Q6" s="72"/>
      <c r="R6" s="72"/>
      <c r="S6" s="74"/>
    </row>
    <row r="7" spans="1:19" x14ac:dyDescent="0.3">
      <c r="A7">
        <v>2016</v>
      </c>
      <c r="B7" s="73">
        <v>82.75</v>
      </c>
      <c r="C7" s="73">
        <v>77.83</v>
      </c>
      <c r="D7" s="73">
        <v>74.53</v>
      </c>
      <c r="E7" s="73">
        <v>78.040000000000006</v>
      </c>
      <c r="F7" s="73">
        <v>86.43</v>
      </c>
      <c r="G7" s="73">
        <v>95.19</v>
      </c>
      <c r="H7" s="73">
        <v>87.46</v>
      </c>
      <c r="I7" s="73">
        <v>81.69</v>
      </c>
      <c r="J7" s="73">
        <v>79.5</v>
      </c>
      <c r="K7" s="73">
        <v>76.7</v>
      </c>
      <c r="L7" s="73">
        <v>78.27</v>
      </c>
      <c r="M7" s="73">
        <v>78.430000000000007</v>
      </c>
      <c r="N7" s="73"/>
      <c r="O7" s="72"/>
      <c r="P7" s="72"/>
      <c r="Q7" s="72"/>
      <c r="R7" s="72"/>
      <c r="S7" s="74"/>
    </row>
    <row r="8" spans="1:19" x14ac:dyDescent="0.3">
      <c r="A8">
        <v>2017</v>
      </c>
      <c r="B8" s="73">
        <v>76.03</v>
      </c>
      <c r="C8" s="73">
        <v>73.86</v>
      </c>
      <c r="D8" s="73">
        <v>70.010000000000005</v>
      </c>
      <c r="E8" s="73">
        <v>65.819999999999993</v>
      </c>
      <c r="F8" s="73">
        <v>68.94</v>
      </c>
      <c r="G8" s="73">
        <v>68.95</v>
      </c>
      <c r="H8" s="73">
        <v>72.239999999999995</v>
      </c>
      <c r="I8" s="73">
        <v>69.83</v>
      </c>
      <c r="J8" s="73">
        <v>70.41</v>
      </c>
      <c r="K8" s="73">
        <v>71.47</v>
      </c>
      <c r="L8" s="73">
        <v>73.87</v>
      </c>
      <c r="M8" s="73">
        <v>74.239999999999995</v>
      </c>
      <c r="N8" s="73"/>
      <c r="O8" s="72"/>
      <c r="P8" s="72"/>
      <c r="Q8" s="72"/>
      <c r="R8" s="72"/>
      <c r="S8" s="74"/>
    </row>
    <row r="9" spans="1:19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O10" s="71"/>
      <c r="Q10" s="71"/>
      <c r="R10" s="7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14"/>
  <sheetViews>
    <sheetView workbookViewId="0">
      <selection activeCell="H2" sqref="H2"/>
    </sheetView>
  </sheetViews>
  <sheetFormatPr defaultRowHeight="14.4" x14ac:dyDescent="0.3"/>
  <sheetData>
    <row r="2" spans="7:7" x14ac:dyDescent="0.3">
      <c r="G2">
        <v>2018</v>
      </c>
    </row>
    <row r="3" spans="7:7" x14ac:dyDescent="0.3">
      <c r="G3">
        <v>71.83</v>
      </c>
    </row>
    <row r="4" spans="7:7" x14ac:dyDescent="0.3">
      <c r="G4">
        <v>74.72</v>
      </c>
    </row>
    <row r="5" spans="7:7" x14ac:dyDescent="0.3">
      <c r="G5">
        <v>79.39</v>
      </c>
    </row>
    <row r="6" spans="7:7" x14ac:dyDescent="0.3">
      <c r="G6">
        <v>85.53</v>
      </c>
    </row>
    <row r="7" spans="7:7" x14ac:dyDescent="0.3">
      <c r="G7">
        <v>86.12</v>
      </c>
    </row>
    <row r="8" spans="7:7" x14ac:dyDescent="0.3">
      <c r="G8">
        <v>84.83</v>
      </c>
    </row>
    <row r="9" spans="7:7" x14ac:dyDescent="0.3">
      <c r="G9">
        <v>88.29</v>
      </c>
    </row>
    <row r="10" spans="7:7" x14ac:dyDescent="0.3">
      <c r="G10">
        <v>89.91</v>
      </c>
    </row>
    <row r="11" spans="7:7" x14ac:dyDescent="0.3">
      <c r="G11">
        <v>95.48</v>
      </c>
    </row>
    <row r="12" spans="7:7" x14ac:dyDescent="0.3">
      <c r="G12">
        <v>90.53</v>
      </c>
    </row>
    <row r="13" spans="7:7" x14ac:dyDescent="0.3">
      <c r="G13">
        <v>84.16</v>
      </c>
    </row>
    <row r="14" spans="7:7" x14ac:dyDescent="0.3">
      <c r="G14">
        <v>81.099999999999994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Gasto inicial</vt:lpstr>
      <vt:lpstr>Descrições</vt:lpstr>
      <vt:lpstr>SojaCEPEA</vt:lpstr>
      <vt:lpstr>Dados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Vanzela</cp:lastModifiedBy>
  <dcterms:created xsi:type="dcterms:W3CDTF">2017-10-23T13:20:06Z</dcterms:created>
  <dcterms:modified xsi:type="dcterms:W3CDTF">2019-07-22T16:55:02Z</dcterms:modified>
</cp:coreProperties>
</file>