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ocuments\Artigos em produção\Projeção de custos com método de monte carlo\Testes Distribuição Triangular\"/>
    </mc:Choice>
  </mc:AlternateContent>
  <bookViews>
    <workbookView xWindow="0" yWindow="0" windowWidth="20496" windowHeight="7752"/>
  </bookViews>
  <sheets>
    <sheet name="SojaCEPEA" sheetId="8" r:id="rId1"/>
    <sheet name="Dados 2018" sheetId="9" r:id="rId2"/>
  </sheets>
  <calcPr calcId="152511"/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2" i="8"/>
  <c r="N8" i="8" l="1"/>
  <c r="N7" i="8"/>
  <c r="N6" i="8"/>
  <c r="N5" i="8"/>
  <c r="N4" i="8"/>
  <c r="N3" i="8"/>
  <c r="N2" i="8"/>
  <c r="S3" i="8"/>
  <c r="S4" i="8"/>
  <c r="T4" i="8" s="1"/>
  <c r="S5" i="8"/>
  <c r="T5" i="8" s="1"/>
  <c r="S6" i="8"/>
  <c r="T6" i="8" s="1"/>
  <c r="S7" i="8"/>
  <c r="T7" i="8" s="1"/>
  <c r="S8" i="8"/>
  <c r="T8" i="8" s="1"/>
  <c r="S2" i="8"/>
  <c r="P4" i="8"/>
  <c r="P3" i="8"/>
  <c r="P5" i="8"/>
  <c r="P6" i="8"/>
  <c r="P7" i="8"/>
  <c r="P8" i="8"/>
  <c r="P2" i="8"/>
  <c r="O3" i="8"/>
  <c r="R3" i="8" s="1"/>
  <c r="O4" i="8"/>
  <c r="O5" i="8"/>
  <c r="O6" i="8"/>
  <c r="O7" i="8"/>
  <c r="O8" i="8"/>
  <c r="O2" i="8"/>
  <c r="R2" i="8" s="1"/>
  <c r="R6" i="8" l="1"/>
  <c r="T3" i="8"/>
  <c r="R7" i="8"/>
  <c r="R5" i="8"/>
  <c r="R4" i="8"/>
  <c r="R8" i="8"/>
</calcChain>
</file>

<file path=xl/sharedStrings.xml><?xml version="1.0" encoding="utf-8"?>
<sst xmlns="http://schemas.openxmlformats.org/spreadsheetml/2006/main" count="20" uniqueCount="20">
  <si>
    <t>Total</t>
  </si>
  <si>
    <t>y/y</t>
  </si>
  <si>
    <t>Máximo</t>
  </si>
  <si>
    <t>Média</t>
  </si>
  <si>
    <t>Mínimo</t>
  </si>
  <si>
    <t>jan</t>
  </si>
  <si>
    <t>fev</t>
  </si>
  <si>
    <t>jun</t>
  </si>
  <si>
    <t>jul</t>
  </si>
  <si>
    <t>out</t>
  </si>
  <si>
    <t>nov</t>
  </si>
  <si>
    <t>dez</t>
  </si>
  <si>
    <t>set</t>
  </si>
  <si>
    <t>Mediana</t>
  </si>
  <si>
    <t>DesvPad</t>
  </si>
  <si>
    <t>Ano</t>
  </si>
  <si>
    <t>mar</t>
  </si>
  <si>
    <t>abr</t>
  </si>
  <si>
    <t>mai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</si>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</sst>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$-416]\ * #,##0.00_-;\-[$R$-416]\ * #,##0.00_-;_-[$R$-416]\ * &quot;-&quot;??_-;_-@_-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Fill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2" fontId="0" fillId="0" borderId="0" xfId="0" applyNumberFormat="1" applyAlignment="1"/>
    <xf numFmtId="0" fontId="0" fillId="0" borderId="0" xfId="0" applyNumberFormat="1" applyFill="1" applyProtection="1"/>
    <xf numFmtId="165" fontId="0" fillId="0" borderId="0" xfId="0" applyNumberFormat="1"/>
    <xf numFmtId="165" fontId="0" fillId="0" borderId="0" xfId="0" applyNumberFormat="1" applyFill="1" applyProtection="1"/>
    <xf numFmtId="165" fontId="0" fillId="0" borderId="0" xfId="0" applyNumberFormat="1" applyFill="1" applyAlignment="1" applyProtection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W1" sqref="W1:W13"/>
    </sheetView>
  </sheetViews>
  <sheetFormatPr defaultRowHeight="14.4" x14ac:dyDescent="0.3"/>
  <cols>
    <col min="17" max="17" width="9.5546875" customWidth="1"/>
  </cols>
  <sheetData>
    <row r="1" spans="1:20" x14ac:dyDescent="0.3">
      <c r="A1" t="s">
        <v>15</v>
      </c>
      <c r="B1" t="s">
        <v>5</v>
      </c>
      <c r="C1" t="s">
        <v>6</v>
      </c>
      <c r="D1" t="s">
        <v>16</v>
      </c>
      <c r="E1" t="s">
        <v>17</v>
      </c>
      <c r="F1" t="s">
        <v>18</v>
      </c>
      <c r="G1" t="s">
        <v>7</v>
      </c>
      <c r="H1" t="s">
        <v>8</v>
      </c>
      <c r="I1" t="s">
        <v>19</v>
      </c>
      <c r="J1" t="s">
        <v>12</v>
      </c>
      <c r="K1" t="s">
        <v>9</v>
      </c>
      <c r="L1" t="s">
        <v>10</v>
      </c>
      <c r="M1" t="s">
        <v>11</v>
      </c>
      <c r="N1" t="s">
        <v>4</v>
      </c>
      <c r="O1" t="s">
        <v>2</v>
      </c>
      <c r="P1" t="s">
        <v>3</v>
      </c>
      <c r="Q1" t="s">
        <v>13</v>
      </c>
      <c r="R1" t="s">
        <v>14</v>
      </c>
      <c r="S1" t="s">
        <v>0</v>
      </c>
      <c r="T1" t="s">
        <v>1</v>
      </c>
    </row>
    <row r="2" spans="1:20" x14ac:dyDescent="0.3">
      <c r="A2">
        <v>2011</v>
      </c>
      <c r="B2" s="4">
        <v>50.78</v>
      </c>
      <c r="C2" s="4">
        <v>51.39</v>
      </c>
      <c r="D2" s="4">
        <v>49.54</v>
      </c>
      <c r="E2" s="4">
        <v>47.19</v>
      </c>
      <c r="F2" s="4">
        <v>47.83</v>
      </c>
      <c r="G2" s="4">
        <v>47.88</v>
      </c>
      <c r="H2" s="4">
        <v>48.5</v>
      </c>
      <c r="I2" s="4">
        <v>49.38</v>
      </c>
      <c r="J2" s="4">
        <v>51.94</v>
      </c>
      <c r="K2" s="4">
        <v>48.47</v>
      </c>
      <c r="L2" s="4">
        <v>47.74</v>
      </c>
      <c r="M2" s="4">
        <v>47.7</v>
      </c>
      <c r="N2" s="9">
        <f t="shared" ref="N2:N8" si="0">MIN(B2:M2)</f>
        <v>47.19</v>
      </c>
      <c r="O2" s="3">
        <f t="shared" ref="O2:O8" si="1">MAX(B2:M2)</f>
        <v>51.94</v>
      </c>
      <c r="P2" s="8">
        <f t="shared" ref="P2:P8" si="2">AVERAGE(B2:M2)</f>
        <v>49.028333333333336</v>
      </c>
      <c r="Q2" s="8">
        <f>MEDIAN(B2:M2)</f>
        <v>48.484999999999999</v>
      </c>
      <c r="R2" s="8">
        <f t="shared" ref="R2:R8" si="3">_xlfn.STDEV.S(B2:O2)</f>
        <v>1.741647098405591</v>
      </c>
      <c r="S2" s="3">
        <f t="shared" ref="S2:S8" si="4">SUM(B2:M2)</f>
        <v>588.34</v>
      </c>
      <c r="T2" s="1"/>
    </row>
    <row r="3" spans="1:20" x14ac:dyDescent="0.3">
      <c r="A3">
        <v>2012</v>
      </c>
      <c r="B3" s="4">
        <v>49.55</v>
      </c>
      <c r="C3" s="4">
        <v>49.32</v>
      </c>
      <c r="D3" s="4">
        <v>54.93</v>
      </c>
      <c r="E3" s="4">
        <v>60.35</v>
      </c>
      <c r="F3" s="4">
        <v>63.79</v>
      </c>
      <c r="G3" s="4">
        <v>68.05</v>
      </c>
      <c r="H3" s="4">
        <v>79.36</v>
      </c>
      <c r="I3" s="4">
        <v>85.58</v>
      </c>
      <c r="J3" s="4">
        <v>86.82</v>
      </c>
      <c r="K3" s="4">
        <v>75.73</v>
      </c>
      <c r="L3" s="4">
        <v>75.73</v>
      </c>
      <c r="M3" s="4">
        <v>75.73</v>
      </c>
      <c r="N3" s="9">
        <f t="shared" si="0"/>
        <v>49.32</v>
      </c>
      <c r="O3" s="3">
        <f t="shared" si="1"/>
        <v>86.82</v>
      </c>
      <c r="P3" s="8">
        <f t="shared" si="2"/>
        <v>68.745000000000005</v>
      </c>
      <c r="Q3" s="8">
        <f t="shared" ref="Q3:Q8" si="5">MEDIAN(B3:M3)</f>
        <v>71.89</v>
      </c>
      <c r="R3" s="8">
        <f t="shared" si="3"/>
        <v>14.156329846583542</v>
      </c>
      <c r="S3" s="3">
        <f t="shared" si="4"/>
        <v>824.94</v>
      </c>
      <c r="T3" s="7">
        <f>(S3/S2)-1</f>
        <v>0.40214841758167053</v>
      </c>
    </row>
    <row r="4" spans="1:20" x14ac:dyDescent="0.3">
      <c r="A4">
        <v>2013</v>
      </c>
      <c r="B4" s="4">
        <v>71.989999999999995</v>
      </c>
      <c r="C4" s="4">
        <v>64.010000000000005</v>
      </c>
      <c r="D4" s="4">
        <v>61.84</v>
      </c>
      <c r="E4" s="4">
        <v>59.45</v>
      </c>
      <c r="F4" s="4">
        <v>61.89</v>
      </c>
      <c r="G4" s="4">
        <v>68.72</v>
      </c>
      <c r="H4" s="4">
        <v>69.319999999999993</v>
      </c>
      <c r="I4" s="4">
        <v>69.88</v>
      </c>
      <c r="J4" s="4">
        <v>73.47</v>
      </c>
      <c r="K4" s="4">
        <v>73.84</v>
      </c>
      <c r="L4" s="4">
        <v>76.349999999999994</v>
      </c>
      <c r="M4" s="4">
        <v>77.25</v>
      </c>
      <c r="N4" s="9">
        <f t="shared" si="0"/>
        <v>59.45</v>
      </c>
      <c r="O4" s="3">
        <f t="shared" si="1"/>
        <v>77.25</v>
      </c>
      <c r="P4" s="8">
        <f t="shared" si="2"/>
        <v>69.000833333333333</v>
      </c>
      <c r="Q4" s="8">
        <f t="shared" si="5"/>
        <v>69.599999999999994</v>
      </c>
      <c r="R4" s="8">
        <f t="shared" si="3"/>
        <v>6.518926502673021</v>
      </c>
      <c r="S4" s="3">
        <f t="shared" si="4"/>
        <v>828.01</v>
      </c>
      <c r="T4" s="7">
        <f t="shared" ref="T4:T8" si="6">(S4/S3)-1</f>
        <v>3.7214827745046808E-3</v>
      </c>
    </row>
    <row r="5" spans="1:20" x14ac:dyDescent="0.3">
      <c r="A5">
        <v>2014</v>
      </c>
      <c r="B5" s="4">
        <v>72.290000000000006</v>
      </c>
      <c r="C5" s="4">
        <v>69.709999999999994</v>
      </c>
      <c r="D5" s="4">
        <v>72.27</v>
      </c>
      <c r="E5" s="4">
        <v>71.11</v>
      </c>
      <c r="F5" s="4">
        <v>70.739999999999995</v>
      </c>
      <c r="G5" s="4">
        <v>70.86</v>
      </c>
      <c r="H5" s="4">
        <v>67.3</v>
      </c>
      <c r="I5" s="4">
        <v>67.11</v>
      </c>
      <c r="J5" s="4">
        <v>63.06</v>
      </c>
      <c r="K5" s="4">
        <v>61.17</v>
      </c>
      <c r="L5" s="4">
        <v>61.17</v>
      </c>
      <c r="M5" s="4">
        <v>61.17</v>
      </c>
      <c r="N5" s="9">
        <f t="shared" si="0"/>
        <v>61.17</v>
      </c>
      <c r="O5" s="3">
        <f t="shared" si="1"/>
        <v>72.290000000000006</v>
      </c>
      <c r="P5" s="8">
        <f t="shared" si="2"/>
        <v>67.33</v>
      </c>
      <c r="Q5" s="8">
        <f t="shared" si="5"/>
        <v>68.504999999999995</v>
      </c>
      <c r="R5" s="8">
        <f t="shared" si="3"/>
        <v>4.7036020800523213</v>
      </c>
      <c r="S5" s="3">
        <f t="shared" si="4"/>
        <v>807.95999999999992</v>
      </c>
      <c r="T5" s="7">
        <f t="shared" si="6"/>
        <v>-2.4214683397543624E-2</v>
      </c>
    </row>
    <row r="6" spans="1:20" x14ac:dyDescent="0.3">
      <c r="A6">
        <v>2015</v>
      </c>
      <c r="B6" s="4">
        <v>61.14</v>
      </c>
      <c r="C6" s="4">
        <v>63.72</v>
      </c>
      <c r="D6" s="4">
        <v>67.900000000000006</v>
      </c>
      <c r="E6" s="4">
        <v>69.53</v>
      </c>
      <c r="F6" s="4">
        <v>66.61</v>
      </c>
      <c r="G6" s="4">
        <v>67.88</v>
      </c>
      <c r="H6" s="4">
        <v>72.89</v>
      </c>
      <c r="I6" s="4">
        <v>77.33</v>
      </c>
      <c r="J6" s="4">
        <v>81.349999999999994</v>
      </c>
      <c r="K6" s="4">
        <v>81.98</v>
      </c>
      <c r="L6" s="4">
        <v>79.97</v>
      </c>
      <c r="M6" s="4">
        <v>80.760000000000005</v>
      </c>
      <c r="N6" s="9">
        <f t="shared" si="0"/>
        <v>61.14</v>
      </c>
      <c r="O6" s="3">
        <f t="shared" si="1"/>
        <v>81.98</v>
      </c>
      <c r="P6" s="8">
        <f t="shared" si="2"/>
        <v>72.588333333333338</v>
      </c>
      <c r="Q6" s="8">
        <f t="shared" si="5"/>
        <v>71.210000000000008</v>
      </c>
      <c r="R6" s="8">
        <f t="shared" si="3"/>
        <v>7.9746221103070116</v>
      </c>
      <c r="S6" s="3">
        <f t="shared" si="4"/>
        <v>871.06000000000006</v>
      </c>
      <c r="T6" s="7">
        <f t="shared" si="6"/>
        <v>7.809792563988327E-2</v>
      </c>
    </row>
    <row r="7" spans="1:20" x14ac:dyDescent="0.3">
      <c r="A7">
        <v>2016</v>
      </c>
      <c r="B7" s="4">
        <v>82.75</v>
      </c>
      <c r="C7" s="4">
        <v>77.83</v>
      </c>
      <c r="D7" s="4">
        <v>74.53</v>
      </c>
      <c r="E7" s="4">
        <v>78.040000000000006</v>
      </c>
      <c r="F7" s="4">
        <v>86.43</v>
      </c>
      <c r="G7" s="4">
        <v>95.19</v>
      </c>
      <c r="H7" s="4">
        <v>87.46</v>
      </c>
      <c r="I7" s="4">
        <v>81.69</v>
      </c>
      <c r="J7" s="4">
        <v>79.5</v>
      </c>
      <c r="K7" s="4">
        <v>76.7</v>
      </c>
      <c r="L7" s="4">
        <v>78.27</v>
      </c>
      <c r="M7" s="4">
        <v>78.430000000000007</v>
      </c>
      <c r="N7" s="9">
        <f t="shared" si="0"/>
        <v>74.53</v>
      </c>
      <c r="O7" s="3">
        <f t="shared" si="1"/>
        <v>95.19</v>
      </c>
      <c r="P7" s="8">
        <f t="shared" si="2"/>
        <v>81.401666666666685</v>
      </c>
      <c r="Q7" s="8">
        <f t="shared" si="5"/>
        <v>78.965000000000003</v>
      </c>
      <c r="R7" s="8">
        <f t="shared" si="3"/>
        <v>6.8138159581902338</v>
      </c>
      <c r="S7" s="3">
        <f t="shared" si="4"/>
        <v>976.82000000000016</v>
      </c>
      <c r="T7" s="7">
        <f t="shared" si="6"/>
        <v>0.12141528712143845</v>
      </c>
    </row>
    <row r="8" spans="1:20" x14ac:dyDescent="0.3">
      <c r="A8">
        <v>2017</v>
      </c>
      <c r="B8" s="4">
        <v>76.03</v>
      </c>
      <c r="C8" s="4">
        <v>73.86</v>
      </c>
      <c r="D8" s="4">
        <v>70.010000000000005</v>
      </c>
      <c r="E8" s="4">
        <v>65.819999999999993</v>
      </c>
      <c r="F8" s="4">
        <v>68.94</v>
      </c>
      <c r="G8" s="4">
        <v>68.95</v>
      </c>
      <c r="H8" s="4">
        <v>72.239999999999995</v>
      </c>
      <c r="I8" s="4">
        <v>69.83</v>
      </c>
      <c r="J8" s="4">
        <v>70.41</v>
      </c>
      <c r="K8" s="4">
        <v>71.47</v>
      </c>
      <c r="L8" s="4">
        <v>73.87</v>
      </c>
      <c r="M8" s="4">
        <v>74.239999999999995</v>
      </c>
      <c r="N8" s="9">
        <f t="shared" si="0"/>
        <v>65.819999999999993</v>
      </c>
      <c r="O8" s="3">
        <f t="shared" si="1"/>
        <v>76.03</v>
      </c>
      <c r="P8" s="8">
        <f t="shared" si="2"/>
        <v>71.305833333333325</v>
      </c>
      <c r="Q8" s="8">
        <f t="shared" si="5"/>
        <v>70.94</v>
      </c>
      <c r="R8" s="8">
        <f t="shared" si="3"/>
        <v>3.3189128366955392</v>
      </c>
      <c r="S8" s="3">
        <f t="shared" si="4"/>
        <v>855.67</v>
      </c>
      <c r="T8" s="7">
        <f t="shared" si="6"/>
        <v>-0.12402489711512887</v>
      </c>
    </row>
    <row r="9" spans="1:20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"/>
      <c r="O9" s="3"/>
      <c r="P9" s="8"/>
      <c r="Q9" s="8"/>
      <c r="R9" s="8"/>
      <c r="S9" s="3"/>
      <c r="T9" s="7"/>
    </row>
    <row r="10" spans="1:20" x14ac:dyDescent="0.3">
      <c r="O10" s="2"/>
      <c r="R10" s="2"/>
      <c r="S10" s="2"/>
    </row>
    <row r="14" spans="1:20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20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"/>
      <c r="O15" s="1"/>
      <c r="P15" s="1"/>
      <c r="Q15" s="1"/>
    </row>
    <row r="16" spans="1:20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1"/>
      <c r="O16" s="1"/>
      <c r="P16" s="1"/>
      <c r="Q16" s="1"/>
    </row>
    <row r="17" spans="2:17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"/>
      <c r="O17" s="1"/>
      <c r="P17" s="1"/>
      <c r="Q17" s="1"/>
    </row>
    <row r="18" spans="2:17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"/>
      <c r="O18" s="1"/>
      <c r="P18" s="1"/>
      <c r="Q18" s="1"/>
    </row>
    <row r="19" spans="2:17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"/>
      <c r="O19" s="1"/>
      <c r="P19" s="1"/>
      <c r="Q19" s="1"/>
    </row>
    <row r="20" spans="2:17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"/>
      <c r="O20" s="1"/>
      <c r="P20" s="1"/>
      <c r="Q20" s="1"/>
    </row>
    <row r="21" spans="2:17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"/>
      <c r="O21" s="1"/>
      <c r="P21" s="1"/>
      <c r="Q21" s="1"/>
    </row>
    <row r="22" spans="2:17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"/>
      <c r="O22" s="1"/>
      <c r="P22" s="1"/>
      <c r="Q22" s="1"/>
    </row>
    <row r="23" spans="2:17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"/>
      <c r="O23" s="1"/>
      <c r="P23" s="1"/>
      <c r="Q23" s="1"/>
    </row>
    <row r="24" spans="2:17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"/>
      <c r="O24" s="1"/>
      <c r="P24" s="1"/>
      <c r="Q24" s="1"/>
    </row>
    <row r="25" spans="2:17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"/>
      <c r="O25" s="1"/>
      <c r="P25" s="1"/>
      <c r="Q25" s="1"/>
    </row>
  </sheetData>
  <pageMargins left="0.511811024" right="0.511811024" top="0.78740157499999996" bottom="0.78740157499999996" header="0.31496062000000002" footer="0.31496062000000002"/>
  <ignoredErrors>
    <ignoredError sqref="N2:P8 S2:S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16"/>
  <sheetViews>
    <sheetView workbookViewId="0">
      <selection activeCell="D4" sqref="D4:D16"/>
    </sheetView>
  </sheetViews>
  <sheetFormatPr defaultRowHeight="14.4" x14ac:dyDescent="0.3"/>
  <sheetData>
    <row r="4" spans="4:4" x14ac:dyDescent="0.3">
      <c r="D4">
        <v>2018</v>
      </c>
    </row>
    <row r="5" spans="4:4" x14ac:dyDescent="0.3">
      <c r="D5">
        <v>71.83</v>
      </c>
    </row>
    <row r="6" spans="4:4" x14ac:dyDescent="0.3">
      <c r="D6">
        <v>74.72</v>
      </c>
    </row>
    <row r="7" spans="4:4" x14ac:dyDescent="0.3">
      <c r="D7">
        <v>79.39</v>
      </c>
    </row>
    <row r="8" spans="4:4" x14ac:dyDescent="0.3">
      <c r="D8">
        <v>85.53</v>
      </c>
    </row>
    <row r="9" spans="4:4" x14ac:dyDescent="0.3">
      <c r="D9">
        <v>86.12</v>
      </c>
    </row>
    <row r="10" spans="4:4" x14ac:dyDescent="0.3">
      <c r="D10">
        <v>84.83</v>
      </c>
    </row>
    <row r="11" spans="4:4" x14ac:dyDescent="0.3">
      <c r="D11">
        <v>88.29</v>
      </c>
    </row>
    <row r="12" spans="4:4" x14ac:dyDescent="0.3">
      <c r="D12">
        <v>89.91</v>
      </c>
    </row>
    <row r="13" spans="4:4" x14ac:dyDescent="0.3">
      <c r="D13">
        <v>95.48</v>
      </c>
    </row>
    <row r="14" spans="4:4" x14ac:dyDescent="0.3">
      <c r="D14">
        <v>90.53</v>
      </c>
    </row>
    <row r="15" spans="4:4" x14ac:dyDescent="0.3">
      <c r="D15">
        <v>84.16</v>
      </c>
    </row>
    <row r="16" spans="4:4" x14ac:dyDescent="0.3">
      <c r="D16">
        <v>81.099999999999994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SojaCEPEA</vt:lpstr>
      <vt:lpstr>Dados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Vanzela</cp:lastModifiedBy>
  <dcterms:created xsi:type="dcterms:W3CDTF">2017-10-23T13:20:06Z</dcterms:created>
  <dcterms:modified xsi:type="dcterms:W3CDTF">2019-07-22T02:18:56Z</dcterms:modified>
</cp:coreProperties>
</file>