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meh03c_fsu_edu/Documents/MANUSCRIPTS/WORKING/SLR-mig-proj/"/>
    </mc:Choice>
  </mc:AlternateContent>
  <xr:revisionPtr revIDLastSave="28" documentId="11_FF9ABD678FFC9FAA36EAEAFDAFDA2B2F78F07AC6" xr6:coauthVersionLast="46" xr6:coauthVersionMax="46" xr10:uidLastSave="{35E23A9E-BFE5-4BC7-9286-3C607267AC1D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3" i="1" l="1"/>
  <c r="R3" i="3"/>
  <c r="P14" i="3" s="1"/>
  <c r="Q14" i="3" s="1"/>
  <c r="R14" i="3" s="1"/>
  <c r="Q3" i="3"/>
  <c r="P5" i="3" s="1"/>
  <c r="Q5" i="3" s="1"/>
  <c r="R5" i="3" s="1"/>
  <c r="S5" i="3" s="1"/>
  <c r="B5" i="3"/>
  <c r="E14" i="3" s="1"/>
  <c r="E37" i="3"/>
  <c r="C47" i="3"/>
  <c r="S37" i="3"/>
  <c r="R37" i="3"/>
  <c r="Q37" i="3"/>
  <c r="P37" i="3"/>
  <c r="S28" i="3"/>
  <c r="R28" i="3"/>
  <c r="Q28" i="3"/>
  <c r="P28" i="3"/>
  <c r="D28" i="3" s="1" a="1"/>
  <c r="D39" i="3" s="1"/>
  <c r="E39" i="3" s="1"/>
  <c r="C24" i="3"/>
  <c r="E5" i="3" l="1"/>
  <c r="S14" i="3"/>
  <c r="D5" i="3" a="1"/>
  <c r="D20" i="3" s="1"/>
  <c r="D40" i="3"/>
  <c r="E40" i="3" s="1"/>
  <c r="D33" i="3"/>
  <c r="E33" i="3" s="1"/>
  <c r="D34" i="3"/>
  <c r="E34" i="3" s="1"/>
  <c r="D42" i="3"/>
  <c r="E42" i="3" s="1"/>
  <c r="D41" i="3"/>
  <c r="E41" i="3" s="1"/>
  <c r="D35" i="3"/>
  <c r="E35" i="3" s="1"/>
  <c r="D45" i="3"/>
  <c r="E45" i="3" s="1"/>
  <c r="D43" i="3"/>
  <c r="E43" i="3" s="1"/>
  <c r="D28" i="3"/>
  <c r="E28" i="3" s="1"/>
  <c r="E47" i="3" s="1"/>
  <c r="D36" i="3"/>
  <c r="E36" i="3" s="1"/>
  <c r="D44" i="3"/>
  <c r="E44" i="3" s="1"/>
  <c r="D29" i="3"/>
  <c r="E29" i="3" s="1"/>
  <c r="D37" i="3"/>
  <c r="D30" i="3"/>
  <c r="E30" i="3" s="1"/>
  <c r="D38" i="3"/>
  <c r="E38" i="3" s="1"/>
  <c r="D32" i="3"/>
  <c r="E32" i="3" s="1"/>
  <c r="D31" i="3"/>
  <c r="E31" i="3" s="1"/>
  <c r="D10" i="3" l="1"/>
  <c r="D17" i="3"/>
  <c r="D13" i="3"/>
  <c r="D9" i="3"/>
  <c r="D5" i="3"/>
  <c r="D16" i="3"/>
  <c r="D15" i="3"/>
  <c r="D12" i="3"/>
  <c r="D8" i="3"/>
  <c r="D7" i="3"/>
  <c r="D19" i="3"/>
  <c r="D22" i="3"/>
  <c r="D21" i="3"/>
  <c r="D11" i="3"/>
  <c r="D14" i="3"/>
  <c r="D18" i="3"/>
  <c r="D6" i="3"/>
  <c r="D47" i="3"/>
  <c r="D24" i="3" l="1"/>
  <c r="M121" i="1" a="1"/>
  <c r="M121" i="1" s="1"/>
  <c r="M126" i="1" l="1"/>
  <c r="M125" i="1"/>
  <c r="M124" i="1"/>
  <c r="M123" i="1"/>
  <c r="M122" i="1"/>
  <c r="D172" i="1"/>
  <c r="AR170" i="1"/>
  <c r="AQ169" i="1"/>
  <c r="AP168" i="1"/>
  <c r="AO167" i="1"/>
  <c r="AN166" i="1"/>
  <c r="AM165" i="1"/>
  <c r="AL164" i="1"/>
  <c r="AK163" i="1"/>
  <c r="AJ162" i="1"/>
  <c r="AI161" i="1"/>
  <c r="AH160" i="1"/>
  <c r="AG159" i="1"/>
  <c r="AF158" i="1"/>
  <c r="AE157" i="1"/>
  <c r="AD156" i="1"/>
  <c r="AC155" i="1"/>
  <c r="AB154" i="1"/>
  <c r="AA153" i="1"/>
  <c r="E153" i="1" a="1"/>
  <c r="E170" i="1" s="1"/>
  <c r="Q210" i="1"/>
  <c r="R210" i="1" s="1"/>
  <c r="P210" i="1"/>
  <c r="R209" i="1"/>
  <c r="Q209" i="1"/>
  <c r="P209" i="1"/>
  <c r="R208" i="1"/>
  <c r="Q208" i="1"/>
  <c r="P208" i="1"/>
  <c r="O207" i="1"/>
  <c r="L204" i="1"/>
  <c r="O197" i="1"/>
  <c r="L194" i="1"/>
  <c r="P199" i="1"/>
  <c r="Q199" i="1"/>
  <c r="R199" i="1"/>
  <c r="P200" i="1"/>
  <c r="Q200" i="1"/>
  <c r="R200" i="1" s="1"/>
  <c r="Q198" i="1"/>
  <c r="R198" i="1"/>
  <c r="P198" i="1"/>
  <c r="DH39" i="2"/>
  <c r="DG39" i="2"/>
  <c r="DF38" i="2"/>
  <c r="DE37" i="2"/>
  <c r="DE54" i="2" s="1"/>
  <c r="DD36" i="2"/>
  <c r="DC35" i="2"/>
  <c r="DB34" i="2"/>
  <c r="DB51" i="2" s="1"/>
  <c r="DA33" i="2"/>
  <c r="CZ32" i="2"/>
  <c r="CY31" i="2"/>
  <c r="CX30" i="2"/>
  <c r="CW29" i="2"/>
  <c r="CV28" i="2"/>
  <c r="CU27" i="2"/>
  <c r="CT26" i="2"/>
  <c r="CS25" i="2"/>
  <c r="CR24" i="2"/>
  <c r="CQ23" i="2"/>
  <c r="DH21" i="2"/>
  <c r="DH57" i="2" s="1"/>
  <c r="DG21" i="2"/>
  <c r="DF20" i="2"/>
  <c r="DE19" i="2"/>
  <c r="DD18" i="2"/>
  <c r="DC17" i="2"/>
  <c r="DB16" i="2"/>
  <c r="DA15" i="2"/>
  <c r="DA50" i="2" s="1"/>
  <c r="CZ14" i="2"/>
  <c r="CZ49" i="2" s="1"/>
  <c r="CY13" i="2"/>
  <c r="CX12" i="2"/>
  <c r="CW11" i="2"/>
  <c r="CV10" i="2"/>
  <c r="CV45" i="2" s="1"/>
  <c r="CW46" i="2"/>
  <c r="CP39" i="2"/>
  <c r="CO38" i="2"/>
  <c r="CN37" i="2"/>
  <c r="CM36" i="2"/>
  <c r="CL35" i="2"/>
  <c r="CK34" i="2"/>
  <c r="CJ33" i="2"/>
  <c r="CI32" i="2"/>
  <c r="CH31" i="2"/>
  <c r="CG30" i="2"/>
  <c r="CF29" i="2"/>
  <c r="CE28" i="2"/>
  <c r="CD27" i="2"/>
  <c r="CC26" i="2"/>
  <c r="CB25" i="2"/>
  <c r="CA24" i="2"/>
  <c r="BZ23" i="2"/>
  <c r="BY22" i="2"/>
  <c r="CU9" i="2"/>
  <c r="CU44" i="2" s="1"/>
  <c r="CT8" i="2"/>
  <c r="CS7" i="2"/>
  <c r="CR6" i="2"/>
  <c r="CQ5" i="2"/>
  <c r="BX57" i="2"/>
  <c r="BW57" i="2"/>
  <c r="BV56" i="2"/>
  <c r="BU55" i="2"/>
  <c r="BT54" i="2"/>
  <c r="BS53" i="2"/>
  <c r="BR52" i="2"/>
  <c r="BQ51" i="2"/>
  <c r="BP50" i="2"/>
  <c r="BP13" i="2" s="1"/>
  <c r="BO49" i="2"/>
  <c r="BN48" i="2"/>
  <c r="BN11" i="2" s="1"/>
  <c r="BM47" i="2"/>
  <c r="BL46" i="2"/>
  <c r="BK45" i="2"/>
  <c r="BJ44" i="2"/>
  <c r="BI43" i="2"/>
  <c r="BH42" i="2"/>
  <c r="BG41" i="2"/>
  <c r="BX39" i="2"/>
  <c r="BX21" i="2" s="1"/>
  <c r="BW39" i="2"/>
  <c r="BV38" i="2"/>
  <c r="BV19" i="2" s="1"/>
  <c r="BU37" i="2"/>
  <c r="BT36" i="2"/>
  <c r="BT17" i="2" s="1"/>
  <c r="BS35" i="2"/>
  <c r="BR34" i="2"/>
  <c r="BQ33" i="2"/>
  <c r="BP32" i="2"/>
  <c r="BO31" i="2"/>
  <c r="BN30" i="2"/>
  <c r="BM29" i="2"/>
  <c r="BL28" i="2"/>
  <c r="BL9" i="2" s="1"/>
  <c r="BK27" i="2"/>
  <c r="BJ26" i="2"/>
  <c r="BI25" i="2"/>
  <c r="BH24" i="2"/>
  <c r="BG23" i="2"/>
  <c r="CS64" i="2"/>
  <c r="CS63" i="2"/>
  <c r="CS62" i="2"/>
  <c r="B4" i="2" a="1"/>
  <c r="B4" i="2" s="1"/>
  <c r="AA133" i="1"/>
  <c r="Z132" i="1"/>
  <c r="AB134" i="1"/>
  <c r="AC135" i="1"/>
  <c r="AD136" i="1"/>
  <c r="AE137" i="1"/>
  <c r="AF138" i="1"/>
  <c r="AG139" i="1"/>
  <c r="AH140" i="1"/>
  <c r="D151" i="1"/>
  <c r="AQ149" i="1"/>
  <c r="AP148" i="1"/>
  <c r="AO147" i="1"/>
  <c r="AN146" i="1"/>
  <c r="AM145" i="1"/>
  <c r="AL144" i="1"/>
  <c r="AK143" i="1"/>
  <c r="AJ142" i="1"/>
  <c r="AI141" i="1"/>
  <c r="AP82" i="1"/>
  <c r="AO81" i="1"/>
  <c r="AN80" i="1"/>
  <c r="AM79" i="1"/>
  <c r="AL78" i="1"/>
  <c r="AK77" i="1"/>
  <c r="AJ76" i="1"/>
  <c r="AI75" i="1"/>
  <c r="AH74" i="1"/>
  <c r="AG73" i="1"/>
  <c r="AF72" i="1"/>
  <c r="AE71" i="1"/>
  <c r="AD70" i="1"/>
  <c r="AC69" i="1"/>
  <c r="AB68" i="1"/>
  <c r="AA67" i="1"/>
  <c r="Z66" i="1"/>
  <c r="Y65" i="1"/>
  <c r="G87" i="1"/>
  <c r="X108" i="1" a="1"/>
  <c r="X108" i="1" s="1"/>
  <c r="D84" i="1"/>
  <c r="W103" i="1"/>
  <c r="V102" i="1"/>
  <c r="U101" i="1"/>
  <c r="T100" i="1"/>
  <c r="S99" i="1"/>
  <c r="R98" i="1"/>
  <c r="Q97" i="1"/>
  <c r="P96" i="1"/>
  <c r="N94" i="1"/>
  <c r="M93" i="1"/>
  <c r="L92" i="1"/>
  <c r="K91" i="1"/>
  <c r="J90" i="1"/>
  <c r="I89" i="1"/>
  <c r="H88" i="1"/>
  <c r="C65" i="1" a="1"/>
  <c r="C65" i="1" s="1"/>
  <c r="C74" i="1" a="1"/>
  <c r="C75" i="1" s="1"/>
  <c r="D4" i="1"/>
  <c r="C44" i="1" a="1"/>
  <c r="C60" i="1" s="1"/>
  <c r="C26" i="1" a="1"/>
  <c r="C26" i="1" s="1"/>
  <c r="C8" i="1" a="1"/>
  <c r="C8" i="1" s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Y8" i="1"/>
  <c r="AH8" i="1"/>
  <c r="AI8" i="1"/>
  <c r="AJ8" i="1"/>
  <c r="AK8" i="1"/>
  <c r="AL8" i="1"/>
  <c r="AM8" i="1"/>
  <c r="AN8" i="1"/>
  <c r="AO8" i="1"/>
  <c r="X8" i="1"/>
  <c r="D3" i="1"/>
  <c r="D2" i="1"/>
  <c r="G153" i="1" l="1" a="1"/>
  <c r="DD53" i="2"/>
  <c r="BQ14" i="2"/>
  <c r="DF55" i="2"/>
  <c r="CR41" i="2"/>
  <c r="CS42" i="2"/>
  <c r="E8" i="1" a="1"/>
  <c r="E8" i="1" s="1"/>
  <c r="BJ7" i="2"/>
  <c r="BR15" i="2"/>
  <c r="BH5" i="2"/>
  <c r="BK8" i="2"/>
  <c r="BS16" i="2"/>
  <c r="CX47" i="2"/>
  <c r="H202" i="1" a="1"/>
  <c r="H210" i="1" s="1"/>
  <c r="C86" i="1" a="1"/>
  <c r="C93" i="1" s="1"/>
  <c r="CT43" i="2"/>
  <c r="CQ40" i="2"/>
  <c r="CY48" i="2"/>
  <c r="DG56" i="2"/>
  <c r="BG4" i="2"/>
  <c r="BO12" i="2"/>
  <c r="BW20" i="2"/>
  <c r="BU18" i="2"/>
  <c r="C44" i="1"/>
  <c r="DC52" i="2"/>
  <c r="E160" i="1"/>
  <c r="E168" i="1"/>
  <c r="E155" i="1"/>
  <c r="E163" i="1"/>
  <c r="E157" i="1"/>
  <c r="E165" i="1"/>
  <c r="E164" i="1"/>
  <c r="E158" i="1"/>
  <c r="E166" i="1"/>
  <c r="E156" i="1"/>
  <c r="E159" i="1"/>
  <c r="E167" i="1"/>
  <c r="E153" i="1"/>
  <c r="E161" i="1"/>
  <c r="E169" i="1"/>
  <c r="E154" i="1"/>
  <c r="E162" i="1"/>
  <c r="BM10" i="2"/>
  <c r="H203" i="1"/>
  <c r="H192" i="1" a="1"/>
  <c r="H192" i="1" s="1"/>
  <c r="BI6" i="2"/>
  <c r="B27" i="2"/>
  <c r="B10" i="2"/>
  <c r="B57" i="2"/>
  <c r="B49" i="2"/>
  <c r="B41" i="2"/>
  <c r="B33" i="2"/>
  <c r="B25" i="2"/>
  <c r="B17" i="2"/>
  <c r="B9" i="2"/>
  <c r="B35" i="2"/>
  <c r="B18" i="2"/>
  <c r="B56" i="2"/>
  <c r="B48" i="2"/>
  <c r="B40" i="2"/>
  <c r="B32" i="2"/>
  <c r="B24" i="2"/>
  <c r="B16" i="2"/>
  <c r="B8" i="2"/>
  <c r="B43" i="2"/>
  <c r="B26" i="2"/>
  <c r="B55" i="2"/>
  <c r="B47" i="2"/>
  <c r="B39" i="2"/>
  <c r="B31" i="2"/>
  <c r="B23" i="2"/>
  <c r="B15" i="2"/>
  <c r="B7" i="2"/>
  <c r="B51" i="2"/>
  <c r="B42" i="2"/>
  <c r="B54" i="2"/>
  <c r="B46" i="2"/>
  <c r="B38" i="2"/>
  <c r="B30" i="2"/>
  <c r="B22" i="2"/>
  <c r="B14" i="2"/>
  <c r="B6" i="2"/>
  <c r="B19" i="2"/>
  <c r="B34" i="2"/>
  <c r="B53" i="2"/>
  <c r="B45" i="2"/>
  <c r="B37" i="2"/>
  <c r="B29" i="2"/>
  <c r="B21" i="2"/>
  <c r="B13" i="2"/>
  <c r="B5" i="2"/>
  <c r="CT62" i="2" s="1"/>
  <c r="B11" i="2"/>
  <c r="B50" i="2"/>
  <c r="B52" i="2"/>
  <c r="B44" i="2"/>
  <c r="B36" i="2"/>
  <c r="B28" i="2"/>
  <c r="B20" i="2"/>
  <c r="B12" i="2"/>
  <c r="E132" i="1" a="1"/>
  <c r="E148" i="1" s="1"/>
  <c r="Z113" i="1"/>
  <c r="AE108" i="1"/>
  <c r="Y113" i="1"/>
  <c r="Z112" i="1"/>
  <c r="AA111" i="1"/>
  <c r="AB110" i="1"/>
  <c r="AD108" i="1"/>
  <c r="AC116" i="1"/>
  <c r="AD115" i="1"/>
  <c r="AE114" i="1"/>
  <c r="AF113" i="1"/>
  <c r="X113" i="1"/>
  <c r="Y112" i="1"/>
  <c r="Z111" i="1"/>
  <c r="AA110" i="1"/>
  <c r="AB109" i="1"/>
  <c r="AC108" i="1"/>
  <c r="AE116" i="1"/>
  <c r="Y114" i="1"/>
  <c r="AC110" i="1"/>
  <c r="X114" i="1"/>
  <c r="AB116" i="1"/>
  <c r="AC115" i="1"/>
  <c r="AD114" i="1"/>
  <c r="AE113" i="1"/>
  <c r="AF112" i="1"/>
  <c r="X112" i="1"/>
  <c r="Y111" i="1"/>
  <c r="Z110" i="1"/>
  <c r="AA109" i="1"/>
  <c r="AB108" i="1"/>
  <c r="AA112" i="1"/>
  <c r="AE115" i="1"/>
  <c r="AA116" i="1"/>
  <c r="AB115" i="1"/>
  <c r="AC114" i="1"/>
  <c r="AD113" i="1"/>
  <c r="AE112" i="1"/>
  <c r="AF111" i="1"/>
  <c r="X111" i="1"/>
  <c r="Y110" i="1"/>
  <c r="Z109" i="1"/>
  <c r="AA108" i="1"/>
  <c r="AD116" i="1"/>
  <c r="Z116" i="1"/>
  <c r="AA115" i="1"/>
  <c r="AB114" i="1"/>
  <c r="AC113" i="1"/>
  <c r="AD112" i="1"/>
  <c r="AE111" i="1"/>
  <c r="AF110" i="1"/>
  <c r="X110" i="1"/>
  <c r="Y109" i="1"/>
  <c r="Z108" i="1"/>
  <c r="AF115" i="1"/>
  <c r="AD109" i="1"/>
  <c r="Y116" i="1"/>
  <c r="Z115" i="1"/>
  <c r="AA114" i="1"/>
  <c r="AB113" i="1"/>
  <c r="AC112" i="1"/>
  <c r="AD111" i="1"/>
  <c r="AE110" i="1"/>
  <c r="AF109" i="1"/>
  <c r="X109" i="1"/>
  <c r="Y108" i="1"/>
  <c r="X115" i="1"/>
  <c r="AB111" i="1"/>
  <c r="AF114" i="1"/>
  <c r="AC109" i="1"/>
  <c r="AF116" i="1"/>
  <c r="X116" i="1"/>
  <c r="Y115" i="1"/>
  <c r="Z114" i="1"/>
  <c r="AA113" i="1"/>
  <c r="AB112" i="1"/>
  <c r="AC111" i="1"/>
  <c r="AD110" i="1"/>
  <c r="AE109" i="1"/>
  <c r="AF108" i="1"/>
  <c r="C95" i="1" a="1"/>
  <c r="C97" i="1" s="1"/>
  <c r="E86" i="1" a="1"/>
  <c r="E99" i="1" s="1"/>
  <c r="C86" i="1"/>
  <c r="C94" i="1"/>
  <c r="C89" i="1"/>
  <c r="C90" i="1"/>
  <c r="C92" i="1"/>
  <c r="E65" i="1" a="1"/>
  <c r="E65" i="1" s="1"/>
  <c r="C82" i="1"/>
  <c r="C74" i="1"/>
  <c r="C81" i="1"/>
  <c r="C80" i="1"/>
  <c r="C79" i="1"/>
  <c r="C78" i="1"/>
  <c r="C77" i="1"/>
  <c r="C76" i="1"/>
  <c r="C71" i="1"/>
  <c r="C69" i="1"/>
  <c r="C68" i="1"/>
  <c r="C72" i="1"/>
  <c r="C67" i="1"/>
  <c r="C70" i="1"/>
  <c r="C66" i="1"/>
  <c r="C73" i="1"/>
  <c r="C58" i="1"/>
  <c r="C50" i="1"/>
  <c r="C59" i="1"/>
  <c r="C49" i="1"/>
  <c r="C56" i="1"/>
  <c r="C48" i="1"/>
  <c r="C55" i="1"/>
  <c r="C47" i="1"/>
  <c r="C52" i="1"/>
  <c r="C51" i="1"/>
  <c r="C57" i="1"/>
  <c r="C54" i="1"/>
  <c r="C46" i="1"/>
  <c r="C61" i="1"/>
  <c r="C53" i="1"/>
  <c r="C45" i="1"/>
  <c r="C41" i="1"/>
  <c r="C33" i="1"/>
  <c r="C40" i="1"/>
  <c r="C32" i="1"/>
  <c r="C38" i="1"/>
  <c r="C30" i="1"/>
  <c r="C39" i="1"/>
  <c r="C37" i="1"/>
  <c r="C29" i="1"/>
  <c r="C31" i="1"/>
  <c r="C36" i="1"/>
  <c r="C28" i="1"/>
  <c r="C43" i="1"/>
  <c r="C35" i="1"/>
  <c r="C27" i="1"/>
  <c r="C42" i="1"/>
  <c r="C34" i="1"/>
  <c r="C21" i="1"/>
  <c r="C13" i="1"/>
  <c r="C23" i="1"/>
  <c r="C20" i="1"/>
  <c r="C12" i="1"/>
  <c r="C15" i="1"/>
  <c r="C19" i="1"/>
  <c r="C11" i="1"/>
  <c r="C22" i="1"/>
  <c r="C18" i="1"/>
  <c r="C10" i="1"/>
  <c r="C14" i="1"/>
  <c r="C25" i="1"/>
  <c r="C17" i="1"/>
  <c r="C9" i="1"/>
  <c r="C24" i="1"/>
  <c r="C16" i="1"/>
  <c r="C91" i="1" l="1"/>
  <c r="CT63" i="2"/>
  <c r="C88" i="1"/>
  <c r="C87" i="1"/>
  <c r="G153" i="1"/>
  <c r="G165" i="1"/>
  <c r="G167" i="1"/>
  <c r="G164" i="1"/>
  <c r="G169" i="1"/>
  <c r="G163" i="1"/>
  <c r="G161" i="1"/>
  <c r="G155" i="1"/>
  <c r="G160" i="1"/>
  <c r="G166" i="1"/>
  <c r="G168" i="1"/>
  <c r="G157" i="1"/>
  <c r="G156" i="1"/>
  <c r="G162" i="1"/>
  <c r="G158" i="1"/>
  <c r="G170" i="1"/>
  <c r="G159" i="1"/>
  <c r="G154" i="1"/>
  <c r="CT64" i="2"/>
  <c r="E50" i="1"/>
  <c r="E30" i="1"/>
  <c r="E53" i="1"/>
  <c r="H206" i="1"/>
  <c r="H205" i="1"/>
  <c r="E16" i="1"/>
  <c r="E32" i="1"/>
  <c r="E49" i="1"/>
  <c r="E58" i="1"/>
  <c r="E51" i="1"/>
  <c r="E12" i="1"/>
  <c r="E39" i="1"/>
  <c r="E61" i="1"/>
  <c r="E40" i="1"/>
  <c r="E57" i="1"/>
  <c r="E22" i="1"/>
  <c r="E59" i="1"/>
  <c r="E20" i="1"/>
  <c r="E56" i="1"/>
  <c r="E14" i="1"/>
  <c r="H208" i="1"/>
  <c r="E60" i="1"/>
  <c r="E41" i="1"/>
  <c r="E43" i="1"/>
  <c r="E9" i="1"/>
  <c r="E18" i="1"/>
  <c r="E11" i="1"/>
  <c r="E46" i="1"/>
  <c r="E36" i="1"/>
  <c r="E21" i="1"/>
  <c r="E55" i="1"/>
  <c r="H209" i="1"/>
  <c r="E33" i="1"/>
  <c r="E35" i="1"/>
  <c r="E47" i="1"/>
  <c r="E45" i="1"/>
  <c r="H204" i="1"/>
  <c r="E48" i="1"/>
  <c r="E10" i="1"/>
  <c r="E31" i="1"/>
  <c r="E38" i="1"/>
  <c r="E28" i="1"/>
  <c r="E13" i="1"/>
  <c r="E15" i="1"/>
  <c r="H207" i="1"/>
  <c r="E17" i="1"/>
  <c r="E26" i="1"/>
  <c r="E19" i="1"/>
  <c r="E54" i="1"/>
  <c r="E44" i="1"/>
  <c r="E29" i="1"/>
  <c r="E24" i="1"/>
  <c r="H202" i="1"/>
  <c r="E42" i="1"/>
  <c r="E25" i="1"/>
  <c r="E34" i="1"/>
  <c r="E27" i="1"/>
  <c r="E23" i="1"/>
  <c r="E52" i="1"/>
  <c r="E37" i="1"/>
  <c r="AE4" i="1"/>
  <c r="E172" i="1"/>
  <c r="H193" i="1"/>
  <c r="H195" i="1"/>
  <c r="H197" i="1"/>
  <c r="H194" i="1"/>
  <c r="H199" i="1"/>
  <c r="H196" i="1"/>
  <c r="H198" i="1"/>
  <c r="H200" i="1"/>
  <c r="E132" i="1"/>
  <c r="E146" i="1"/>
  <c r="E138" i="1"/>
  <c r="E145" i="1"/>
  <c r="E137" i="1"/>
  <c r="E144" i="1"/>
  <c r="E149" i="1"/>
  <c r="E136" i="1"/>
  <c r="E141" i="1"/>
  <c r="E143" i="1"/>
  <c r="E133" i="1"/>
  <c r="E135" i="1"/>
  <c r="E147" i="1"/>
  <c r="E142" i="1"/>
  <c r="E140" i="1"/>
  <c r="E139" i="1"/>
  <c r="E134" i="1"/>
  <c r="X65" i="1" a="1"/>
  <c r="X65" i="1" s="1"/>
  <c r="C103" i="1"/>
  <c r="C95" i="1"/>
  <c r="C98" i="1"/>
  <c r="C96" i="1"/>
  <c r="C102" i="1"/>
  <c r="C100" i="1"/>
  <c r="E97" i="1"/>
  <c r="E89" i="1"/>
  <c r="C101" i="1"/>
  <c r="E87" i="1"/>
  <c r="C99" i="1"/>
  <c r="E90" i="1"/>
  <c r="E100" i="1"/>
  <c r="E92" i="1"/>
  <c r="E88" i="1"/>
  <c r="E102" i="1"/>
  <c r="E98" i="1"/>
  <c r="E94" i="1"/>
  <c r="E103" i="1"/>
  <c r="E86" i="1"/>
  <c r="E101" i="1"/>
  <c r="E96" i="1"/>
  <c r="E91" i="1"/>
  <c r="E95" i="1"/>
  <c r="E93" i="1"/>
  <c r="E71" i="1"/>
  <c r="E72" i="1"/>
  <c r="E75" i="1"/>
  <c r="E68" i="1"/>
  <c r="E76" i="1"/>
  <c r="E82" i="1"/>
  <c r="E66" i="1"/>
  <c r="E74" i="1"/>
  <c r="E78" i="1"/>
  <c r="E70" i="1"/>
  <c r="E79" i="1"/>
  <c r="E81" i="1"/>
  <c r="E69" i="1"/>
  <c r="E77" i="1"/>
  <c r="E73" i="1"/>
  <c r="E67" i="1"/>
  <c r="E80" i="1"/>
  <c r="C84" i="1"/>
  <c r="AE2" i="1"/>
  <c r="AE3" i="1"/>
  <c r="F153" i="1" l="1" a="1"/>
  <c r="AD4" i="1"/>
  <c r="F132" i="1" a="1"/>
  <c r="F132" i="1" s="1"/>
  <c r="E151" i="1"/>
  <c r="C105" i="1"/>
  <c r="X70" i="1"/>
  <c r="X76" i="1"/>
  <c r="X79" i="1"/>
  <c r="X75" i="1"/>
  <c r="X66" i="1"/>
  <c r="X80" i="1"/>
  <c r="X67" i="1"/>
  <c r="X77" i="1"/>
  <c r="X68" i="1"/>
  <c r="X71" i="1"/>
  <c r="X72" i="1"/>
  <c r="X81" i="1"/>
  <c r="X69" i="1"/>
  <c r="X74" i="1"/>
  <c r="X78" i="1"/>
  <c r="X82" i="1"/>
  <c r="X73" i="1"/>
  <c r="E105" i="1"/>
  <c r="E84" i="1"/>
  <c r="AD3" i="1"/>
  <c r="AD2" i="1"/>
  <c r="F153" i="1" l="1"/>
  <c r="F157" i="1"/>
  <c r="F170" i="1"/>
  <c r="F162" i="1"/>
  <c r="F154" i="1"/>
  <c r="F159" i="1"/>
  <c r="F160" i="1"/>
  <c r="F158" i="1"/>
  <c r="F167" i="1"/>
  <c r="F156" i="1"/>
  <c r="F164" i="1"/>
  <c r="F168" i="1"/>
  <c r="F166" i="1"/>
  <c r="F163" i="1"/>
  <c r="F165" i="1"/>
  <c r="F169" i="1"/>
  <c r="F161" i="1"/>
  <c r="F155" i="1"/>
  <c r="G172" i="1"/>
  <c r="F137" i="1"/>
  <c r="F142" i="1"/>
  <c r="F134" i="1"/>
  <c r="F138" i="1"/>
  <c r="F145" i="1"/>
  <c r="F141" i="1"/>
  <c r="F147" i="1"/>
  <c r="F135" i="1"/>
  <c r="F133" i="1"/>
  <c r="F136" i="1"/>
  <c r="F140" i="1"/>
  <c r="F144" i="1"/>
  <c r="F139" i="1"/>
  <c r="F143" i="1"/>
  <c r="F146" i="1"/>
  <c r="F148" i="1"/>
  <c r="F149" i="1"/>
  <c r="X85" i="1"/>
  <c r="C4" i="2" a="1"/>
  <c r="C20" i="2" s="1"/>
  <c r="F172" i="1" l="1"/>
  <c r="F151" i="1"/>
  <c r="C14" i="2"/>
  <c r="C6" i="2"/>
  <c r="C29" i="2"/>
  <c r="C51" i="2"/>
  <c r="C26" i="2"/>
  <c r="C28" i="2"/>
  <c r="C41" i="2"/>
  <c r="C19" i="2"/>
  <c r="C21" i="2"/>
  <c r="C54" i="2"/>
  <c r="C9" i="2"/>
  <c r="C24" i="2"/>
  <c r="C7" i="2"/>
  <c r="C42" i="2"/>
  <c r="C47" i="2"/>
  <c r="C53" i="2"/>
  <c r="C48" i="2"/>
  <c r="C30" i="2"/>
  <c r="C18" i="2"/>
  <c r="C16" i="2"/>
  <c r="C11" i="2"/>
  <c r="C45" i="2"/>
  <c r="C40" i="2"/>
  <c r="C34" i="2"/>
  <c r="C44" i="2"/>
  <c r="C35" i="2"/>
  <c r="C4" i="2"/>
  <c r="C10" i="2"/>
  <c r="C36" i="2"/>
  <c r="C25" i="2"/>
  <c r="C56" i="2"/>
  <c r="C8" i="2"/>
  <c r="C55" i="2"/>
  <c r="C37" i="2"/>
  <c r="C39" i="2"/>
  <c r="C31" i="2"/>
  <c r="C5" i="2"/>
  <c r="C50" i="2"/>
  <c r="C32" i="2"/>
  <c r="C12" i="2"/>
  <c r="C23" i="2"/>
  <c r="C22" i="2"/>
  <c r="C17" i="2"/>
  <c r="C46" i="2"/>
  <c r="C52" i="2"/>
  <c r="C33" i="2"/>
  <c r="C49" i="2"/>
  <c r="C38" i="2"/>
  <c r="C57" i="2"/>
  <c r="C27" i="2"/>
  <c r="C15" i="2"/>
  <c r="C13" i="2"/>
  <c r="C43" i="2"/>
  <c r="CU64" i="2" l="1"/>
  <c r="CU63" i="2"/>
  <c r="CU6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0" fillId="0" borderId="0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4" xfId="0" applyFill="1" applyBorder="1"/>
    <xf numFmtId="164" fontId="0" fillId="0" borderId="0" xfId="1" applyNumberFormat="1" applyFont="1"/>
    <xf numFmtId="0" fontId="0" fillId="0" borderId="8" xfId="0" applyBorder="1"/>
    <xf numFmtId="165" fontId="0" fillId="0" borderId="0" xfId="0" applyNumberFormat="1"/>
    <xf numFmtId="164" fontId="0" fillId="0" borderId="10" xfId="1" applyNumberFormat="1" applyFont="1" applyBorder="1"/>
    <xf numFmtId="164" fontId="0" fillId="0" borderId="9" xfId="1" applyNumberFormat="1" applyFont="1" applyBorder="1"/>
    <xf numFmtId="0" fontId="0" fillId="0" borderId="6" xfId="0" applyFill="1" applyBorder="1"/>
    <xf numFmtId="0" fontId="0" fillId="0" borderId="7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G210"/>
  <sheetViews>
    <sheetView tabSelected="1" topLeftCell="A131" zoomScale="85" zoomScaleNormal="85" workbookViewId="0">
      <selection activeCell="H163" sqref="H163"/>
    </sheetView>
  </sheetViews>
  <sheetFormatPr defaultRowHeight="15" x14ac:dyDescent="0.25"/>
  <cols>
    <col min="3" max="3" width="11.28515625" bestFit="1" customWidth="1"/>
    <col min="4" max="6" width="11.140625" bestFit="1" customWidth="1"/>
    <col min="7" max="7" width="13" bestFit="1" customWidth="1"/>
    <col min="24" max="24" width="11.28515625" bestFit="1" customWidth="1"/>
  </cols>
  <sheetData>
    <row r="2" spans="1:59" x14ac:dyDescent="0.25">
      <c r="A2">
        <v>12086</v>
      </c>
      <c r="B2">
        <v>13121</v>
      </c>
      <c r="C2">
        <v>0.03</v>
      </c>
      <c r="D2" s="17">
        <f>SUM(D8:D25)</f>
        <v>54000</v>
      </c>
      <c r="AD2" s="17">
        <f>SUM(E8:E25)</f>
        <v>47454.777679999992</v>
      </c>
      <c r="AE2" s="17">
        <f>SUM(C8:C25)</f>
        <v>46051.229999999996</v>
      </c>
    </row>
    <row r="3" spans="1:59" x14ac:dyDescent="0.25">
      <c r="A3">
        <v>12086</v>
      </c>
      <c r="B3">
        <v>12085</v>
      </c>
      <c r="C3">
        <v>0.04</v>
      </c>
      <c r="D3" s="17">
        <f>SUM(D26:D43)</f>
        <v>36000</v>
      </c>
      <c r="AD3" s="17">
        <f>SUM(E26:E43)</f>
        <v>36853.480408301039</v>
      </c>
      <c r="AE3" s="17">
        <f>SUM(C26:C43)</f>
        <v>36841.366000000002</v>
      </c>
    </row>
    <row r="4" spans="1:59" x14ac:dyDescent="0.25">
      <c r="A4">
        <v>13121</v>
      </c>
      <c r="B4">
        <v>12086</v>
      </c>
      <c r="C4">
        <v>0</v>
      </c>
      <c r="D4" s="17">
        <f>SUM(D44:D61)</f>
        <v>18000</v>
      </c>
      <c r="AD4" s="17">
        <f>SUM(E44:E61)</f>
        <v>18420.683000000001</v>
      </c>
      <c r="AE4" s="17">
        <f>SUM(C44:C61)</f>
        <v>18420.683000000001</v>
      </c>
    </row>
    <row r="5" spans="1:59" x14ac:dyDescent="0.25">
      <c r="A5">
        <v>13121</v>
      </c>
      <c r="B5">
        <v>12085</v>
      </c>
      <c r="C5">
        <v>0</v>
      </c>
    </row>
    <row r="6" spans="1:59" x14ac:dyDescent="0.25">
      <c r="A6">
        <v>12085</v>
      </c>
      <c r="B6">
        <v>13121</v>
      </c>
      <c r="C6">
        <v>0.05</v>
      </c>
    </row>
    <row r="7" spans="1:59" ht="15.75" thickBot="1" x14ac:dyDescent="0.3">
      <c r="A7">
        <v>12085</v>
      </c>
      <c r="B7">
        <v>12086</v>
      </c>
      <c r="C7">
        <v>0.1</v>
      </c>
    </row>
    <row r="8" spans="1:59" ht="15.75" thickBot="1" x14ac:dyDescent="0.3">
      <c r="C8">
        <f t="array" ref="C8:C25">MMULT(F8:W25,D8:D25)</f>
        <v>2629.0109999999995</v>
      </c>
      <c r="D8">
        <v>3000</v>
      </c>
      <c r="E8">
        <f t="array" ref="E8:E61">MMULT(F8:BG61,D8:D61)</f>
        <v>2629.0109999999995</v>
      </c>
      <c r="F8" s="1">
        <v>0</v>
      </c>
      <c r="G8" s="2">
        <v>0</v>
      </c>
      <c r="H8" s="2">
        <v>0.125191</v>
      </c>
      <c r="I8" s="2">
        <v>0.125191</v>
      </c>
      <c r="J8" s="2">
        <v>0.125191</v>
      </c>
      <c r="K8" s="2">
        <v>0.125191</v>
      </c>
      <c r="L8" s="2">
        <v>0.125191</v>
      </c>
      <c r="M8" s="2">
        <v>0.125191</v>
      </c>
      <c r="N8" s="2">
        <v>0.125191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3">
        <v>0</v>
      </c>
      <c r="X8" s="14">
        <f>$C$3*X26</f>
        <v>0</v>
      </c>
      <c r="Y8" s="14">
        <f t="shared" ref="Y8:AO8" si="0">$C$3*Y26</f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f t="shared" si="0"/>
        <v>0</v>
      </c>
      <c r="AI8" s="14">
        <f t="shared" si="0"/>
        <v>0</v>
      </c>
      <c r="AJ8" s="14">
        <f t="shared" si="0"/>
        <v>0</v>
      </c>
      <c r="AK8" s="14">
        <f t="shared" si="0"/>
        <v>0</v>
      </c>
      <c r="AL8" s="14">
        <f t="shared" si="0"/>
        <v>0</v>
      </c>
      <c r="AM8" s="14">
        <f t="shared" si="0"/>
        <v>0</v>
      </c>
      <c r="AN8" s="14">
        <f t="shared" si="0"/>
        <v>0</v>
      </c>
      <c r="AO8" s="14">
        <f t="shared" si="0"/>
        <v>0</v>
      </c>
      <c r="AP8" s="1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3">
        <v>0</v>
      </c>
    </row>
    <row r="9" spans="1:59" ht="15.75" thickBot="1" x14ac:dyDescent="0.3">
      <c r="C9">
        <v>2651.634</v>
      </c>
      <c r="D9">
        <v>3000</v>
      </c>
      <c r="E9">
        <v>2735.82168</v>
      </c>
      <c r="F9" s="11">
        <v>0.88387800000000005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5">
        <v>0</v>
      </c>
      <c r="X9" s="14">
        <f t="shared" ref="X9:AO9" si="1">$C$3*X27</f>
        <v>4.209384E-2</v>
      </c>
      <c r="Y9" s="14">
        <f t="shared" si="1"/>
        <v>0</v>
      </c>
      <c r="Z9" s="14">
        <f t="shared" si="1"/>
        <v>0</v>
      </c>
      <c r="AA9" s="14">
        <f t="shared" si="1"/>
        <v>0</v>
      </c>
      <c r="AB9" s="14">
        <f t="shared" si="1"/>
        <v>0</v>
      </c>
      <c r="AC9" s="14">
        <f t="shared" si="1"/>
        <v>0</v>
      </c>
      <c r="AD9" s="14">
        <f t="shared" si="1"/>
        <v>0</v>
      </c>
      <c r="AE9" s="14">
        <f t="shared" si="1"/>
        <v>0</v>
      </c>
      <c r="AF9" s="14">
        <f t="shared" si="1"/>
        <v>0</v>
      </c>
      <c r="AG9" s="14">
        <f t="shared" si="1"/>
        <v>0</v>
      </c>
      <c r="AH9" s="14">
        <f t="shared" si="1"/>
        <v>0</v>
      </c>
      <c r="AI9" s="14">
        <f t="shared" si="1"/>
        <v>0</v>
      </c>
      <c r="AJ9" s="14">
        <f t="shared" si="1"/>
        <v>0</v>
      </c>
      <c r="AK9" s="14">
        <f t="shared" si="1"/>
        <v>0</v>
      </c>
      <c r="AL9" s="14">
        <f t="shared" si="1"/>
        <v>0</v>
      </c>
      <c r="AM9" s="14">
        <f t="shared" si="1"/>
        <v>0</v>
      </c>
      <c r="AN9" s="14">
        <f t="shared" si="1"/>
        <v>0</v>
      </c>
      <c r="AO9" s="14">
        <f t="shared" si="1"/>
        <v>0</v>
      </c>
      <c r="AP9" s="1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5">
        <v>0</v>
      </c>
    </row>
    <row r="10" spans="1:59" ht="15.75" thickBot="1" x14ac:dyDescent="0.3">
      <c r="C10">
        <v>2732.8589999999999</v>
      </c>
      <c r="D10">
        <v>3000</v>
      </c>
      <c r="E10">
        <v>2826.4589999999998</v>
      </c>
      <c r="F10" s="6">
        <v>0</v>
      </c>
      <c r="G10" s="10">
        <v>0.91095300000000001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5">
        <v>0</v>
      </c>
      <c r="X10" s="14">
        <f t="shared" ref="X10:AO10" si="2">$C$3*X28</f>
        <v>0</v>
      </c>
      <c r="Y10" s="14">
        <f t="shared" si="2"/>
        <v>4.6800000000000001E-2</v>
      </c>
      <c r="Z10" s="14">
        <f t="shared" si="2"/>
        <v>0</v>
      </c>
      <c r="AA10" s="14">
        <f t="shared" si="2"/>
        <v>0</v>
      </c>
      <c r="AB10" s="14">
        <f t="shared" si="2"/>
        <v>0</v>
      </c>
      <c r="AC10" s="14">
        <f t="shared" si="2"/>
        <v>0</v>
      </c>
      <c r="AD10" s="14">
        <f t="shared" si="2"/>
        <v>0</v>
      </c>
      <c r="AE10" s="14">
        <f t="shared" si="2"/>
        <v>0</v>
      </c>
      <c r="AF10" s="14">
        <f t="shared" si="2"/>
        <v>0</v>
      </c>
      <c r="AG10" s="14">
        <f t="shared" si="2"/>
        <v>0</v>
      </c>
      <c r="AH10" s="14">
        <f t="shared" si="2"/>
        <v>0</v>
      </c>
      <c r="AI10" s="14">
        <f t="shared" si="2"/>
        <v>0</v>
      </c>
      <c r="AJ10" s="14">
        <f t="shared" si="2"/>
        <v>0</v>
      </c>
      <c r="AK10" s="14">
        <f t="shared" si="2"/>
        <v>0</v>
      </c>
      <c r="AL10" s="14">
        <f t="shared" si="2"/>
        <v>0</v>
      </c>
      <c r="AM10" s="14">
        <f t="shared" si="2"/>
        <v>0</v>
      </c>
      <c r="AN10" s="14">
        <f t="shared" si="2"/>
        <v>0</v>
      </c>
      <c r="AO10" s="14">
        <f t="shared" si="2"/>
        <v>0</v>
      </c>
      <c r="AP10" s="6">
        <v>0</v>
      </c>
      <c r="AQ10" s="10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5">
        <v>0</v>
      </c>
    </row>
    <row r="11" spans="1:59" ht="15.75" thickBot="1" x14ac:dyDescent="0.3">
      <c r="C11">
        <v>2845.5329999999999</v>
      </c>
      <c r="D11">
        <v>3000</v>
      </c>
      <c r="E11">
        <v>2950.3330000000001</v>
      </c>
      <c r="F11" s="6">
        <v>0</v>
      </c>
      <c r="G11" s="4">
        <v>0</v>
      </c>
      <c r="H11" s="10">
        <v>0.94851099999999999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5">
        <v>0</v>
      </c>
      <c r="X11" s="14">
        <f t="shared" ref="X11:AO11" si="3">$C$3*X29</f>
        <v>0</v>
      </c>
      <c r="Y11" s="14">
        <f t="shared" si="3"/>
        <v>0</v>
      </c>
      <c r="Z11" s="14">
        <f t="shared" si="3"/>
        <v>5.2400000000000002E-2</v>
      </c>
      <c r="AA11" s="14">
        <f t="shared" si="3"/>
        <v>0</v>
      </c>
      <c r="AB11" s="14">
        <f t="shared" si="3"/>
        <v>0</v>
      </c>
      <c r="AC11" s="14">
        <f t="shared" si="3"/>
        <v>0</v>
      </c>
      <c r="AD11" s="14">
        <f t="shared" si="3"/>
        <v>0</v>
      </c>
      <c r="AE11" s="14">
        <f t="shared" si="3"/>
        <v>0</v>
      </c>
      <c r="AF11" s="14">
        <f t="shared" si="3"/>
        <v>0</v>
      </c>
      <c r="AG11" s="14">
        <f t="shared" si="3"/>
        <v>0</v>
      </c>
      <c r="AH11" s="14">
        <f t="shared" si="3"/>
        <v>0</v>
      </c>
      <c r="AI11" s="14">
        <f t="shared" si="3"/>
        <v>0</v>
      </c>
      <c r="AJ11" s="14">
        <f t="shared" si="3"/>
        <v>0</v>
      </c>
      <c r="AK11" s="14">
        <f t="shared" si="3"/>
        <v>0</v>
      </c>
      <c r="AL11" s="14">
        <f t="shared" si="3"/>
        <v>0</v>
      </c>
      <c r="AM11" s="14">
        <f t="shared" si="3"/>
        <v>0</v>
      </c>
      <c r="AN11" s="14">
        <f t="shared" si="3"/>
        <v>0</v>
      </c>
      <c r="AO11" s="14">
        <f t="shared" si="3"/>
        <v>0</v>
      </c>
      <c r="AP11" s="6">
        <v>0</v>
      </c>
      <c r="AQ11" s="4">
        <v>0</v>
      </c>
      <c r="AR11" s="10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5">
        <v>0</v>
      </c>
    </row>
    <row r="12" spans="1:59" ht="15.75" thickBot="1" x14ac:dyDescent="0.3">
      <c r="C12">
        <v>2673.732</v>
      </c>
      <c r="D12">
        <v>3000</v>
      </c>
      <c r="E12">
        <v>2780.1320000000001</v>
      </c>
      <c r="F12" s="6">
        <v>0</v>
      </c>
      <c r="G12" s="4">
        <v>0</v>
      </c>
      <c r="H12" s="4">
        <v>0</v>
      </c>
      <c r="I12" s="10">
        <v>0.89124400000000004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5">
        <v>0</v>
      </c>
      <c r="X12" s="14">
        <f t="shared" ref="X12:AO12" si="4">$C$3*X30</f>
        <v>0</v>
      </c>
      <c r="Y12" s="14">
        <f t="shared" si="4"/>
        <v>0</v>
      </c>
      <c r="Z12" s="14">
        <f t="shared" si="4"/>
        <v>0</v>
      </c>
      <c r="AA12" s="14">
        <f t="shared" si="4"/>
        <v>5.3200000000000004E-2</v>
      </c>
      <c r="AB12" s="14">
        <f t="shared" si="4"/>
        <v>0</v>
      </c>
      <c r="AC12" s="14">
        <f t="shared" si="4"/>
        <v>0</v>
      </c>
      <c r="AD12" s="14">
        <f t="shared" si="4"/>
        <v>0</v>
      </c>
      <c r="AE12" s="14">
        <f t="shared" si="4"/>
        <v>0</v>
      </c>
      <c r="AF12" s="14">
        <f t="shared" si="4"/>
        <v>0</v>
      </c>
      <c r="AG12" s="14">
        <f t="shared" si="4"/>
        <v>0</v>
      </c>
      <c r="AH12" s="14">
        <f t="shared" si="4"/>
        <v>0</v>
      </c>
      <c r="AI12" s="14">
        <f t="shared" si="4"/>
        <v>0</v>
      </c>
      <c r="AJ12" s="14">
        <f t="shared" si="4"/>
        <v>0</v>
      </c>
      <c r="AK12" s="14">
        <f t="shared" si="4"/>
        <v>0</v>
      </c>
      <c r="AL12" s="14">
        <f t="shared" si="4"/>
        <v>0</v>
      </c>
      <c r="AM12" s="14">
        <f t="shared" si="4"/>
        <v>0</v>
      </c>
      <c r="AN12" s="14">
        <f t="shared" si="4"/>
        <v>0</v>
      </c>
      <c r="AO12" s="14">
        <f t="shared" si="4"/>
        <v>0</v>
      </c>
      <c r="AP12" s="6">
        <v>0</v>
      </c>
      <c r="AQ12" s="4">
        <v>0</v>
      </c>
      <c r="AR12" s="4">
        <v>0</v>
      </c>
      <c r="AS12" s="10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5">
        <v>0</v>
      </c>
    </row>
    <row r="13" spans="1:59" ht="15.75" thickBot="1" x14ac:dyDescent="0.3">
      <c r="C13">
        <v>2849.2560000000003</v>
      </c>
      <c r="D13">
        <v>3000</v>
      </c>
      <c r="E13">
        <v>2958.0560000000005</v>
      </c>
      <c r="F13" s="6">
        <v>0</v>
      </c>
      <c r="G13" s="4">
        <v>0</v>
      </c>
      <c r="H13" s="4">
        <v>0</v>
      </c>
      <c r="I13" s="4">
        <v>0</v>
      </c>
      <c r="J13" s="10">
        <v>0.94975200000000004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5">
        <v>0</v>
      </c>
      <c r="X13" s="14">
        <f t="shared" ref="X13:AO13" si="5">$C$3*X31</f>
        <v>0</v>
      </c>
      <c r="Y13" s="14">
        <f t="shared" si="5"/>
        <v>0</v>
      </c>
      <c r="Z13" s="14">
        <f t="shared" si="5"/>
        <v>0</v>
      </c>
      <c r="AA13" s="14">
        <f t="shared" si="5"/>
        <v>0</v>
      </c>
      <c r="AB13" s="14">
        <f t="shared" si="5"/>
        <v>5.4400000000000004E-2</v>
      </c>
      <c r="AC13" s="14">
        <f t="shared" si="5"/>
        <v>0</v>
      </c>
      <c r="AD13" s="14">
        <f t="shared" si="5"/>
        <v>0</v>
      </c>
      <c r="AE13" s="14">
        <f t="shared" si="5"/>
        <v>0</v>
      </c>
      <c r="AF13" s="14">
        <f t="shared" si="5"/>
        <v>0</v>
      </c>
      <c r="AG13" s="14">
        <f t="shared" si="5"/>
        <v>0</v>
      </c>
      <c r="AH13" s="14">
        <f t="shared" si="5"/>
        <v>0</v>
      </c>
      <c r="AI13" s="14">
        <f t="shared" si="5"/>
        <v>0</v>
      </c>
      <c r="AJ13" s="14">
        <f t="shared" si="5"/>
        <v>0</v>
      </c>
      <c r="AK13" s="14">
        <f t="shared" si="5"/>
        <v>0</v>
      </c>
      <c r="AL13" s="14">
        <f t="shared" si="5"/>
        <v>0</v>
      </c>
      <c r="AM13" s="14">
        <f t="shared" si="5"/>
        <v>0</v>
      </c>
      <c r="AN13" s="14">
        <f t="shared" si="5"/>
        <v>0</v>
      </c>
      <c r="AO13" s="14">
        <f t="shared" si="5"/>
        <v>0</v>
      </c>
      <c r="AP13" s="6">
        <v>0</v>
      </c>
      <c r="AQ13" s="4">
        <v>0</v>
      </c>
      <c r="AR13" s="4">
        <v>0</v>
      </c>
      <c r="AS13" s="4">
        <v>0</v>
      </c>
      <c r="AT13" s="10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5">
        <v>0</v>
      </c>
    </row>
    <row r="14" spans="1:59" ht="15.75" thickBot="1" x14ac:dyDescent="0.3">
      <c r="C14">
        <v>2949.0480000000002</v>
      </c>
      <c r="D14">
        <v>3000</v>
      </c>
      <c r="E14">
        <v>3043.4480000000003</v>
      </c>
      <c r="F14" s="6">
        <v>0</v>
      </c>
      <c r="G14" s="4">
        <v>0</v>
      </c>
      <c r="H14" s="4">
        <v>0</v>
      </c>
      <c r="I14" s="4">
        <v>0</v>
      </c>
      <c r="J14" s="4">
        <v>0</v>
      </c>
      <c r="K14" s="10">
        <v>0.983016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5">
        <v>0</v>
      </c>
      <c r="X14" s="14">
        <f t="shared" ref="X14:AO14" si="6">$C$3*X32</f>
        <v>0</v>
      </c>
      <c r="Y14" s="14">
        <f t="shared" si="6"/>
        <v>0</v>
      </c>
      <c r="Z14" s="14">
        <f t="shared" si="6"/>
        <v>0</v>
      </c>
      <c r="AA14" s="14">
        <f t="shared" si="6"/>
        <v>0</v>
      </c>
      <c r="AB14" s="14">
        <f t="shared" si="6"/>
        <v>0</v>
      </c>
      <c r="AC14" s="14">
        <f t="shared" si="6"/>
        <v>4.7199999999999999E-2</v>
      </c>
      <c r="AD14" s="14">
        <f t="shared" si="6"/>
        <v>0</v>
      </c>
      <c r="AE14" s="14">
        <f t="shared" si="6"/>
        <v>0</v>
      </c>
      <c r="AF14" s="14">
        <f t="shared" si="6"/>
        <v>0</v>
      </c>
      <c r="AG14" s="14">
        <f t="shared" si="6"/>
        <v>0</v>
      </c>
      <c r="AH14" s="14">
        <f t="shared" si="6"/>
        <v>0</v>
      </c>
      <c r="AI14" s="14">
        <f t="shared" si="6"/>
        <v>0</v>
      </c>
      <c r="AJ14" s="14">
        <f t="shared" si="6"/>
        <v>0</v>
      </c>
      <c r="AK14" s="14">
        <f t="shared" si="6"/>
        <v>0</v>
      </c>
      <c r="AL14" s="14">
        <f t="shared" si="6"/>
        <v>0</v>
      </c>
      <c r="AM14" s="14">
        <f t="shared" si="6"/>
        <v>0</v>
      </c>
      <c r="AN14" s="14">
        <f t="shared" si="6"/>
        <v>0</v>
      </c>
      <c r="AO14" s="14">
        <f t="shared" si="6"/>
        <v>0</v>
      </c>
      <c r="AP14" s="6">
        <v>0</v>
      </c>
      <c r="AQ14" s="4">
        <v>0</v>
      </c>
      <c r="AR14" s="4">
        <v>0</v>
      </c>
      <c r="AS14" s="4">
        <v>0</v>
      </c>
      <c r="AT14" s="4">
        <v>0</v>
      </c>
      <c r="AU14" s="10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5">
        <v>0</v>
      </c>
    </row>
    <row r="15" spans="1:59" ht="15.75" thickBot="1" x14ac:dyDescent="0.3">
      <c r="C15">
        <v>2757.7379999999998</v>
      </c>
      <c r="D15">
        <v>3000</v>
      </c>
      <c r="E15">
        <v>2845.7379999999998</v>
      </c>
      <c r="F15" s="6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10">
        <v>0.91924600000000001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5">
        <v>0</v>
      </c>
      <c r="X15" s="14">
        <f t="shared" ref="X15:AO15" si="7">$C$3*X33</f>
        <v>0</v>
      </c>
      <c r="Y15" s="14">
        <f t="shared" si="7"/>
        <v>0</v>
      </c>
      <c r="Z15" s="14">
        <f t="shared" si="7"/>
        <v>0</v>
      </c>
      <c r="AA15" s="14">
        <f t="shared" si="7"/>
        <v>0</v>
      </c>
      <c r="AB15" s="14">
        <f t="shared" si="7"/>
        <v>0</v>
      </c>
      <c r="AC15" s="14">
        <f t="shared" si="7"/>
        <v>0</v>
      </c>
      <c r="AD15" s="14">
        <f t="shared" si="7"/>
        <v>4.4000000000000004E-2</v>
      </c>
      <c r="AE15" s="14">
        <f t="shared" si="7"/>
        <v>0</v>
      </c>
      <c r="AF15" s="14">
        <f t="shared" si="7"/>
        <v>0</v>
      </c>
      <c r="AG15" s="14">
        <f t="shared" si="7"/>
        <v>0</v>
      </c>
      <c r="AH15" s="14">
        <f t="shared" si="7"/>
        <v>0</v>
      </c>
      <c r="AI15" s="14">
        <f t="shared" si="7"/>
        <v>0</v>
      </c>
      <c r="AJ15" s="14">
        <f t="shared" si="7"/>
        <v>0</v>
      </c>
      <c r="AK15" s="14">
        <f t="shared" si="7"/>
        <v>0</v>
      </c>
      <c r="AL15" s="14">
        <f t="shared" si="7"/>
        <v>0</v>
      </c>
      <c r="AM15" s="14">
        <f t="shared" si="7"/>
        <v>0</v>
      </c>
      <c r="AN15" s="14">
        <f t="shared" si="7"/>
        <v>0</v>
      </c>
      <c r="AO15" s="14">
        <f t="shared" si="7"/>
        <v>0</v>
      </c>
      <c r="AP15" s="6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10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5">
        <v>0</v>
      </c>
    </row>
    <row r="16" spans="1:59" ht="15.75" thickBot="1" x14ac:dyDescent="0.3">
      <c r="C16">
        <v>2616.5790000000002</v>
      </c>
      <c r="D16">
        <v>3000</v>
      </c>
      <c r="E16">
        <v>2703.779</v>
      </c>
      <c r="F16" s="6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10">
        <v>0.872193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5">
        <v>0</v>
      </c>
      <c r="X16" s="14">
        <f t="shared" ref="X16:AO16" si="8">$C$3*X34</f>
        <v>0</v>
      </c>
      <c r="Y16" s="14">
        <f t="shared" si="8"/>
        <v>0</v>
      </c>
      <c r="Z16" s="14">
        <f t="shared" si="8"/>
        <v>0</v>
      </c>
      <c r="AA16" s="14">
        <f t="shared" si="8"/>
        <v>0</v>
      </c>
      <c r="AB16" s="14">
        <f t="shared" si="8"/>
        <v>0</v>
      </c>
      <c r="AC16" s="14">
        <f t="shared" si="8"/>
        <v>0</v>
      </c>
      <c r="AD16" s="14">
        <f t="shared" si="8"/>
        <v>0</v>
      </c>
      <c r="AE16" s="14">
        <f t="shared" si="8"/>
        <v>4.3600000000000007E-2</v>
      </c>
      <c r="AF16" s="14">
        <f t="shared" si="8"/>
        <v>0</v>
      </c>
      <c r="AG16" s="14">
        <f t="shared" si="8"/>
        <v>0</v>
      </c>
      <c r="AH16" s="14">
        <f t="shared" si="8"/>
        <v>0</v>
      </c>
      <c r="AI16" s="14">
        <f t="shared" si="8"/>
        <v>0</v>
      </c>
      <c r="AJ16" s="14">
        <f t="shared" si="8"/>
        <v>0</v>
      </c>
      <c r="AK16" s="14">
        <f t="shared" si="8"/>
        <v>0</v>
      </c>
      <c r="AL16" s="14">
        <f t="shared" si="8"/>
        <v>0</v>
      </c>
      <c r="AM16" s="14">
        <f t="shared" si="8"/>
        <v>0</v>
      </c>
      <c r="AN16" s="14">
        <f t="shared" si="8"/>
        <v>0</v>
      </c>
      <c r="AO16" s="14">
        <f t="shared" si="8"/>
        <v>0</v>
      </c>
      <c r="AP16" s="6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5">
        <v>0</v>
      </c>
    </row>
    <row r="17" spans="3:59" ht="15.75" thickBot="1" x14ac:dyDescent="0.3">
      <c r="C17">
        <v>2525.607</v>
      </c>
      <c r="D17">
        <v>3000</v>
      </c>
      <c r="E17">
        <v>2605.607</v>
      </c>
      <c r="F17" s="6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10">
        <v>0.84186899999999998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5">
        <v>0</v>
      </c>
      <c r="X17" s="14">
        <f t="shared" ref="X17:AO17" si="9">$C$3*X35</f>
        <v>0</v>
      </c>
      <c r="Y17" s="14">
        <f t="shared" si="9"/>
        <v>0</v>
      </c>
      <c r="Z17" s="14">
        <f t="shared" si="9"/>
        <v>0</v>
      </c>
      <c r="AA17" s="14">
        <f t="shared" si="9"/>
        <v>0</v>
      </c>
      <c r="AB17" s="14">
        <f t="shared" si="9"/>
        <v>0</v>
      </c>
      <c r="AC17" s="14">
        <f t="shared" si="9"/>
        <v>0</v>
      </c>
      <c r="AD17" s="14">
        <f t="shared" si="9"/>
        <v>0</v>
      </c>
      <c r="AE17" s="14">
        <f t="shared" si="9"/>
        <v>0</v>
      </c>
      <c r="AF17" s="14">
        <f t="shared" si="9"/>
        <v>0.04</v>
      </c>
      <c r="AG17" s="14">
        <f t="shared" si="9"/>
        <v>0</v>
      </c>
      <c r="AH17" s="14">
        <f t="shared" si="9"/>
        <v>0</v>
      </c>
      <c r="AI17" s="14">
        <f t="shared" si="9"/>
        <v>0</v>
      </c>
      <c r="AJ17" s="14">
        <f t="shared" si="9"/>
        <v>0</v>
      </c>
      <c r="AK17" s="14">
        <f t="shared" si="9"/>
        <v>0</v>
      </c>
      <c r="AL17" s="14">
        <f t="shared" si="9"/>
        <v>0</v>
      </c>
      <c r="AM17" s="14">
        <f t="shared" si="9"/>
        <v>0</v>
      </c>
      <c r="AN17" s="14">
        <f t="shared" si="9"/>
        <v>0</v>
      </c>
      <c r="AO17" s="14">
        <f t="shared" si="9"/>
        <v>0</v>
      </c>
      <c r="AP17" s="6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10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5">
        <v>0</v>
      </c>
    </row>
    <row r="18" spans="3:59" ht="15.75" thickBot="1" x14ac:dyDescent="0.3">
      <c r="C18">
        <v>2625.741</v>
      </c>
      <c r="D18">
        <v>3000</v>
      </c>
      <c r="E18">
        <v>2704.1410000000001</v>
      </c>
      <c r="F18" s="6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10">
        <v>0.875247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5">
        <v>0</v>
      </c>
      <c r="X18" s="14">
        <f t="shared" ref="X18:AO18" si="10">$C$3*X36</f>
        <v>0</v>
      </c>
      <c r="Y18" s="14">
        <f t="shared" si="10"/>
        <v>0</v>
      </c>
      <c r="Z18" s="14">
        <f t="shared" si="10"/>
        <v>0</v>
      </c>
      <c r="AA18" s="14">
        <f t="shared" si="10"/>
        <v>0</v>
      </c>
      <c r="AB18" s="14">
        <f t="shared" si="10"/>
        <v>0</v>
      </c>
      <c r="AC18" s="14">
        <f t="shared" si="10"/>
        <v>0</v>
      </c>
      <c r="AD18" s="14">
        <f t="shared" si="10"/>
        <v>0</v>
      </c>
      <c r="AE18" s="14">
        <f t="shared" si="10"/>
        <v>0</v>
      </c>
      <c r="AF18" s="14">
        <f t="shared" si="10"/>
        <v>0</v>
      </c>
      <c r="AG18" s="14">
        <f t="shared" si="10"/>
        <v>3.9199999999999999E-2</v>
      </c>
      <c r="AH18" s="14">
        <f t="shared" si="10"/>
        <v>0</v>
      </c>
      <c r="AI18" s="14">
        <f t="shared" si="10"/>
        <v>0</v>
      </c>
      <c r="AJ18" s="14">
        <f t="shared" si="10"/>
        <v>0</v>
      </c>
      <c r="AK18" s="14">
        <f t="shared" si="10"/>
        <v>0</v>
      </c>
      <c r="AL18" s="14">
        <f t="shared" si="10"/>
        <v>0</v>
      </c>
      <c r="AM18" s="14">
        <f t="shared" si="10"/>
        <v>0</v>
      </c>
      <c r="AN18" s="14">
        <f t="shared" si="10"/>
        <v>0</v>
      </c>
      <c r="AO18" s="14">
        <f t="shared" si="10"/>
        <v>0</v>
      </c>
      <c r="AP18" s="6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10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5">
        <v>0</v>
      </c>
    </row>
    <row r="19" spans="3:59" ht="15.75" thickBot="1" x14ac:dyDescent="0.3">
      <c r="C19">
        <v>2691.42</v>
      </c>
      <c r="D19">
        <v>3000</v>
      </c>
      <c r="E19">
        <v>2768.2200000000003</v>
      </c>
      <c r="F19" s="6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0">
        <v>0.89714000000000005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5">
        <v>0</v>
      </c>
      <c r="X19" s="14">
        <f t="shared" ref="X19:AO19" si="11">$C$3*X37</f>
        <v>0</v>
      </c>
      <c r="Y19" s="14">
        <f t="shared" si="11"/>
        <v>0</v>
      </c>
      <c r="Z19" s="14">
        <f t="shared" si="11"/>
        <v>0</v>
      </c>
      <c r="AA19" s="14">
        <f t="shared" si="11"/>
        <v>0</v>
      </c>
      <c r="AB19" s="14">
        <f t="shared" si="11"/>
        <v>0</v>
      </c>
      <c r="AC19" s="14">
        <f t="shared" si="11"/>
        <v>0</v>
      </c>
      <c r="AD19" s="14">
        <f t="shared" si="11"/>
        <v>0</v>
      </c>
      <c r="AE19" s="14">
        <f t="shared" si="11"/>
        <v>0</v>
      </c>
      <c r="AF19" s="14">
        <f t="shared" si="11"/>
        <v>0</v>
      </c>
      <c r="AG19" s="14">
        <f t="shared" si="11"/>
        <v>0</v>
      </c>
      <c r="AH19" s="14">
        <f t="shared" si="11"/>
        <v>3.8399999999999997E-2</v>
      </c>
      <c r="AI19" s="14">
        <f t="shared" si="11"/>
        <v>0</v>
      </c>
      <c r="AJ19" s="14">
        <f t="shared" si="11"/>
        <v>0</v>
      </c>
      <c r="AK19" s="14">
        <f t="shared" si="11"/>
        <v>0</v>
      </c>
      <c r="AL19" s="14">
        <f t="shared" si="11"/>
        <v>0</v>
      </c>
      <c r="AM19" s="14">
        <f t="shared" si="11"/>
        <v>0</v>
      </c>
      <c r="AN19" s="14">
        <f t="shared" si="11"/>
        <v>0</v>
      </c>
      <c r="AO19" s="14">
        <f t="shared" si="11"/>
        <v>0</v>
      </c>
      <c r="AP19" s="6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10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5">
        <v>0</v>
      </c>
    </row>
    <row r="20" spans="3:59" ht="15.75" thickBot="1" x14ac:dyDescent="0.3">
      <c r="C20">
        <v>2482.884</v>
      </c>
      <c r="D20">
        <v>3000</v>
      </c>
      <c r="E20">
        <v>2556.6440000000002</v>
      </c>
      <c r="F20" s="6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10">
        <v>0.82762800000000003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5">
        <v>0</v>
      </c>
      <c r="X20" s="14">
        <f t="shared" ref="X20:AO20" si="12">$C$3*X38</f>
        <v>0</v>
      </c>
      <c r="Y20" s="14">
        <f t="shared" si="12"/>
        <v>0</v>
      </c>
      <c r="Z20" s="14">
        <f t="shared" si="12"/>
        <v>0</v>
      </c>
      <c r="AA20" s="14">
        <f t="shared" si="12"/>
        <v>0</v>
      </c>
      <c r="AB20" s="14">
        <f t="shared" si="12"/>
        <v>0</v>
      </c>
      <c r="AC20" s="14">
        <f t="shared" si="12"/>
        <v>0</v>
      </c>
      <c r="AD20" s="14">
        <f t="shared" si="12"/>
        <v>0</v>
      </c>
      <c r="AE20" s="14">
        <f t="shared" si="12"/>
        <v>0</v>
      </c>
      <c r="AF20" s="14">
        <f t="shared" si="12"/>
        <v>0</v>
      </c>
      <c r="AG20" s="14">
        <f t="shared" si="12"/>
        <v>0</v>
      </c>
      <c r="AH20" s="14">
        <f t="shared" si="12"/>
        <v>0</v>
      </c>
      <c r="AI20" s="14">
        <f t="shared" si="12"/>
        <v>3.6880000000000003E-2</v>
      </c>
      <c r="AJ20" s="14">
        <f t="shared" si="12"/>
        <v>0</v>
      </c>
      <c r="AK20" s="14">
        <f t="shared" si="12"/>
        <v>0</v>
      </c>
      <c r="AL20" s="14">
        <f t="shared" si="12"/>
        <v>0</v>
      </c>
      <c r="AM20" s="14">
        <f t="shared" si="12"/>
        <v>0</v>
      </c>
      <c r="AN20" s="14">
        <f t="shared" si="12"/>
        <v>0</v>
      </c>
      <c r="AO20" s="14">
        <f t="shared" si="12"/>
        <v>0</v>
      </c>
      <c r="AP20" s="6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10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5">
        <v>0</v>
      </c>
    </row>
    <row r="21" spans="3:59" ht="15.75" thickBot="1" x14ac:dyDescent="0.3">
      <c r="C21">
        <v>2318.694</v>
      </c>
      <c r="D21">
        <v>3000</v>
      </c>
      <c r="E21">
        <v>2385.8939999999998</v>
      </c>
      <c r="F21" s="6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10">
        <v>0.77289799999999997</v>
      </c>
      <c r="S21" s="4">
        <v>0</v>
      </c>
      <c r="T21" s="4">
        <v>0</v>
      </c>
      <c r="U21" s="4">
        <v>0</v>
      </c>
      <c r="V21" s="4">
        <v>0</v>
      </c>
      <c r="W21" s="5">
        <v>0</v>
      </c>
      <c r="X21" s="14">
        <f t="shared" ref="X21:AO21" si="13">$C$3*X39</f>
        <v>0</v>
      </c>
      <c r="Y21" s="14">
        <f t="shared" si="13"/>
        <v>0</v>
      </c>
      <c r="Z21" s="14">
        <f t="shared" si="13"/>
        <v>0</v>
      </c>
      <c r="AA21" s="14">
        <f t="shared" si="13"/>
        <v>0</v>
      </c>
      <c r="AB21" s="14">
        <f t="shared" si="13"/>
        <v>0</v>
      </c>
      <c r="AC21" s="14">
        <f t="shared" si="13"/>
        <v>0</v>
      </c>
      <c r="AD21" s="14">
        <f t="shared" si="13"/>
        <v>0</v>
      </c>
      <c r="AE21" s="14">
        <f t="shared" si="13"/>
        <v>0</v>
      </c>
      <c r="AF21" s="14">
        <f t="shared" si="13"/>
        <v>0</v>
      </c>
      <c r="AG21" s="14">
        <f t="shared" si="13"/>
        <v>0</v>
      </c>
      <c r="AH21" s="14">
        <f t="shared" si="13"/>
        <v>0</v>
      </c>
      <c r="AI21" s="14">
        <f t="shared" si="13"/>
        <v>0</v>
      </c>
      <c r="AJ21" s="14">
        <f t="shared" si="13"/>
        <v>3.3599999999999998E-2</v>
      </c>
      <c r="AK21" s="14">
        <f t="shared" si="13"/>
        <v>0</v>
      </c>
      <c r="AL21" s="14">
        <f t="shared" si="13"/>
        <v>0</v>
      </c>
      <c r="AM21" s="14">
        <f t="shared" si="13"/>
        <v>0</v>
      </c>
      <c r="AN21" s="14">
        <f t="shared" si="13"/>
        <v>0</v>
      </c>
      <c r="AO21" s="14">
        <f t="shared" si="13"/>
        <v>0</v>
      </c>
      <c r="AP21" s="6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10">
        <v>0</v>
      </c>
      <c r="BC21" s="4">
        <v>0</v>
      </c>
      <c r="BD21" s="4">
        <v>0</v>
      </c>
      <c r="BE21" s="4">
        <v>0</v>
      </c>
      <c r="BF21" s="4">
        <v>0</v>
      </c>
      <c r="BG21" s="5">
        <v>0</v>
      </c>
    </row>
    <row r="22" spans="3:59" ht="15.75" thickBot="1" x14ac:dyDescent="0.3">
      <c r="C22">
        <v>2254.422</v>
      </c>
      <c r="D22">
        <v>3000</v>
      </c>
      <c r="E22">
        <v>2316.0219999999999</v>
      </c>
      <c r="F22" s="6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10">
        <v>0.75147399999999998</v>
      </c>
      <c r="T22" s="4">
        <v>0</v>
      </c>
      <c r="U22" s="4">
        <v>0</v>
      </c>
      <c r="V22" s="4">
        <v>0</v>
      </c>
      <c r="W22" s="5">
        <v>0</v>
      </c>
      <c r="X22" s="14">
        <f t="shared" ref="X22:AO22" si="14">$C$3*X40</f>
        <v>0</v>
      </c>
      <c r="Y22" s="14">
        <f t="shared" si="14"/>
        <v>0</v>
      </c>
      <c r="Z22" s="14">
        <f t="shared" si="14"/>
        <v>0</v>
      </c>
      <c r="AA22" s="14">
        <f t="shared" si="14"/>
        <v>0</v>
      </c>
      <c r="AB22" s="14">
        <f t="shared" si="14"/>
        <v>0</v>
      </c>
      <c r="AC22" s="14">
        <f t="shared" si="14"/>
        <v>0</v>
      </c>
      <c r="AD22" s="14">
        <f t="shared" si="14"/>
        <v>0</v>
      </c>
      <c r="AE22" s="14">
        <f t="shared" si="14"/>
        <v>0</v>
      </c>
      <c r="AF22" s="14">
        <f t="shared" si="14"/>
        <v>0</v>
      </c>
      <c r="AG22" s="14">
        <f t="shared" si="14"/>
        <v>0</v>
      </c>
      <c r="AH22" s="14">
        <f t="shared" si="14"/>
        <v>0</v>
      </c>
      <c r="AI22" s="14">
        <f t="shared" si="14"/>
        <v>0</v>
      </c>
      <c r="AJ22" s="14">
        <f t="shared" si="14"/>
        <v>0</v>
      </c>
      <c r="AK22" s="14">
        <f t="shared" si="14"/>
        <v>3.0800000000000001E-2</v>
      </c>
      <c r="AL22" s="14">
        <f t="shared" si="14"/>
        <v>0</v>
      </c>
      <c r="AM22" s="14">
        <f t="shared" si="14"/>
        <v>0</v>
      </c>
      <c r="AN22" s="14">
        <f t="shared" si="14"/>
        <v>0</v>
      </c>
      <c r="AO22" s="14">
        <f t="shared" si="14"/>
        <v>0</v>
      </c>
      <c r="AP22" s="6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10">
        <v>0</v>
      </c>
      <c r="BD22" s="4">
        <v>0</v>
      </c>
      <c r="BE22" s="4">
        <v>0</v>
      </c>
      <c r="BF22" s="4">
        <v>0</v>
      </c>
      <c r="BG22" s="5">
        <v>0</v>
      </c>
    </row>
    <row r="23" spans="3:59" ht="15.75" thickBot="1" x14ac:dyDescent="0.3">
      <c r="C23">
        <v>2245.239</v>
      </c>
      <c r="D23">
        <v>3000</v>
      </c>
      <c r="E23">
        <v>2310.0390000000002</v>
      </c>
      <c r="F23" s="6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10">
        <v>0.74841299999999999</v>
      </c>
      <c r="U23" s="4">
        <v>0</v>
      </c>
      <c r="V23" s="4">
        <v>0</v>
      </c>
      <c r="W23" s="5">
        <v>0</v>
      </c>
      <c r="X23" s="14">
        <f t="shared" ref="X23:AO23" si="15">$C$3*X41</f>
        <v>0</v>
      </c>
      <c r="Y23" s="14">
        <f t="shared" si="15"/>
        <v>0</v>
      </c>
      <c r="Z23" s="14">
        <f t="shared" si="15"/>
        <v>0</v>
      </c>
      <c r="AA23" s="14">
        <f t="shared" si="15"/>
        <v>0</v>
      </c>
      <c r="AB23" s="14">
        <f t="shared" si="15"/>
        <v>0</v>
      </c>
      <c r="AC23" s="14">
        <f t="shared" si="15"/>
        <v>0</v>
      </c>
      <c r="AD23" s="14">
        <f t="shared" si="15"/>
        <v>0</v>
      </c>
      <c r="AE23" s="14">
        <f t="shared" si="15"/>
        <v>0</v>
      </c>
      <c r="AF23" s="14">
        <f t="shared" si="15"/>
        <v>0</v>
      </c>
      <c r="AG23" s="14">
        <f t="shared" si="15"/>
        <v>0</v>
      </c>
      <c r="AH23" s="14">
        <f t="shared" si="15"/>
        <v>0</v>
      </c>
      <c r="AI23" s="14">
        <f t="shared" si="15"/>
        <v>0</v>
      </c>
      <c r="AJ23" s="14">
        <f t="shared" si="15"/>
        <v>0</v>
      </c>
      <c r="AK23" s="14">
        <f t="shared" si="15"/>
        <v>0</v>
      </c>
      <c r="AL23" s="14">
        <f t="shared" si="15"/>
        <v>3.2400000000000005E-2</v>
      </c>
      <c r="AM23" s="14">
        <f t="shared" si="15"/>
        <v>0</v>
      </c>
      <c r="AN23" s="14">
        <f t="shared" si="15"/>
        <v>0</v>
      </c>
      <c r="AO23" s="14">
        <f t="shared" si="15"/>
        <v>0</v>
      </c>
      <c r="AP23" s="6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10">
        <v>0</v>
      </c>
      <c r="BE23" s="4">
        <v>0</v>
      </c>
      <c r="BF23" s="4">
        <v>0</v>
      </c>
      <c r="BG23" s="5">
        <v>0</v>
      </c>
    </row>
    <row r="24" spans="3:59" ht="15.75" thickBot="1" x14ac:dyDescent="0.3">
      <c r="C24">
        <v>1793.4690000000001</v>
      </c>
      <c r="D24">
        <v>3000</v>
      </c>
      <c r="E24">
        <v>1850.269</v>
      </c>
      <c r="F24" s="6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10">
        <v>0.59782299999999999</v>
      </c>
      <c r="V24" s="4">
        <v>0</v>
      </c>
      <c r="W24" s="5">
        <v>0</v>
      </c>
      <c r="X24" s="14">
        <f t="shared" ref="X24:AO24" si="16">$C$3*X42</f>
        <v>0</v>
      </c>
      <c r="Y24" s="14">
        <f t="shared" si="16"/>
        <v>0</v>
      </c>
      <c r="Z24" s="14">
        <f t="shared" si="16"/>
        <v>0</v>
      </c>
      <c r="AA24" s="14">
        <f t="shared" si="16"/>
        <v>0</v>
      </c>
      <c r="AB24" s="14">
        <f t="shared" si="16"/>
        <v>0</v>
      </c>
      <c r="AC24" s="14">
        <f t="shared" si="16"/>
        <v>0</v>
      </c>
      <c r="AD24" s="14">
        <f t="shared" si="16"/>
        <v>0</v>
      </c>
      <c r="AE24" s="14">
        <f t="shared" si="16"/>
        <v>0</v>
      </c>
      <c r="AF24" s="14">
        <f t="shared" si="16"/>
        <v>0</v>
      </c>
      <c r="AG24" s="14">
        <f t="shared" si="16"/>
        <v>0</v>
      </c>
      <c r="AH24" s="14">
        <f t="shared" si="16"/>
        <v>0</v>
      </c>
      <c r="AI24" s="14">
        <f t="shared" si="16"/>
        <v>0</v>
      </c>
      <c r="AJ24" s="14">
        <f t="shared" si="16"/>
        <v>0</v>
      </c>
      <c r="AK24" s="14">
        <f t="shared" si="16"/>
        <v>0</v>
      </c>
      <c r="AL24" s="14">
        <f t="shared" si="16"/>
        <v>0</v>
      </c>
      <c r="AM24" s="14">
        <f t="shared" si="16"/>
        <v>2.8399999999999998E-2</v>
      </c>
      <c r="AN24" s="14">
        <f t="shared" si="16"/>
        <v>0</v>
      </c>
      <c r="AO24" s="14">
        <f t="shared" si="16"/>
        <v>0</v>
      </c>
      <c r="AP24" s="6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10">
        <v>0</v>
      </c>
      <c r="BF24" s="4">
        <v>0</v>
      </c>
      <c r="BG24" s="5">
        <v>0</v>
      </c>
    </row>
    <row r="25" spans="3:59" ht="15.75" thickBot="1" x14ac:dyDescent="0.3">
      <c r="C25">
        <v>2408.364</v>
      </c>
      <c r="D25">
        <v>3000</v>
      </c>
      <c r="E25">
        <v>2485.1640000000002</v>
      </c>
      <c r="F25" s="7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12">
        <v>0.40139399999999997</v>
      </c>
      <c r="W25" s="9">
        <v>0.40139399999999997</v>
      </c>
      <c r="X25" s="14">
        <f t="shared" ref="X25:AO25" si="17">$C$3*X43</f>
        <v>0</v>
      </c>
      <c r="Y25" s="14">
        <f t="shared" si="17"/>
        <v>0</v>
      </c>
      <c r="Z25" s="14">
        <f t="shared" si="17"/>
        <v>0</v>
      </c>
      <c r="AA25" s="14">
        <f t="shared" si="17"/>
        <v>0</v>
      </c>
      <c r="AB25" s="14">
        <f t="shared" si="17"/>
        <v>0</v>
      </c>
      <c r="AC25" s="14">
        <f t="shared" si="17"/>
        <v>0</v>
      </c>
      <c r="AD25" s="14">
        <f t="shared" si="17"/>
        <v>0</v>
      </c>
      <c r="AE25" s="14">
        <f t="shared" si="17"/>
        <v>0</v>
      </c>
      <c r="AF25" s="14">
        <f t="shared" si="17"/>
        <v>0</v>
      </c>
      <c r="AG25" s="14">
        <f t="shared" si="17"/>
        <v>0</v>
      </c>
      <c r="AH25" s="14">
        <f t="shared" si="17"/>
        <v>0</v>
      </c>
      <c r="AI25" s="14">
        <f t="shared" si="17"/>
        <v>0</v>
      </c>
      <c r="AJ25" s="14">
        <f t="shared" si="17"/>
        <v>0</v>
      </c>
      <c r="AK25" s="14">
        <f t="shared" si="17"/>
        <v>0</v>
      </c>
      <c r="AL25" s="14">
        <f t="shared" si="17"/>
        <v>0</v>
      </c>
      <c r="AM25" s="14">
        <f t="shared" si="17"/>
        <v>0</v>
      </c>
      <c r="AN25" s="14">
        <f t="shared" si="17"/>
        <v>1.9199999999999998E-2</v>
      </c>
      <c r="AO25" s="14">
        <f t="shared" si="17"/>
        <v>1.9199999999999998E-2</v>
      </c>
      <c r="AP25" s="7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12">
        <v>0</v>
      </c>
      <c r="BG25" s="9">
        <v>0</v>
      </c>
    </row>
    <row r="26" spans="3:59" ht="15.75" thickBot="1" x14ac:dyDescent="0.3">
      <c r="C26">
        <f t="array" ref="C26:C43">MMULT(X26:AO43,D26:D43)</f>
        <v>1752.6740000000002</v>
      </c>
      <c r="D26">
        <v>2000</v>
      </c>
      <c r="E26">
        <v>1752.6740000000002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">
        <v>0</v>
      </c>
      <c r="Y26" s="2">
        <v>0</v>
      </c>
      <c r="Z26" s="2">
        <v>0.125191</v>
      </c>
      <c r="AA26" s="2">
        <v>0.125191</v>
      </c>
      <c r="AB26" s="2">
        <v>0.125191</v>
      </c>
      <c r="AC26" s="2">
        <v>0.125191</v>
      </c>
      <c r="AD26" s="2">
        <v>0.125191</v>
      </c>
      <c r="AE26" s="2">
        <v>0.125191</v>
      </c>
      <c r="AF26" s="2">
        <v>0.125191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3">
        <v>0</v>
      </c>
      <c r="AP26" s="1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3">
        <v>0</v>
      </c>
    </row>
    <row r="27" spans="3:59" x14ac:dyDescent="0.25">
      <c r="C27">
        <v>2104.692</v>
      </c>
      <c r="D27">
        <v>2000</v>
      </c>
      <c r="E27">
        <v>2105.4317820212941</v>
      </c>
      <c r="F27" s="15">
        <v>2.4659400709800002E-4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1">
        <v>1.052346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5">
        <v>0</v>
      </c>
      <c r="AP27" s="1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5">
        <v>0</v>
      </c>
    </row>
    <row r="28" spans="3:59" x14ac:dyDescent="0.25">
      <c r="C28">
        <v>2340</v>
      </c>
      <c r="D28">
        <v>2000</v>
      </c>
      <c r="E28">
        <v>2340.7624430652691</v>
      </c>
      <c r="F28" s="15">
        <v>0</v>
      </c>
      <c r="G28" s="15">
        <v>2.5414768842300001E-4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6">
        <v>0</v>
      </c>
      <c r="Y28" s="10">
        <v>1.17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5">
        <v>0</v>
      </c>
      <c r="AP28" s="6">
        <v>0</v>
      </c>
      <c r="AQ28" s="10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5">
        <v>0</v>
      </c>
    </row>
    <row r="29" spans="3:59" x14ac:dyDescent="0.25">
      <c r="C29">
        <v>2620</v>
      </c>
      <c r="D29">
        <v>2000</v>
      </c>
      <c r="E29">
        <v>2620.7938780972031</v>
      </c>
      <c r="F29" s="15">
        <v>0</v>
      </c>
      <c r="G29" s="15">
        <v>0</v>
      </c>
      <c r="H29" s="15">
        <v>2.6462603240100003E-4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6">
        <v>0</v>
      </c>
      <c r="Y29" s="4">
        <v>0</v>
      </c>
      <c r="Z29" s="10">
        <v>1.31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5">
        <v>0</v>
      </c>
      <c r="AP29" s="6">
        <v>0</v>
      </c>
      <c r="AQ29" s="4">
        <v>0</v>
      </c>
      <c r="AR29" s="10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5">
        <v>0</v>
      </c>
    </row>
    <row r="30" spans="3:59" x14ac:dyDescent="0.25">
      <c r="C30">
        <v>2660</v>
      </c>
      <c r="D30">
        <v>2000</v>
      </c>
      <c r="E30">
        <v>2660.745947164412</v>
      </c>
      <c r="F30" s="15">
        <v>0</v>
      </c>
      <c r="G30" s="15">
        <v>0</v>
      </c>
      <c r="H30" s="15">
        <v>0</v>
      </c>
      <c r="I30" s="15">
        <v>2.4864905480400003E-4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6">
        <v>0</v>
      </c>
      <c r="Y30" s="4">
        <v>0</v>
      </c>
      <c r="Z30" s="4">
        <v>0</v>
      </c>
      <c r="AA30" s="10">
        <v>1.33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5">
        <v>0</v>
      </c>
      <c r="AP30" s="6">
        <v>0</v>
      </c>
      <c r="AQ30" s="4">
        <v>0</v>
      </c>
      <c r="AR30" s="4">
        <v>0</v>
      </c>
      <c r="AS30" s="10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5">
        <v>0</v>
      </c>
    </row>
    <row r="31" spans="3:59" x14ac:dyDescent="0.25">
      <c r="C31">
        <v>2720</v>
      </c>
      <c r="D31">
        <v>2000</v>
      </c>
      <c r="E31">
        <v>2720.794916780696</v>
      </c>
      <c r="F31" s="15">
        <v>0</v>
      </c>
      <c r="G31" s="15">
        <v>0</v>
      </c>
      <c r="H31" s="15">
        <v>0</v>
      </c>
      <c r="I31" s="15">
        <v>0</v>
      </c>
      <c r="J31" s="15">
        <v>2.6497226023200005E-4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6">
        <v>0</v>
      </c>
      <c r="Y31" s="4">
        <v>0</v>
      </c>
      <c r="Z31" s="4">
        <v>0</v>
      </c>
      <c r="AA31" s="4">
        <v>0</v>
      </c>
      <c r="AB31" s="10">
        <v>1.36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5">
        <v>0</v>
      </c>
      <c r="AP31" s="6">
        <v>0</v>
      </c>
      <c r="AQ31" s="4">
        <v>0</v>
      </c>
      <c r="AR31" s="4">
        <v>0</v>
      </c>
      <c r="AS31" s="4">
        <v>0</v>
      </c>
      <c r="AT31" s="10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5">
        <v>0</v>
      </c>
    </row>
    <row r="32" spans="3:59" x14ac:dyDescent="0.25">
      <c r="C32">
        <v>2360</v>
      </c>
      <c r="D32">
        <v>2000</v>
      </c>
      <c r="E32">
        <v>2360.822757850568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2.7425261685600004E-4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6">
        <v>0</v>
      </c>
      <c r="Y32" s="4">
        <v>0</v>
      </c>
      <c r="Z32" s="4">
        <v>0</v>
      </c>
      <c r="AA32" s="4">
        <v>0</v>
      </c>
      <c r="AB32" s="4">
        <v>0</v>
      </c>
      <c r="AC32" s="10">
        <v>1.18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5">
        <v>0</v>
      </c>
      <c r="AP32" s="6">
        <v>0</v>
      </c>
      <c r="AQ32" s="4">
        <v>0</v>
      </c>
      <c r="AR32" s="4">
        <v>0</v>
      </c>
      <c r="AS32" s="4">
        <v>0</v>
      </c>
      <c r="AT32" s="4">
        <v>0</v>
      </c>
      <c r="AU32" s="10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5">
        <v>0</v>
      </c>
    </row>
    <row r="33" spans="3:59" x14ac:dyDescent="0.25">
      <c r="C33">
        <v>2200</v>
      </c>
      <c r="D33">
        <v>2000</v>
      </c>
      <c r="E33">
        <v>2200.7693840823581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2.5646136078600002E-4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6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10">
        <v>1.1000000000000001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5">
        <v>0</v>
      </c>
      <c r="AP33" s="6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10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5">
        <v>0</v>
      </c>
    </row>
    <row r="34" spans="3:59" x14ac:dyDescent="0.25">
      <c r="C34">
        <v>2180</v>
      </c>
      <c r="D34">
        <v>2000</v>
      </c>
      <c r="E34">
        <v>2180.7300019917889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2.4333399726300003E-4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6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10">
        <v>1.0900000000000001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5">
        <v>0</v>
      </c>
      <c r="AP34" s="6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5">
        <v>0</v>
      </c>
    </row>
    <row r="35" spans="3:59" x14ac:dyDescent="0.25">
      <c r="C35">
        <v>2000</v>
      </c>
      <c r="D35">
        <v>2000</v>
      </c>
      <c r="E35">
        <v>2000.7046216225369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2.3487387417900002E-4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6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0">
        <v>1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5">
        <v>0</v>
      </c>
      <c r="AP35" s="6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10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5">
        <v>0</v>
      </c>
    </row>
    <row r="36" spans="3:59" x14ac:dyDescent="0.25">
      <c r="C36">
        <v>1960</v>
      </c>
      <c r="D36">
        <v>2000</v>
      </c>
      <c r="E36">
        <v>1960.732558107331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2.4418603577700004E-4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6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10">
        <v>0.98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5">
        <v>0</v>
      </c>
      <c r="AP36" s="6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10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5">
        <v>0</v>
      </c>
    </row>
    <row r="37" spans="3:59" x14ac:dyDescent="0.25">
      <c r="C37">
        <v>1920</v>
      </c>
      <c r="D37">
        <v>2000</v>
      </c>
      <c r="E37">
        <v>1920.7508819572199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2.5029398574000005E-4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6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10">
        <v>0.96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5">
        <v>0</v>
      </c>
      <c r="AP37" s="6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10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5">
        <v>0</v>
      </c>
    </row>
    <row r="38" spans="3:59" x14ac:dyDescent="0.25">
      <c r="C38">
        <v>1844</v>
      </c>
      <c r="D38">
        <v>2000</v>
      </c>
      <c r="E38">
        <v>1844.6927022900441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2.3090076334800002E-4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6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10">
        <v>0.92200000000000004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5">
        <v>0</v>
      </c>
      <c r="AP38" s="6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10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5">
        <v>0</v>
      </c>
    </row>
    <row r="39" spans="3:59" x14ac:dyDescent="0.25">
      <c r="C39">
        <v>1680</v>
      </c>
      <c r="D39">
        <v>2000</v>
      </c>
      <c r="E39">
        <v>1680.6468947577539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2.15631585918E-4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6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10">
        <v>0.84</v>
      </c>
      <c r="AK39" s="4">
        <v>0</v>
      </c>
      <c r="AL39" s="4">
        <v>0</v>
      </c>
      <c r="AM39" s="4">
        <v>0</v>
      </c>
      <c r="AN39" s="4">
        <v>0</v>
      </c>
      <c r="AO39" s="5">
        <v>0</v>
      </c>
      <c r="AP39" s="6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10">
        <v>0</v>
      </c>
      <c r="BC39" s="4">
        <v>0</v>
      </c>
      <c r="BD39" s="4">
        <v>0</v>
      </c>
      <c r="BE39" s="4">
        <v>0</v>
      </c>
      <c r="BF39" s="4">
        <v>0</v>
      </c>
      <c r="BG39" s="5">
        <v>0</v>
      </c>
    </row>
    <row r="40" spans="3:59" x14ac:dyDescent="0.25">
      <c r="C40">
        <v>1540</v>
      </c>
      <c r="D40">
        <v>2000</v>
      </c>
      <c r="E40">
        <v>1540.6289634482021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2.0965448273400003E-4</v>
      </c>
      <c r="T40" s="15">
        <v>0</v>
      </c>
      <c r="U40" s="15">
        <v>0</v>
      </c>
      <c r="V40" s="15">
        <v>0</v>
      </c>
      <c r="W40" s="15">
        <v>0</v>
      </c>
      <c r="X40" s="6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10">
        <v>0.77</v>
      </c>
      <c r="AL40" s="4">
        <v>0</v>
      </c>
      <c r="AM40" s="4">
        <v>0</v>
      </c>
      <c r="AN40" s="4">
        <v>0</v>
      </c>
      <c r="AO40" s="5">
        <v>0</v>
      </c>
      <c r="AP40" s="6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10">
        <v>0</v>
      </c>
      <c r="BD40" s="4">
        <v>0</v>
      </c>
      <c r="BE40" s="4">
        <v>0</v>
      </c>
      <c r="BF40" s="4">
        <v>0</v>
      </c>
      <c r="BG40" s="5">
        <v>0</v>
      </c>
    </row>
    <row r="41" spans="3:59" x14ac:dyDescent="0.25">
      <c r="C41">
        <v>1620</v>
      </c>
      <c r="D41">
        <v>2000</v>
      </c>
      <c r="E41">
        <v>1620.626401473849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2.0880049128300002E-4</v>
      </c>
      <c r="U41" s="15">
        <v>0</v>
      </c>
      <c r="V41" s="15">
        <v>0</v>
      </c>
      <c r="W41" s="15">
        <v>0</v>
      </c>
      <c r="X41" s="6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10">
        <v>0.81</v>
      </c>
      <c r="AM41" s="4">
        <v>0</v>
      </c>
      <c r="AN41" s="4">
        <v>0</v>
      </c>
      <c r="AO41" s="5">
        <v>0</v>
      </c>
      <c r="AP41" s="6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10">
        <v>0</v>
      </c>
      <c r="BE41" s="4">
        <v>0</v>
      </c>
      <c r="BF41" s="4">
        <v>0</v>
      </c>
      <c r="BG41" s="5">
        <v>0</v>
      </c>
    </row>
    <row r="42" spans="3:59" x14ac:dyDescent="0.25">
      <c r="C42">
        <v>1420</v>
      </c>
      <c r="D42">
        <v>2000</v>
      </c>
      <c r="E42">
        <v>1420.5003617097791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1.6678723659300002E-4</v>
      </c>
      <c r="V42" s="15">
        <v>0</v>
      </c>
      <c r="W42" s="15">
        <v>0</v>
      </c>
      <c r="X42" s="6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10">
        <v>0.71</v>
      </c>
      <c r="AN42" s="4">
        <v>0</v>
      </c>
      <c r="AO42" s="5">
        <v>0</v>
      </c>
      <c r="AP42" s="6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10">
        <v>0</v>
      </c>
      <c r="BF42" s="4">
        <v>0</v>
      </c>
      <c r="BG42" s="5">
        <v>0</v>
      </c>
    </row>
    <row r="43" spans="3:59" ht="15.75" thickBot="1" x14ac:dyDescent="0.3">
      <c r="C43">
        <v>1920</v>
      </c>
      <c r="D43">
        <v>2000</v>
      </c>
      <c r="E43">
        <v>1920.6719118807241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1.11985313454E-4</v>
      </c>
      <c r="W43" s="15">
        <v>1.11985313454E-4</v>
      </c>
      <c r="X43" s="7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12">
        <v>0.48</v>
      </c>
      <c r="AO43" s="9">
        <v>0.48</v>
      </c>
      <c r="AP43" s="7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12">
        <v>0</v>
      </c>
      <c r="BG43" s="9">
        <v>0</v>
      </c>
    </row>
    <row r="44" spans="3:59" x14ac:dyDescent="0.25">
      <c r="C44">
        <f t="array" ref="C44:C61">MMULT(AP44:BG61,D44:D61)</f>
        <v>876.3370000000001</v>
      </c>
      <c r="D44">
        <v>1000</v>
      </c>
      <c r="E44">
        <v>876.3370000000001</v>
      </c>
      <c r="F44" s="1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3">
        <v>0</v>
      </c>
      <c r="X44" s="1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3">
        <v>0</v>
      </c>
      <c r="AP44" s="1">
        <v>0</v>
      </c>
      <c r="AQ44" s="2">
        <v>0</v>
      </c>
      <c r="AR44" s="2">
        <v>0.125191</v>
      </c>
      <c r="AS44" s="2">
        <v>0.125191</v>
      </c>
      <c r="AT44" s="2">
        <v>0.125191</v>
      </c>
      <c r="AU44" s="2">
        <v>0.125191</v>
      </c>
      <c r="AV44" s="2">
        <v>0.125191</v>
      </c>
      <c r="AW44" s="2">
        <v>0.125191</v>
      </c>
      <c r="AX44" s="2">
        <v>0.125191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3">
        <v>0</v>
      </c>
    </row>
    <row r="45" spans="3:59" x14ac:dyDescent="0.25">
      <c r="C45">
        <v>1052.346</v>
      </c>
      <c r="D45">
        <v>1000</v>
      </c>
      <c r="E45">
        <v>1052.346</v>
      </c>
      <c r="F45" s="11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5">
        <v>0</v>
      </c>
      <c r="X45" s="11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5">
        <v>0</v>
      </c>
      <c r="AP45" s="11">
        <v>1.052346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5">
        <v>0</v>
      </c>
    </row>
    <row r="46" spans="3:59" x14ac:dyDescent="0.25">
      <c r="C46">
        <v>1170</v>
      </c>
      <c r="D46">
        <v>1000</v>
      </c>
      <c r="E46">
        <v>1170</v>
      </c>
      <c r="F46" s="6">
        <v>0</v>
      </c>
      <c r="G46" s="10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5">
        <v>0</v>
      </c>
      <c r="X46" s="6">
        <v>0</v>
      </c>
      <c r="Y46" s="10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5">
        <v>0</v>
      </c>
      <c r="AP46" s="6">
        <v>0</v>
      </c>
      <c r="AQ46" s="10">
        <v>1.17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5">
        <v>0</v>
      </c>
    </row>
    <row r="47" spans="3:59" x14ac:dyDescent="0.25">
      <c r="C47">
        <v>1310</v>
      </c>
      <c r="D47">
        <v>1000</v>
      </c>
      <c r="E47">
        <v>1310</v>
      </c>
      <c r="F47" s="6">
        <v>0</v>
      </c>
      <c r="G47" s="4">
        <v>0</v>
      </c>
      <c r="H47" s="10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5">
        <v>0</v>
      </c>
      <c r="X47" s="6">
        <v>0</v>
      </c>
      <c r="Y47" s="4">
        <v>0</v>
      </c>
      <c r="Z47" s="10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5">
        <v>0</v>
      </c>
      <c r="AP47" s="6">
        <v>0</v>
      </c>
      <c r="AQ47" s="4">
        <v>0</v>
      </c>
      <c r="AR47" s="10">
        <v>1.31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5">
        <v>0</v>
      </c>
    </row>
    <row r="48" spans="3:59" x14ac:dyDescent="0.25">
      <c r="C48">
        <v>1330</v>
      </c>
      <c r="D48">
        <v>1000</v>
      </c>
      <c r="E48">
        <v>1330</v>
      </c>
      <c r="F48" s="6">
        <v>0</v>
      </c>
      <c r="G48" s="4">
        <v>0</v>
      </c>
      <c r="H48" s="4">
        <v>0</v>
      </c>
      <c r="I48" s="10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5">
        <v>0</v>
      </c>
      <c r="X48" s="6">
        <v>0</v>
      </c>
      <c r="Y48" s="4">
        <v>0</v>
      </c>
      <c r="Z48" s="4">
        <v>0</v>
      </c>
      <c r="AA48" s="10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5">
        <v>0</v>
      </c>
      <c r="AP48" s="6">
        <v>0</v>
      </c>
      <c r="AQ48" s="4">
        <v>0</v>
      </c>
      <c r="AR48" s="4">
        <v>0</v>
      </c>
      <c r="AS48" s="10">
        <v>1.33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5">
        <v>0</v>
      </c>
    </row>
    <row r="49" spans="3:59" x14ac:dyDescent="0.25">
      <c r="C49">
        <v>1360</v>
      </c>
      <c r="D49">
        <v>1000</v>
      </c>
      <c r="E49">
        <v>1360</v>
      </c>
      <c r="F49" s="6">
        <v>0</v>
      </c>
      <c r="G49" s="4">
        <v>0</v>
      </c>
      <c r="H49" s="4">
        <v>0</v>
      </c>
      <c r="I49" s="4">
        <v>0</v>
      </c>
      <c r="J49" s="10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5">
        <v>0</v>
      </c>
      <c r="X49" s="6">
        <v>0</v>
      </c>
      <c r="Y49" s="4">
        <v>0</v>
      </c>
      <c r="Z49" s="4">
        <v>0</v>
      </c>
      <c r="AA49" s="4">
        <v>0</v>
      </c>
      <c r="AB49" s="10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5">
        <v>0</v>
      </c>
      <c r="AP49" s="6">
        <v>0</v>
      </c>
      <c r="AQ49" s="4">
        <v>0</v>
      </c>
      <c r="AR49" s="4">
        <v>0</v>
      </c>
      <c r="AS49" s="4">
        <v>0</v>
      </c>
      <c r="AT49" s="10">
        <v>1.36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5">
        <v>0</v>
      </c>
    </row>
    <row r="50" spans="3:59" x14ac:dyDescent="0.25">
      <c r="C50">
        <v>1180</v>
      </c>
      <c r="D50">
        <v>1000</v>
      </c>
      <c r="E50">
        <v>1180</v>
      </c>
      <c r="F50" s="6">
        <v>0</v>
      </c>
      <c r="G50" s="4">
        <v>0</v>
      </c>
      <c r="H50" s="4">
        <v>0</v>
      </c>
      <c r="I50" s="4">
        <v>0</v>
      </c>
      <c r="J50" s="4">
        <v>0</v>
      </c>
      <c r="K50" s="10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5">
        <v>0</v>
      </c>
      <c r="X50" s="6">
        <v>0</v>
      </c>
      <c r="Y50" s="4">
        <v>0</v>
      </c>
      <c r="Z50" s="4">
        <v>0</v>
      </c>
      <c r="AA50" s="4">
        <v>0</v>
      </c>
      <c r="AB50" s="4">
        <v>0</v>
      </c>
      <c r="AC50" s="10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5">
        <v>0</v>
      </c>
      <c r="AP50" s="6">
        <v>0</v>
      </c>
      <c r="AQ50" s="4">
        <v>0</v>
      </c>
      <c r="AR50" s="4">
        <v>0</v>
      </c>
      <c r="AS50" s="4">
        <v>0</v>
      </c>
      <c r="AT50" s="4">
        <v>0</v>
      </c>
      <c r="AU50" s="10">
        <v>1.18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5">
        <v>0</v>
      </c>
    </row>
    <row r="51" spans="3:59" x14ac:dyDescent="0.25">
      <c r="C51">
        <v>1100</v>
      </c>
      <c r="D51">
        <v>1000</v>
      </c>
      <c r="E51">
        <v>1100</v>
      </c>
      <c r="F51" s="6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10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5">
        <v>0</v>
      </c>
      <c r="X51" s="6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10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5">
        <v>0</v>
      </c>
      <c r="AP51" s="6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10">
        <v>1.1000000000000001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5">
        <v>0</v>
      </c>
    </row>
    <row r="52" spans="3:59" x14ac:dyDescent="0.25">
      <c r="C52">
        <v>1090</v>
      </c>
      <c r="D52">
        <v>1000</v>
      </c>
      <c r="E52">
        <v>1090</v>
      </c>
      <c r="F52" s="6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10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5">
        <v>0</v>
      </c>
      <c r="X52" s="6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10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5">
        <v>0</v>
      </c>
      <c r="AP52" s="6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10">
        <v>1.0900000000000001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5">
        <v>0</v>
      </c>
    </row>
    <row r="53" spans="3:59" x14ac:dyDescent="0.25">
      <c r="C53">
        <v>1000</v>
      </c>
      <c r="D53">
        <v>1000</v>
      </c>
      <c r="E53">
        <v>1000</v>
      </c>
      <c r="F53" s="6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10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5">
        <v>0</v>
      </c>
      <c r="X53" s="6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0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5">
        <v>0</v>
      </c>
      <c r="AP53" s="6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10">
        <v>1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5">
        <v>0</v>
      </c>
    </row>
    <row r="54" spans="3:59" x14ac:dyDescent="0.25">
      <c r="C54">
        <v>980</v>
      </c>
      <c r="D54">
        <v>1000</v>
      </c>
      <c r="E54">
        <v>980</v>
      </c>
      <c r="F54" s="6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10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5">
        <v>0</v>
      </c>
      <c r="X54" s="6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10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5">
        <v>0</v>
      </c>
      <c r="AP54" s="6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10">
        <v>0.98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5">
        <v>0</v>
      </c>
    </row>
    <row r="55" spans="3:59" x14ac:dyDescent="0.25">
      <c r="C55">
        <v>960</v>
      </c>
      <c r="D55">
        <v>1000</v>
      </c>
      <c r="E55">
        <v>960</v>
      </c>
      <c r="F55" s="6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10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5">
        <v>0</v>
      </c>
      <c r="X55" s="6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10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5">
        <v>0</v>
      </c>
      <c r="AP55" s="6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10">
        <v>0.96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5">
        <v>0</v>
      </c>
    </row>
    <row r="56" spans="3:59" x14ac:dyDescent="0.25">
      <c r="C56">
        <v>922</v>
      </c>
      <c r="D56">
        <v>1000</v>
      </c>
      <c r="E56">
        <v>922</v>
      </c>
      <c r="F56" s="6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10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5">
        <v>0</v>
      </c>
      <c r="X56" s="6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10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5">
        <v>0</v>
      </c>
      <c r="AP56" s="6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10">
        <v>0.92200000000000004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5">
        <v>0</v>
      </c>
    </row>
    <row r="57" spans="3:59" x14ac:dyDescent="0.25">
      <c r="C57">
        <v>840</v>
      </c>
      <c r="D57">
        <v>1000</v>
      </c>
      <c r="E57">
        <v>840</v>
      </c>
      <c r="F57" s="6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10">
        <v>0</v>
      </c>
      <c r="S57" s="4">
        <v>0</v>
      </c>
      <c r="T57" s="4">
        <v>0</v>
      </c>
      <c r="U57" s="4">
        <v>0</v>
      </c>
      <c r="V57" s="4">
        <v>0</v>
      </c>
      <c r="W57" s="5">
        <v>0</v>
      </c>
      <c r="X57" s="6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10">
        <v>0</v>
      </c>
      <c r="AK57" s="4">
        <v>0</v>
      </c>
      <c r="AL57" s="4">
        <v>0</v>
      </c>
      <c r="AM57" s="4">
        <v>0</v>
      </c>
      <c r="AN57" s="4">
        <v>0</v>
      </c>
      <c r="AO57" s="5">
        <v>0</v>
      </c>
      <c r="AP57" s="6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10">
        <v>0.84</v>
      </c>
      <c r="BC57" s="4">
        <v>0</v>
      </c>
      <c r="BD57" s="4">
        <v>0</v>
      </c>
      <c r="BE57" s="4">
        <v>0</v>
      </c>
      <c r="BF57" s="4">
        <v>0</v>
      </c>
      <c r="BG57" s="5">
        <v>0</v>
      </c>
    </row>
    <row r="58" spans="3:59" x14ac:dyDescent="0.25">
      <c r="C58">
        <v>770</v>
      </c>
      <c r="D58">
        <v>1000</v>
      </c>
      <c r="E58">
        <v>770</v>
      </c>
      <c r="F58" s="6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10">
        <v>0</v>
      </c>
      <c r="T58" s="4">
        <v>0</v>
      </c>
      <c r="U58" s="4">
        <v>0</v>
      </c>
      <c r="V58" s="4">
        <v>0</v>
      </c>
      <c r="W58" s="5">
        <v>0</v>
      </c>
      <c r="X58" s="6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10">
        <v>0</v>
      </c>
      <c r="AL58" s="4">
        <v>0</v>
      </c>
      <c r="AM58" s="4">
        <v>0</v>
      </c>
      <c r="AN58" s="4">
        <v>0</v>
      </c>
      <c r="AO58" s="5">
        <v>0</v>
      </c>
      <c r="AP58" s="6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10">
        <v>0.77</v>
      </c>
      <c r="BD58" s="4">
        <v>0</v>
      </c>
      <c r="BE58" s="4">
        <v>0</v>
      </c>
      <c r="BF58" s="4">
        <v>0</v>
      </c>
      <c r="BG58" s="5">
        <v>0</v>
      </c>
    </row>
    <row r="59" spans="3:59" x14ac:dyDescent="0.25">
      <c r="C59">
        <v>810</v>
      </c>
      <c r="D59">
        <v>1000</v>
      </c>
      <c r="E59">
        <v>810</v>
      </c>
      <c r="F59" s="6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10">
        <v>0</v>
      </c>
      <c r="U59" s="4">
        <v>0</v>
      </c>
      <c r="V59" s="4">
        <v>0</v>
      </c>
      <c r="W59" s="5">
        <v>0</v>
      </c>
      <c r="X59" s="6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10">
        <v>0</v>
      </c>
      <c r="AM59" s="4">
        <v>0</v>
      </c>
      <c r="AN59" s="4">
        <v>0</v>
      </c>
      <c r="AO59" s="5">
        <v>0</v>
      </c>
      <c r="AP59" s="6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10">
        <v>0.81</v>
      </c>
      <c r="BE59" s="4">
        <v>0</v>
      </c>
      <c r="BF59" s="4">
        <v>0</v>
      </c>
      <c r="BG59" s="5">
        <v>0</v>
      </c>
    </row>
    <row r="60" spans="3:59" x14ac:dyDescent="0.25">
      <c r="C60">
        <v>710</v>
      </c>
      <c r="D60">
        <v>1000</v>
      </c>
      <c r="E60">
        <v>710</v>
      </c>
      <c r="F60" s="6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10">
        <v>0</v>
      </c>
      <c r="V60" s="4">
        <v>0</v>
      </c>
      <c r="W60" s="5">
        <v>0</v>
      </c>
      <c r="X60" s="6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10">
        <v>0</v>
      </c>
      <c r="AN60" s="4">
        <v>0</v>
      </c>
      <c r="AO60" s="5">
        <v>0</v>
      </c>
      <c r="AP60" s="6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10">
        <v>0.71</v>
      </c>
      <c r="BF60" s="4">
        <v>0</v>
      </c>
      <c r="BG60" s="5">
        <v>0</v>
      </c>
    </row>
    <row r="61" spans="3:59" ht="15.75" thickBot="1" x14ac:dyDescent="0.3">
      <c r="C61">
        <v>960</v>
      </c>
      <c r="D61">
        <v>1000</v>
      </c>
      <c r="E61">
        <v>960</v>
      </c>
      <c r="F61" s="7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12">
        <v>0</v>
      </c>
      <c r="W61" s="9">
        <v>0</v>
      </c>
      <c r="X61" s="7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12">
        <v>0</v>
      </c>
      <c r="AO61" s="9">
        <v>0</v>
      </c>
      <c r="AP61" s="7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12">
        <v>0.48</v>
      </c>
      <c r="BG61" s="9">
        <v>0.48</v>
      </c>
    </row>
    <row r="64" spans="3:59" ht="15.75" thickBot="1" x14ac:dyDescent="0.3"/>
    <row r="65" spans="3:42" ht="15.75" thickBot="1" x14ac:dyDescent="0.3">
      <c r="C65" s="17">
        <f t="array" ref="C65:C73">MMULT(F65:N73,D65:D73)</f>
        <v>3346.0564999999997</v>
      </c>
      <c r="D65">
        <v>1947</v>
      </c>
      <c r="E65">
        <f t="array" ref="E65:E82">MMULT(F65:W82,D65:D82)</f>
        <v>3346.0564999999997</v>
      </c>
      <c r="F65" s="1">
        <v>0</v>
      </c>
      <c r="G65" s="2">
        <v>0.33750000000000002</v>
      </c>
      <c r="H65" s="2">
        <v>1.1860999999999999</v>
      </c>
      <c r="I65" s="2">
        <v>0.47889999999999999</v>
      </c>
      <c r="J65" s="2">
        <v>4.24E-2</v>
      </c>
      <c r="K65" s="2">
        <v>0</v>
      </c>
      <c r="L65" s="2">
        <v>0</v>
      </c>
      <c r="M65" s="2">
        <v>0</v>
      </c>
      <c r="N65" s="3">
        <v>0</v>
      </c>
      <c r="O65" s="1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3">
        <v>0</v>
      </c>
      <c r="X65" s="17">
        <f t="array" ref="X65:X82">MMULT(Y65:AP82,C65:C82)</f>
        <v>2783.2497966999995</v>
      </c>
      <c r="Y65" s="1">
        <f>1-F75</f>
        <v>0.83179999999999998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3">
        <v>0</v>
      </c>
      <c r="AH65" s="1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3">
        <v>0</v>
      </c>
    </row>
    <row r="66" spans="3:42" ht="15.75" thickBot="1" x14ac:dyDescent="0.3">
      <c r="C66" s="17">
        <v>1699.9257</v>
      </c>
      <c r="D66">
        <v>1283</v>
      </c>
      <c r="E66">
        <v>2514.2105999999999</v>
      </c>
      <c r="F66" s="6">
        <v>0.87309999999999999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5">
        <v>0</v>
      </c>
      <c r="O66" s="6">
        <v>2.9700000000000001E-2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5">
        <v>0</v>
      </c>
      <c r="X66" s="17">
        <v>2503.7290363800003</v>
      </c>
      <c r="Y66" s="6">
        <v>0</v>
      </c>
      <c r="Z66" s="1">
        <f>1-G76</f>
        <v>0.84970000000000001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2.9700000000000001E-2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5">
        <v>0</v>
      </c>
    </row>
    <row r="67" spans="3:42" ht="15.75" thickBot="1" x14ac:dyDescent="0.3">
      <c r="C67" s="17">
        <v>1183.9523999999999</v>
      </c>
      <c r="D67">
        <v>1698</v>
      </c>
      <c r="E67">
        <v>2000.0270999999998</v>
      </c>
      <c r="F67" s="6">
        <v>0</v>
      </c>
      <c r="G67" s="4">
        <v>0.92279999999999995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5">
        <v>0</v>
      </c>
      <c r="O67" s="6">
        <v>0</v>
      </c>
      <c r="P67" s="4">
        <v>3.9899999999999998E-2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5">
        <v>0</v>
      </c>
      <c r="X67" s="17">
        <v>1943.7611022089995</v>
      </c>
      <c r="Y67" s="6">
        <v>0</v>
      </c>
      <c r="Z67" s="6">
        <v>0</v>
      </c>
      <c r="AA67" s="1">
        <f>1-H77</f>
        <v>0.74639999999999995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4">
        <v>3.9899999999999998E-2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5">
        <v>0</v>
      </c>
    </row>
    <row r="68" spans="3:42" ht="15.75" thickBot="1" x14ac:dyDescent="0.3">
      <c r="C68" s="17">
        <v>1328.0058000000001</v>
      </c>
      <c r="D68">
        <v>1750</v>
      </c>
      <c r="E68">
        <v>2319.1758</v>
      </c>
      <c r="F68" s="6">
        <v>0</v>
      </c>
      <c r="G68" s="4">
        <v>0</v>
      </c>
      <c r="H68" s="4">
        <v>0.78210000000000002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5">
        <v>0</v>
      </c>
      <c r="O68" s="6">
        <v>0</v>
      </c>
      <c r="P68" s="4">
        <v>0</v>
      </c>
      <c r="Q68" s="4">
        <v>4.4999999999999998E-2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5">
        <v>0</v>
      </c>
      <c r="X68" s="17">
        <v>1996.6555278000001</v>
      </c>
      <c r="Y68" s="6">
        <v>0</v>
      </c>
      <c r="Z68" s="6">
        <v>0</v>
      </c>
      <c r="AA68" s="6">
        <v>0</v>
      </c>
      <c r="AB68" s="1">
        <f>1-I78</f>
        <v>0.84350000000000003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4">
        <v>0</v>
      </c>
      <c r="AJ68" s="4">
        <v>4.4999999999999998E-2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5">
        <v>0</v>
      </c>
    </row>
    <row r="69" spans="3:42" ht="15.75" thickBot="1" x14ac:dyDescent="0.3">
      <c r="C69" s="17">
        <v>1380.925</v>
      </c>
      <c r="D69">
        <v>1438</v>
      </c>
      <c r="E69">
        <v>2044.9358</v>
      </c>
      <c r="F69" s="6">
        <v>0</v>
      </c>
      <c r="G69" s="4">
        <v>0</v>
      </c>
      <c r="H69" s="4">
        <v>0</v>
      </c>
      <c r="I69" s="4">
        <v>0.78910000000000002</v>
      </c>
      <c r="J69" s="4">
        <v>0</v>
      </c>
      <c r="K69" s="4">
        <v>0</v>
      </c>
      <c r="L69" s="4">
        <v>0</v>
      </c>
      <c r="M69" s="4">
        <v>0</v>
      </c>
      <c r="N69" s="5">
        <v>0</v>
      </c>
      <c r="O69" s="6">
        <v>0</v>
      </c>
      <c r="P69" s="4">
        <v>0</v>
      </c>
      <c r="Q69" s="4">
        <v>0</v>
      </c>
      <c r="R69" s="4">
        <v>3.1600000000000003E-2</v>
      </c>
      <c r="S69" s="4">
        <v>0</v>
      </c>
      <c r="T69" s="4">
        <v>0</v>
      </c>
      <c r="U69" s="4">
        <v>0</v>
      </c>
      <c r="V69" s="4">
        <v>0</v>
      </c>
      <c r="W69" s="5">
        <v>0</v>
      </c>
      <c r="X69" s="17">
        <v>1929.5836708799998</v>
      </c>
      <c r="Y69" s="6">
        <v>0</v>
      </c>
      <c r="Z69" s="6">
        <v>0</v>
      </c>
      <c r="AA69" s="6">
        <v>0</v>
      </c>
      <c r="AB69" s="6">
        <v>0</v>
      </c>
      <c r="AC69" s="1">
        <f>1-J79</f>
        <v>0.9012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4">
        <v>0</v>
      </c>
      <c r="AJ69" s="4">
        <v>0</v>
      </c>
      <c r="AK69" s="4">
        <v>3.1600000000000003E-2</v>
      </c>
      <c r="AL69" s="4">
        <v>0</v>
      </c>
      <c r="AM69" s="4">
        <v>0</v>
      </c>
      <c r="AN69" s="4">
        <v>0</v>
      </c>
      <c r="AO69" s="4">
        <v>0</v>
      </c>
      <c r="AP69" s="5">
        <v>0</v>
      </c>
    </row>
    <row r="70" spans="3:42" ht="15.75" thickBot="1" x14ac:dyDescent="0.3">
      <c r="C70" s="17">
        <v>992.93899999999996</v>
      </c>
      <c r="D70">
        <v>1125</v>
      </c>
      <c r="E70">
        <v>1528.0189999999998</v>
      </c>
      <c r="F70" s="6">
        <v>0</v>
      </c>
      <c r="G70" s="4">
        <v>0</v>
      </c>
      <c r="H70" s="4">
        <v>0</v>
      </c>
      <c r="I70" s="4">
        <v>0</v>
      </c>
      <c r="J70" s="4">
        <v>0.6905</v>
      </c>
      <c r="K70" s="4">
        <v>0</v>
      </c>
      <c r="L70" s="4">
        <v>0</v>
      </c>
      <c r="M70" s="4">
        <v>0</v>
      </c>
      <c r="N70" s="5">
        <v>0</v>
      </c>
      <c r="O70" s="6">
        <v>0</v>
      </c>
      <c r="P70" s="4">
        <v>0</v>
      </c>
      <c r="Q70" s="4">
        <v>0</v>
      </c>
      <c r="R70" s="4">
        <v>0</v>
      </c>
      <c r="S70" s="4">
        <v>0.03</v>
      </c>
      <c r="T70" s="4">
        <v>0</v>
      </c>
      <c r="U70" s="4">
        <v>0</v>
      </c>
      <c r="V70" s="4">
        <v>0</v>
      </c>
      <c r="W70" s="5">
        <v>0</v>
      </c>
      <c r="X70" s="17">
        <v>1531.208253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1">
        <f>1-K80</f>
        <v>0.93300000000000005</v>
      </c>
      <c r="AE70" s="6">
        <v>0</v>
      </c>
      <c r="AF70" s="6">
        <v>0</v>
      </c>
      <c r="AG70" s="6">
        <v>0</v>
      </c>
      <c r="AH70" s="6">
        <v>0</v>
      </c>
      <c r="AI70" s="4">
        <v>0</v>
      </c>
      <c r="AJ70" s="4">
        <v>0</v>
      </c>
      <c r="AK70" s="4">
        <v>0</v>
      </c>
      <c r="AL70" s="4">
        <v>0.03</v>
      </c>
      <c r="AM70" s="4">
        <v>0</v>
      </c>
      <c r="AN70" s="4">
        <v>0</v>
      </c>
      <c r="AO70" s="4">
        <v>0</v>
      </c>
      <c r="AP70" s="5">
        <v>0</v>
      </c>
    </row>
    <row r="71" spans="3:42" ht="15.75" thickBot="1" x14ac:dyDescent="0.3">
      <c r="C71" s="17">
        <v>893.02499999999998</v>
      </c>
      <c r="D71">
        <v>819</v>
      </c>
      <c r="E71">
        <v>1101.5640000000001</v>
      </c>
      <c r="F71" s="6">
        <v>0</v>
      </c>
      <c r="G71" s="4">
        <v>0</v>
      </c>
      <c r="H71" s="4">
        <v>0</v>
      </c>
      <c r="I71" s="4">
        <v>0</v>
      </c>
      <c r="J71" s="4">
        <v>0</v>
      </c>
      <c r="K71" s="4">
        <v>0.79379999999999995</v>
      </c>
      <c r="L71" s="4">
        <v>0</v>
      </c>
      <c r="M71" s="4">
        <v>0</v>
      </c>
      <c r="N71" s="5">
        <v>0</v>
      </c>
      <c r="O71" s="6">
        <v>0</v>
      </c>
      <c r="P71" s="4">
        <v>0</v>
      </c>
      <c r="Q71" s="4">
        <v>0</v>
      </c>
      <c r="R71" s="4">
        <v>0</v>
      </c>
      <c r="S71" s="4">
        <v>0</v>
      </c>
      <c r="T71" s="4">
        <v>1.4500000000000001E-2</v>
      </c>
      <c r="U71" s="4">
        <v>0</v>
      </c>
      <c r="V71" s="4">
        <v>0</v>
      </c>
      <c r="W71" s="5">
        <v>0</v>
      </c>
      <c r="X71" s="17">
        <v>1078.2731896999999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1">
        <f>1-L81</f>
        <v>0.94169999999999998</v>
      </c>
      <c r="AF71" s="6">
        <v>0</v>
      </c>
      <c r="AG71" s="6">
        <v>0</v>
      </c>
      <c r="AH71" s="6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1.4500000000000001E-2</v>
      </c>
      <c r="AN71" s="4">
        <v>0</v>
      </c>
      <c r="AO71" s="4">
        <v>0</v>
      </c>
      <c r="AP71" s="5">
        <v>0</v>
      </c>
    </row>
    <row r="72" spans="3:42" ht="15.75" thickBot="1" x14ac:dyDescent="0.3">
      <c r="C72" s="17">
        <v>514.98720000000003</v>
      </c>
      <c r="D72">
        <v>404</v>
      </c>
      <c r="E72">
        <v>655.31630000000007</v>
      </c>
      <c r="F72" s="6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0.62880000000000003</v>
      </c>
      <c r="M72" s="4">
        <v>0</v>
      </c>
      <c r="N72" s="5">
        <v>0</v>
      </c>
      <c r="O72" s="6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1.37E-2</v>
      </c>
      <c r="V72" s="4">
        <v>0</v>
      </c>
      <c r="W72" s="5">
        <v>0</v>
      </c>
      <c r="X72" s="17">
        <v>653.60660346000009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1">
        <f>1-M82</f>
        <v>0.94399999999999995</v>
      </c>
      <c r="AG72" s="6">
        <v>0</v>
      </c>
      <c r="AH72" s="6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1.37E-2</v>
      </c>
      <c r="AO72" s="4">
        <v>0</v>
      </c>
      <c r="AP72" s="5">
        <v>0</v>
      </c>
    </row>
    <row r="73" spans="3:42" ht="15.75" thickBot="1" x14ac:dyDescent="0.3">
      <c r="C73" s="17">
        <v>143.01599999999999</v>
      </c>
      <c r="D73">
        <v>122</v>
      </c>
      <c r="E73">
        <v>208.03199999999998</v>
      </c>
      <c r="F73" s="7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0.35399999999999998</v>
      </c>
      <c r="N73" s="18">
        <v>0</v>
      </c>
      <c r="O73" s="7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1.26E-2</v>
      </c>
      <c r="W73" s="18">
        <v>0</v>
      </c>
      <c r="X73" s="17">
        <v>235.56621677999999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1">
        <f>1-N83</f>
        <v>1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1.26E-2</v>
      </c>
      <c r="AP73" s="18">
        <v>0</v>
      </c>
    </row>
    <row r="74" spans="3:42" ht="15.75" thickBot="1" x14ac:dyDescent="0.3">
      <c r="C74" s="17">
        <f t="array" ref="C74:C82">MMULT(O74:W82,D74:D82)</f>
        <v>35666.739699999998</v>
      </c>
      <c r="D74">
        <v>27417</v>
      </c>
      <c r="E74">
        <v>35666.739699999998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3">
        <v>0</v>
      </c>
      <c r="O74" s="1">
        <v>0</v>
      </c>
      <c r="P74" s="2">
        <v>0.22570000000000001</v>
      </c>
      <c r="Q74" s="2">
        <v>0.97460000000000002</v>
      </c>
      <c r="R74" s="2">
        <v>0.42520000000000002</v>
      </c>
      <c r="S74" s="2">
        <v>3.6400000000000002E-2</v>
      </c>
      <c r="T74" s="2">
        <v>0</v>
      </c>
      <c r="U74" s="2">
        <v>0</v>
      </c>
      <c r="V74" s="2">
        <v>0</v>
      </c>
      <c r="W74" s="3">
        <v>0</v>
      </c>
      <c r="X74" s="17">
        <v>34607.43753091</v>
      </c>
      <c r="Y74" s="1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3">
        <v>0</v>
      </c>
      <c r="AH74" s="1">
        <f>1-AH66</f>
        <v>0.97030000000000005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3">
        <v>0</v>
      </c>
    </row>
    <row r="75" spans="3:42" ht="15.75" thickBot="1" x14ac:dyDescent="0.3">
      <c r="C75" s="17">
        <v>26567.895509999998</v>
      </c>
      <c r="D75">
        <v>20453</v>
      </c>
      <c r="E75">
        <v>26895.38091</v>
      </c>
      <c r="F75" s="6">
        <v>0.16819999999999999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5">
        <v>0</v>
      </c>
      <c r="O75" s="6">
        <v>0.96902999999999995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5">
        <v>0</v>
      </c>
      <c r="X75" s="17">
        <v>26070.643182450996</v>
      </c>
      <c r="Y75" s="6">
        <v>0.16819999999999999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5">
        <v>0</v>
      </c>
      <c r="AH75" s="6">
        <v>0</v>
      </c>
      <c r="AI75" s="1">
        <f>1-AI67</f>
        <v>0.96009999999999995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5">
        <v>0</v>
      </c>
    </row>
    <row r="76" spans="3:42" ht="15.75" thickBot="1" x14ac:dyDescent="0.3">
      <c r="C76" s="17">
        <v>19477.391900000002</v>
      </c>
      <c r="D76">
        <v>22026</v>
      </c>
      <c r="E76">
        <v>19670.226800000004</v>
      </c>
      <c r="F76" s="6">
        <v>0</v>
      </c>
      <c r="G76" s="4">
        <v>0.15029999999999999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5">
        <v>0</v>
      </c>
      <c r="O76" s="6">
        <v>0</v>
      </c>
      <c r="P76" s="4">
        <v>0.95230000000000004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5">
        <v>0</v>
      </c>
      <c r="X76" s="17">
        <v>18856.408097210002</v>
      </c>
      <c r="Y76" s="6">
        <v>0</v>
      </c>
      <c r="Z76" s="4">
        <v>0.15029999999999999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5">
        <v>0</v>
      </c>
      <c r="AH76" s="6">
        <v>0</v>
      </c>
      <c r="AI76" s="4">
        <v>0</v>
      </c>
      <c r="AJ76" s="1">
        <f>1-AJ68</f>
        <v>0.95499999999999996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5">
        <v>0</v>
      </c>
    </row>
    <row r="77" spans="3:42" ht="15.75" thickBot="1" x14ac:dyDescent="0.3">
      <c r="C77" s="17">
        <v>21680.191800000001</v>
      </c>
      <c r="D77">
        <v>21013</v>
      </c>
      <c r="E77">
        <v>22110.804599999999</v>
      </c>
      <c r="F77" s="6">
        <v>0</v>
      </c>
      <c r="G77" s="4">
        <v>0</v>
      </c>
      <c r="H77" s="4">
        <v>0.25359999999999999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5">
        <v>0</v>
      </c>
      <c r="O77" s="6">
        <v>0</v>
      </c>
      <c r="P77" s="4">
        <v>0</v>
      </c>
      <c r="Q77" s="4">
        <v>0.98429999999999995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5">
        <v>0</v>
      </c>
      <c r="X77" s="17">
        <v>21295.348067760002</v>
      </c>
      <c r="Y77" s="6">
        <v>0</v>
      </c>
      <c r="Z77" s="4">
        <v>0</v>
      </c>
      <c r="AA77" s="4">
        <v>0.25359999999999999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5">
        <v>0</v>
      </c>
      <c r="AH77" s="6">
        <v>0</v>
      </c>
      <c r="AI77" s="4">
        <v>0</v>
      </c>
      <c r="AJ77" s="4">
        <v>0</v>
      </c>
      <c r="AK77" s="1">
        <f>1-AK69</f>
        <v>0.96840000000000004</v>
      </c>
      <c r="AL77" s="4">
        <v>0</v>
      </c>
      <c r="AM77" s="4">
        <v>0</v>
      </c>
      <c r="AN77" s="4">
        <v>0</v>
      </c>
      <c r="AO77" s="4">
        <v>0</v>
      </c>
      <c r="AP77" s="5">
        <v>0</v>
      </c>
    </row>
    <row r="78" spans="3:42" ht="15.75" thickBot="1" x14ac:dyDescent="0.3">
      <c r="C78" s="17">
        <v>20159.872200000002</v>
      </c>
      <c r="D78">
        <v>17836</v>
      </c>
      <c r="E78">
        <v>20433.747200000002</v>
      </c>
      <c r="F78" s="6">
        <v>0</v>
      </c>
      <c r="G78" s="4">
        <v>0</v>
      </c>
      <c r="H78" s="4">
        <v>0</v>
      </c>
      <c r="I78" s="4">
        <v>0.1565</v>
      </c>
      <c r="J78" s="4">
        <v>0</v>
      </c>
      <c r="K78" s="4">
        <v>0</v>
      </c>
      <c r="L78" s="4">
        <v>0</v>
      </c>
      <c r="M78" s="4">
        <v>0</v>
      </c>
      <c r="N78" s="5">
        <v>0</v>
      </c>
      <c r="O78" s="6">
        <v>0</v>
      </c>
      <c r="P78" s="4">
        <v>0</v>
      </c>
      <c r="Q78" s="4">
        <v>0</v>
      </c>
      <c r="R78" s="4">
        <v>0.95940000000000003</v>
      </c>
      <c r="S78" s="4">
        <v>0</v>
      </c>
      <c r="T78" s="4">
        <v>0</v>
      </c>
      <c r="U78" s="4">
        <v>0</v>
      </c>
      <c r="V78" s="4">
        <v>0</v>
      </c>
      <c r="W78" s="5">
        <v>0</v>
      </c>
      <c r="X78" s="17">
        <v>19762.908941700003</v>
      </c>
      <c r="Y78" s="6">
        <v>0</v>
      </c>
      <c r="Z78" s="4">
        <v>0</v>
      </c>
      <c r="AA78" s="4">
        <v>0</v>
      </c>
      <c r="AB78" s="4">
        <v>0.1565</v>
      </c>
      <c r="AC78" s="4">
        <v>0</v>
      </c>
      <c r="AD78" s="4">
        <v>0</v>
      </c>
      <c r="AE78" s="4">
        <v>0</v>
      </c>
      <c r="AF78" s="4">
        <v>0</v>
      </c>
      <c r="AG78" s="5">
        <v>0</v>
      </c>
      <c r="AH78" s="6">
        <v>0</v>
      </c>
      <c r="AI78" s="4">
        <v>0</v>
      </c>
      <c r="AJ78" s="4">
        <v>0</v>
      </c>
      <c r="AK78" s="4">
        <v>0</v>
      </c>
      <c r="AL78" s="1">
        <f>1-AL70</f>
        <v>0.97</v>
      </c>
      <c r="AM78" s="4">
        <v>0</v>
      </c>
      <c r="AN78" s="4">
        <v>0</v>
      </c>
      <c r="AO78" s="4">
        <v>0</v>
      </c>
      <c r="AP78" s="5">
        <v>0</v>
      </c>
    </row>
    <row r="79" spans="3:42" ht="15.75" thickBot="1" x14ac:dyDescent="0.3">
      <c r="C79" s="17">
        <v>16366.313599999999</v>
      </c>
      <c r="D79">
        <v>14382</v>
      </c>
      <c r="E79">
        <v>16508.387999999999</v>
      </c>
      <c r="F79" s="6">
        <v>0</v>
      </c>
      <c r="G79" s="4">
        <v>0</v>
      </c>
      <c r="H79" s="4">
        <v>0</v>
      </c>
      <c r="I79" s="4">
        <v>0</v>
      </c>
      <c r="J79" s="4">
        <v>9.8799999999999999E-2</v>
      </c>
      <c r="K79" s="4">
        <v>0</v>
      </c>
      <c r="L79" s="4">
        <v>0</v>
      </c>
      <c r="M79" s="4">
        <v>0</v>
      </c>
      <c r="N79" s="5">
        <v>0</v>
      </c>
      <c r="O79" s="6">
        <v>0</v>
      </c>
      <c r="P79" s="4">
        <v>0</v>
      </c>
      <c r="Q79" s="4">
        <v>0</v>
      </c>
      <c r="R79" s="4">
        <v>0</v>
      </c>
      <c r="S79" s="4">
        <v>0.91759999999999997</v>
      </c>
      <c r="T79" s="4">
        <v>0</v>
      </c>
      <c r="U79" s="4">
        <v>0</v>
      </c>
      <c r="V79" s="4">
        <v>0</v>
      </c>
      <c r="W79" s="5">
        <v>0</v>
      </c>
      <c r="X79" s="17">
        <v>16265.437442800001</v>
      </c>
      <c r="Y79" s="6">
        <v>0</v>
      </c>
      <c r="Z79" s="4">
        <v>0</v>
      </c>
      <c r="AA79" s="4">
        <v>0</v>
      </c>
      <c r="AB79" s="4">
        <v>0</v>
      </c>
      <c r="AC79" s="4">
        <v>9.8799999999999999E-2</v>
      </c>
      <c r="AD79" s="4">
        <v>0</v>
      </c>
      <c r="AE79" s="4">
        <v>0</v>
      </c>
      <c r="AF79" s="4">
        <v>0</v>
      </c>
      <c r="AG79" s="5">
        <v>0</v>
      </c>
      <c r="AH79" s="6">
        <v>0</v>
      </c>
      <c r="AI79" s="4">
        <v>0</v>
      </c>
      <c r="AJ79" s="4">
        <v>0</v>
      </c>
      <c r="AK79" s="4">
        <v>0</v>
      </c>
      <c r="AL79" s="4">
        <v>0</v>
      </c>
      <c r="AM79" s="1">
        <f>1-AM71</f>
        <v>0.98550000000000004</v>
      </c>
      <c r="AN79" s="4">
        <v>0</v>
      </c>
      <c r="AO79" s="4">
        <v>0</v>
      </c>
      <c r="AP79" s="5">
        <v>0</v>
      </c>
    </row>
    <row r="80" spans="3:42" ht="15.75" thickBot="1" x14ac:dyDescent="0.3">
      <c r="C80" s="17">
        <v>12223.2618</v>
      </c>
      <c r="D80">
        <v>10243</v>
      </c>
      <c r="E80">
        <v>12298.6368</v>
      </c>
      <c r="F80" s="6">
        <v>0</v>
      </c>
      <c r="G80" s="4">
        <v>0</v>
      </c>
      <c r="H80" s="4">
        <v>0</v>
      </c>
      <c r="I80" s="4">
        <v>0</v>
      </c>
      <c r="J80" s="4">
        <v>0</v>
      </c>
      <c r="K80" s="4">
        <v>6.7000000000000004E-2</v>
      </c>
      <c r="L80" s="4">
        <v>0</v>
      </c>
      <c r="M80" s="4">
        <v>0</v>
      </c>
      <c r="N80" s="5">
        <v>0</v>
      </c>
      <c r="O80" s="6">
        <v>0</v>
      </c>
      <c r="P80" s="4">
        <v>0</v>
      </c>
      <c r="Q80" s="4">
        <v>0</v>
      </c>
      <c r="R80" s="4">
        <v>0</v>
      </c>
      <c r="S80" s="4">
        <v>0</v>
      </c>
      <c r="T80" s="4">
        <v>0.84989999999999999</v>
      </c>
      <c r="U80" s="4">
        <v>0</v>
      </c>
      <c r="V80" s="4">
        <v>0</v>
      </c>
      <c r="W80" s="5">
        <v>0</v>
      </c>
      <c r="X80" s="17">
        <v>12122.33002634</v>
      </c>
      <c r="Y80" s="6">
        <v>0</v>
      </c>
      <c r="Z80" s="4">
        <v>0</v>
      </c>
      <c r="AA80" s="4">
        <v>0</v>
      </c>
      <c r="AB80" s="4">
        <v>0</v>
      </c>
      <c r="AC80" s="4">
        <v>0</v>
      </c>
      <c r="AD80" s="4">
        <v>6.7000000000000004E-2</v>
      </c>
      <c r="AE80" s="4">
        <v>0</v>
      </c>
      <c r="AF80" s="4">
        <v>0</v>
      </c>
      <c r="AG80" s="5">
        <v>0</v>
      </c>
      <c r="AH80" s="6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1">
        <f>1-AN72</f>
        <v>0.98629999999999995</v>
      </c>
      <c r="AO80" s="4">
        <v>0</v>
      </c>
      <c r="AP80" s="5">
        <v>0</v>
      </c>
    </row>
    <row r="81" spans="3:42" ht="15.75" thickBot="1" x14ac:dyDescent="0.3">
      <c r="C81" s="17">
        <v>7345.2552999999998</v>
      </c>
      <c r="D81">
        <v>5160</v>
      </c>
      <c r="E81">
        <v>7393.0029999999997</v>
      </c>
      <c r="F81" s="6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5.8299999999999998E-2</v>
      </c>
      <c r="M81" s="4">
        <v>0</v>
      </c>
      <c r="N81" s="5">
        <v>0</v>
      </c>
      <c r="O81" s="6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0.71709999999999996</v>
      </c>
      <c r="V81" s="4">
        <v>0</v>
      </c>
      <c r="W81" s="5">
        <v>0</v>
      </c>
      <c r="X81" s="17">
        <v>7304.7684407200004</v>
      </c>
      <c r="Y81" s="6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5.8299999999999998E-2</v>
      </c>
      <c r="AF81" s="4">
        <v>0</v>
      </c>
      <c r="AG81" s="5">
        <v>0</v>
      </c>
      <c r="AH81" s="6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1">
        <f>1-AO73</f>
        <v>0.98740000000000006</v>
      </c>
      <c r="AP81" s="5">
        <v>0</v>
      </c>
    </row>
    <row r="82" spans="3:42" ht="15.75" thickBot="1" x14ac:dyDescent="0.3">
      <c r="C82" s="17">
        <v>2023.2360000000001</v>
      </c>
      <c r="D82">
        <v>1581</v>
      </c>
      <c r="E82">
        <v>2045.8600000000001</v>
      </c>
      <c r="F82" s="7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5.6000000000000001E-2</v>
      </c>
      <c r="N82" s="18">
        <v>0</v>
      </c>
      <c r="O82" s="7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0.3921</v>
      </c>
      <c r="W82" s="18">
        <v>0</v>
      </c>
      <c r="X82" s="17">
        <v>2052.0752832000003</v>
      </c>
      <c r="Y82" s="7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5.6000000000000001E-2</v>
      </c>
      <c r="AG82" s="18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1">
        <f>1-AP74</f>
        <v>1</v>
      </c>
    </row>
    <row r="83" spans="3:42" x14ac:dyDescent="0.25">
      <c r="C83" s="17"/>
      <c r="X83" s="17"/>
    </row>
    <row r="84" spans="3:42" x14ac:dyDescent="0.25">
      <c r="C84" s="17">
        <f>SUM(C65:C82)</f>
        <v>172992.99041</v>
      </c>
      <c r="D84" s="17">
        <f>SUM(D65:D82)</f>
        <v>150697</v>
      </c>
      <c r="E84" s="17">
        <f>SUM(E65:E82)</f>
        <v>178740.12411</v>
      </c>
      <c r="X84" s="17"/>
    </row>
    <row r="85" spans="3:42" ht="15.75" thickBot="1" x14ac:dyDescent="0.3">
      <c r="X85" s="17">
        <f>SUM(X65:X82)</f>
        <v>172992.99041000003</v>
      </c>
    </row>
    <row r="86" spans="3:42" x14ac:dyDescent="0.25">
      <c r="C86">
        <f t="array" ref="C86:C94">MMULT(F86:N94,D86:D94)</f>
        <v>3346.0564999999997</v>
      </c>
      <c r="D86">
        <v>1947</v>
      </c>
      <c r="E86">
        <f t="array" ref="E86:E103">MMULT(F86:W103,D86:D103)</f>
        <v>3346.0564999999997</v>
      </c>
      <c r="F86" s="1">
        <v>0</v>
      </c>
      <c r="G86" s="2">
        <v>0.33750000000000002</v>
      </c>
      <c r="H86" s="2">
        <v>1.1860999999999999</v>
      </c>
      <c r="I86" s="2">
        <v>0.47889999999999999</v>
      </c>
      <c r="J86" s="2">
        <v>4.24E-2</v>
      </c>
      <c r="K86" s="2">
        <v>0</v>
      </c>
      <c r="L86" s="2">
        <v>0</v>
      </c>
      <c r="M86" s="2">
        <v>0</v>
      </c>
      <c r="N86" s="3">
        <v>0</v>
      </c>
      <c r="O86" s="1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3">
        <v>0</v>
      </c>
      <c r="X86" s="17"/>
    </row>
    <row r="87" spans="3:42" x14ac:dyDescent="0.25">
      <c r="C87">
        <v>1484.1251</v>
      </c>
      <c r="D87">
        <v>1283</v>
      </c>
      <c r="E87">
        <v>2298.41</v>
      </c>
      <c r="F87" s="6">
        <v>0.87309999999999999</v>
      </c>
      <c r="G87" s="4">
        <f>F96*-1</f>
        <v>-0.16819999999999999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5">
        <v>0</v>
      </c>
      <c r="O87" s="6">
        <v>2.9700000000000001E-2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5">
        <v>0</v>
      </c>
    </row>
    <row r="88" spans="3:42" x14ac:dyDescent="0.25">
      <c r="C88">
        <v>928.74299999999994</v>
      </c>
      <c r="D88">
        <v>1698</v>
      </c>
      <c r="E88">
        <v>1744.8177000000001</v>
      </c>
      <c r="F88" s="6">
        <v>0</v>
      </c>
      <c r="G88" s="4">
        <v>0.92279999999999995</v>
      </c>
      <c r="H88" s="4">
        <f>G97*-1</f>
        <v>-0.15029999999999999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5">
        <v>0</v>
      </c>
      <c r="O88" s="6">
        <v>0</v>
      </c>
      <c r="P88" s="4">
        <v>3.9899999999999998E-2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5">
        <v>0</v>
      </c>
    </row>
    <row r="89" spans="3:42" x14ac:dyDescent="0.25">
      <c r="C89">
        <v>884.20580000000018</v>
      </c>
      <c r="D89">
        <v>1750</v>
      </c>
      <c r="E89">
        <v>1875.3758000000003</v>
      </c>
      <c r="F89" s="6">
        <v>0</v>
      </c>
      <c r="G89" s="4">
        <v>0</v>
      </c>
      <c r="H89" s="4">
        <v>0.78210000000000002</v>
      </c>
      <c r="I89" s="4">
        <f>H98*-1</f>
        <v>-0.25359999999999999</v>
      </c>
      <c r="J89" s="4">
        <v>0</v>
      </c>
      <c r="K89" s="4">
        <v>0</v>
      </c>
      <c r="L89" s="4">
        <v>0</v>
      </c>
      <c r="M89" s="4">
        <v>0</v>
      </c>
      <c r="N89" s="5">
        <v>0</v>
      </c>
      <c r="O89" s="6">
        <v>0</v>
      </c>
      <c r="P89" s="4">
        <v>0</v>
      </c>
      <c r="Q89" s="4">
        <v>4.4999999999999998E-2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5">
        <v>0</v>
      </c>
    </row>
    <row r="90" spans="3:42" x14ac:dyDescent="0.25">
      <c r="C90">
        <v>1155.8779999999999</v>
      </c>
      <c r="D90">
        <v>1438</v>
      </c>
      <c r="E90">
        <v>1819.8887999999999</v>
      </c>
      <c r="F90" s="6">
        <v>0</v>
      </c>
      <c r="G90" s="4">
        <v>0</v>
      </c>
      <c r="H90" s="4">
        <v>0</v>
      </c>
      <c r="I90" s="4">
        <v>0.78910000000000002</v>
      </c>
      <c r="J90" s="4">
        <f>I99*-1</f>
        <v>-0.1565</v>
      </c>
      <c r="K90" s="4">
        <v>0</v>
      </c>
      <c r="L90" s="4">
        <v>0</v>
      </c>
      <c r="M90" s="4">
        <v>0</v>
      </c>
      <c r="N90" s="5">
        <v>0</v>
      </c>
      <c r="O90" s="6">
        <v>0</v>
      </c>
      <c r="P90" s="4">
        <v>0</v>
      </c>
      <c r="Q90" s="4">
        <v>0</v>
      </c>
      <c r="R90" s="4">
        <v>3.1600000000000003E-2</v>
      </c>
      <c r="S90" s="4">
        <v>0</v>
      </c>
      <c r="T90" s="4">
        <v>0</v>
      </c>
      <c r="U90" s="4">
        <v>0</v>
      </c>
      <c r="V90" s="4">
        <v>0</v>
      </c>
      <c r="W90" s="5">
        <v>0</v>
      </c>
    </row>
    <row r="91" spans="3:42" x14ac:dyDescent="0.25">
      <c r="C91">
        <v>881.78899999999999</v>
      </c>
      <c r="D91">
        <v>1125</v>
      </c>
      <c r="E91">
        <v>1416.8689999999999</v>
      </c>
      <c r="F91" s="6">
        <v>0</v>
      </c>
      <c r="G91" s="4">
        <v>0</v>
      </c>
      <c r="H91" s="4">
        <v>0</v>
      </c>
      <c r="I91" s="4">
        <v>0</v>
      </c>
      <c r="J91" s="4">
        <v>0.6905</v>
      </c>
      <c r="K91" s="4">
        <f>J100*-1</f>
        <v>-9.8799999999999999E-2</v>
      </c>
      <c r="L91" s="4">
        <v>0</v>
      </c>
      <c r="M91" s="4">
        <v>0</v>
      </c>
      <c r="N91" s="5">
        <v>0</v>
      </c>
      <c r="O91" s="6">
        <v>0</v>
      </c>
      <c r="P91" s="4">
        <v>0</v>
      </c>
      <c r="Q91" s="4">
        <v>0</v>
      </c>
      <c r="R91" s="4">
        <v>0</v>
      </c>
      <c r="S91" s="4">
        <v>0.03</v>
      </c>
      <c r="T91" s="4">
        <v>0</v>
      </c>
      <c r="U91" s="4">
        <v>0</v>
      </c>
      <c r="V91" s="4">
        <v>0</v>
      </c>
      <c r="W91" s="5">
        <v>0</v>
      </c>
    </row>
    <row r="92" spans="3:42" x14ac:dyDescent="0.25">
      <c r="C92">
        <v>838.15199999999993</v>
      </c>
      <c r="D92">
        <v>819</v>
      </c>
      <c r="E92">
        <v>1046.691</v>
      </c>
      <c r="F92" s="6">
        <v>0</v>
      </c>
      <c r="G92" s="4">
        <v>0</v>
      </c>
      <c r="H92" s="4">
        <v>0</v>
      </c>
      <c r="I92" s="4">
        <v>0</v>
      </c>
      <c r="J92" s="4">
        <v>0</v>
      </c>
      <c r="K92" s="4">
        <v>0.79379999999999995</v>
      </c>
      <c r="L92" s="4">
        <f>K101*-1</f>
        <v>-6.7000000000000004E-2</v>
      </c>
      <c r="M92" s="4">
        <v>0</v>
      </c>
      <c r="N92" s="5">
        <v>0</v>
      </c>
      <c r="O92" s="6">
        <v>0</v>
      </c>
      <c r="P92" s="4">
        <v>0</v>
      </c>
      <c r="Q92" s="4">
        <v>0</v>
      </c>
      <c r="R92" s="4">
        <v>0</v>
      </c>
      <c r="S92" s="4">
        <v>0</v>
      </c>
      <c r="T92" s="4">
        <v>1.4500000000000001E-2</v>
      </c>
      <c r="U92" s="4">
        <v>0</v>
      </c>
      <c r="V92" s="4">
        <v>0</v>
      </c>
      <c r="W92" s="5">
        <v>0</v>
      </c>
    </row>
    <row r="93" spans="3:42" x14ac:dyDescent="0.25">
      <c r="C93">
        <v>491.43400000000003</v>
      </c>
      <c r="D93">
        <v>404</v>
      </c>
      <c r="E93">
        <v>631.76310000000001</v>
      </c>
      <c r="F93" s="6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0.62880000000000003</v>
      </c>
      <c r="M93" s="4">
        <f>L102*-1</f>
        <v>-5.8299999999999998E-2</v>
      </c>
      <c r="N93" s="5">
        <v>0</v>
      </c>
      <c r="O93" s="6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1.37E-2</v>
      </c>
      <c r="V93" s="4">
        <v>0</v>
      </c>
      <c r="W93" s="5">
        <v>0</v>
      </c>
    </row>
    <row r="94" spans="3:42" ht="15.75" thickBot="1" x14ac:dyDescent="0.3">
      <c r="C94">
        <v>136.184</v>
      </c>
      <c r="D94">
        <v>122</v>
      </c>
      <c r="E94">
        <v>201.2</v>
      </c>
      <c r="F94" s="7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0.35399999999999998</v>
      </c>
      <c r="N94" s="4">
        <f>M103*-1</f>
        <v>-5.6000000000000001E-2</v>
      </c>
      <c r="O94" s="7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1.26E-2</v>
      </c>
      <c r="W94" s="18">
        <v>0</v>
      </c>
    </row>
    <row r="95" spans="3:42" x14ac:dyDescent="0.25">
      <c r="C95">
        <f t="array" ref="C95:C103">MMULT(O95:W103,D95:D103)</f>
        <v>35666.739699999998</v>
      </c>
      <c r="D95">
        <v>27417</v>
      </c>
      <c r="E95">
        <v>35666.739699999998</v>
      </c>
      <c r="F95" s="1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3">
        <v>0</v>
      </c>
      <c r="O95" s="1">
        <v>0</v>
      </c>
      <c r="P95" s="2">
        <v>0.22570000000000001</v>
      </c>
      <c r="Q95" s="2">
        <v>0.97460000000000002</v>
      </c>
      <c r="R95" s="2">
        <v>0.42520000000000002</v>
      </c>
      <c r="S95" s="2">
        <v>3.6400000000000002E-2</v>
      </c>
      <c r="T95" s="2">
        <v>0</v>
      </c>
      <c r="U95" s="2">
        <v>0</v>
      </c>
      <c r="V95" s="2">
        <v>0</v>
      </c>
      <c r="W95" s="3">
        <v>0</v>
      </c>
    </row>
    <row r="96" spans="3:42" x14ac:dyDescent="0.25">
      <c r="C96">
        <v>25960.441409999999</v>
      </c>
      <c r="D96">
        <v>20453</v>
      </c>
      <c r="E96">
        <v>26287.926810000001</v>
      </c>
      <c r="F96" s="6">
        <v>0.16819999999999999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5">
        <v>0</v>
      </c>
      <c r="O96" s="6">
        <v>0.96902999999999995</v>
      </c>
      <c r="P96" s="4">
        <f>O87*-1</f>
        <v>-2.9700000000000001E-2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5">
        <v>0</v>
      </c>
    </row>
    <row r="97" spans="3:32" x14ac:dyDescent="0.25">
      <c r="C97">
        <v>18598.554500000002</v>
      </c>
      <c r="D97">
        <v>22026</v>
      </c>
      <c r="E97">
        <v>18791.389400000004</v>
      </c>
      <c r="F97" s="6">
        <v>0</v>
      </c>
      <c r="G97" s="4">
        <v>0.15029999999999999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">
        <v>0</v>
      </c>
      <c r="O97" s="6">
        <v>0</v>
      </c>
      <c r="P97" s="4">
        <v>0.95230000000000004</v>
      </c>
      <c r="Q97" s="4">
        <f>P88*-1</f>
        <v>-3.9899999999999998E-2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5">
        <v>0</v>
      </c>
    </row>
    <row r="98" spans="3:32" x14ac:dyDescent="0.25">
      <c r="C98">
        <v>20734.606800000001</v>
      </c>
      <c r="D98">
        <v>21013</v>
      </c>
      <c r="E98">
        <v>21165.2196</v>
      </c>
      <c r="F98" s="6">
        <v>0</v>
      </c>
      <c r="G98" s="4">
        <v>0</v>
      </c>
      <c r="H98" s="4">
        <v>0.25359999999999999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5">
        <v>0</v>
      </c>
      <c r="O98" s="6">
        <v>0</v>
      </c>
      <c r="P98" s="4">
        <v>0</v>
      </c>
      <c r="Q98" s="4">
        <v>0.98429999999999995</v>
      </c>
      <c r="R98" s="4">
        <f>Q89*-1</f>
        <v>-4.4999999999999998E-2</v>
      </c>
      <c r="S98" s="4">
        <v>0</v>
      </c>
      <c r="T98" s="4">
        <v>0</v>
      </c>
      <c r="U98" s="4">
        <v>0</v>
      </c>
      <c r="V98" s="4">
        <v>0</v>
      </c>
      <c r="W98" s="5">
        <v>0</v>
      </c>
    </row>
    <row r="99" spans="3:32" x14ac:dyDescent="0.25">
      <c r="C99">
        <v>19596.2546</v>
      </c>
      <c r="D99">
        <v>17836</v>
      </c>
      <c r="E99">
        <v>19870.1296</v>
      </c>
      <c r="F99" s="6">
        <v>0</v>
      </c>
      <c r="G99" s="4">
        <v>0</v>
      </c>
      <c r="H99" s="4">
        <v>0</v>
      </c>
      <c r="I99" s="4">
        <v>0.1565</v>
      </c>
      <c r="J99" s="4">
        <v>0</v>
      </c>
      <c r="K99" s="4">
        <v>0</v>
      </c>
      <c r="L99" s="4">
        <v>0</v>
      </c>
      <c r="M99" s="4">
        <v>0</v>
      </c>
      <c r="N99" s="5">
        <v>0</v>
      </c>
      <c r="O99" s="6">
        <v>0</v>
      </c>
      <c r="P99" s="4">
        <v>0</v>
      </c>
      <c r="Q99" s="4">
        <v>0</v>
      </c>
      <c r="R99" s="4">
        <v>0.95940000000000003</v>
      </c>
      <c r="S99" s="4">
        <f>R90*-1</f>
        <v>-3.1600000000000003E-2</v>
      </c>
      <c r="T99" s="4">
        <v>0</v>
      </c>
      <c r="U99" s="4">
        <v>0</v>
      </c>
      <c r="V99" s="4">
        <v>0</v>
      </c>
      <c r="W99" s="5">
        <v>0</v>
      </c>
    </row>
    <row r="100" spans="3:32" x14ac:dyDescent="0.25">
      <c r="C100">
        <v>15934.8536</v>
      </c>
      <c r="D100">
        <v>14382</v>
      </c>
      <c r="E100">
        <v>16076.928</v>
      </c>
      <c r="F100" s="6">
        <v>0</v>
      </c>
      <c r="G100" s="4">
        <v>0</v>
      </c>
      <c r="H100" s="4">
        <v>0</v>
      </c>
      <c r="I100" s="4">
        <v>0</v>
      </c>
      <c r="J100" s="4">
        <v>9.8799999999999999E-2</v>
      </c>
      <c r="K100" s="4">
        <v>0</v>
      </c>
      <c r="L100" s="4">
        <v>0</v>
      </c>
      <c r="M100" s="4">
        <v>0</v>
      </c>
      <c r="N100" s="5">
        <v>0</v>
      </c>
      <c r="O100" s="6">
        <v>0</v>
      </c>
      <c r="P100" s="4">
        <v>0</v>
      </c>
      <c r="Q100" s="4">
        <v>0</v>
      </c>
      <c r="R100" s="4">
        <v>0</v>
      </c>
      <c r="S100" s="4">
        <v>0.91759999999999997</v>
      </c>
      <c r="T100" s="4">
        <f>S91*-1</f>
        <v>-0.03</v>
      </c>
      <c r="U100" s="4">
        <v>0</v>
      </c>
      <c r="V100" s="4">
        <v>0</v>
      </c>
      <c r="W100" s="5">
        <v>0</v>
      </c>
    </row>
    <row r="101" spans="3:32" x14ac:dyDescent="0.25">
      <c r="C101">
        <v>12074.738300000001</v>
      </c>
      <c r="D101">
        <v>10243</v>
      </c>
      <c r="E101">
        <v>12150.113300000001</v>
      </c>
      <c r="F101" s="6">
        <v>0</v>
      </c>
      <c r="G101" s="4">
        <v>0</v>
      </c>
      <c r="H101" s="4">
        <v>0</v>
      </c>
      <c r="I101" s="4">
        <v>0</v>
      </c>
      <c r="J101" s="4">
        <v>0</v>
      </c>
      <c r="K101" s="4">
        <v>6.7000000000000004E-2</v>
      </c>
      <c r="L101" s="4">
        <v>0</v>
      </c>
      <c r="M101" s="4">
        <v>0</v>
      </c>
      <c r="N101" s="5">
        <v>0</v>
      </c>
      <c r="O101" s="6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0.84989999999999999</v>
      </c>
      <c r="U101" s="4">
        <f>T92*-1</f>
        <v>-1.4500000000000001E-2</v>
      </c>
      <c r="V101" s="4">
        <v>0</v>
      </c>
      <c r="W101" s="5">
        <v>0</v>
      </c>
    </row>
    <row r="102" spans="3:32" x14ac:dyDescent="0.25">
      <c r="C102">
        <v>7274.5632999999998</v>
      </c>
      <c r="D102">
        <v>5160</v>
      </c>
      <c r="E102">
        <v>7322.3109999999997</v>
      </c>
      <c r="F102" s="6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5.8299999999999998E-2</v>
      </c>
      <c r="M102" s="4">
        <v>0</v>
      </c>
      <c r="N102" s="5">
        <v>0</v>
      </c>
      <c r="O102" s="6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0.71709999999999996</v>
      </c>
      <c r="V102" s="4">
        <f>U93*-1</f>
        <v>-1.37E-2</v>
      </c>
      <c r="W102" s="5">
        <v>0</v>
      </c>
    </row>
    <row r="103" spans="3:32" ht="15.75" thickBot="1" x14ac:dyDescent="0.3">
      <c r="C103">
        <v>2003.3154000000002</v>
      </c>
      <c r="D103">
        <v>1581</v>
      </c>
      <c r="E103">
        <v>2025.9394000000002</v>
      </c>
      <c r="F103" s="7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5.6000000000000001E-2</v>
      </c>
      <c r="N103" s="18">
        <v>0</v>
      </c>
      <c r="O103" s="7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0.3921</v>
      </c>
      <c r="W103" s="4">
        <f>V94*-1</f>
        <v>-1.26E-2</v>
      </c>
    </row>
    <row r="105" spans="3:32" x14ac:dyDescent="0.25">
      <c r="C105" s="17">
        <f>SUM(C86:C103)</f>
        <v>167990.63501</v>
      </c>
      <c r="E105" s="17">
        <f>SUM(E86:E103)</f>
        <v>173737.76870999997</v>
      </c>
    </row>
    <row r="107" spans="3:32" ht="15.75" thickBot="1" x14ac:dyDescent="0.3"/>
    <row r="108" spans="3:32" x14ac:dyDescent="0.25">
      <c r="F108" s="1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3">
        <v>0</v>
      </c>
      <c r="O108">
        <v>27417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3">
        <v>0</v>
      </c>
      <c r="X108">
        <f t="array" ref="X108:AF116">MMULT(F108:N116,O108:W116)</f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3:32" x14ac:dyDescent="0.25">
      <c r="F109" s="6">
        <v>0.16819999999999999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5">
        <v>0</v>
      </c>
      <c r="O109" s="6">
        <v>0</v>
      </c>
      <c r="P109" s="4">
        <v>20453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5">
        <v>0</v>
      </c>
      <c r="X109">
        <v>4611.5393999999997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3:32" x14ac:dyDescent="0.25">
      <c r="F110" s="6">
        <v>0</v>
      </c>
      <c r="G110" s="4">
        <v>0.15029999999999999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5">
        <v>0</v>
      </c>
      <c r="O110" s="6">
        <v>0</v>
      </c>
      <c r="P110" s="4">
        <v>0</v>
      </c>
      <c r="Q110" s="4">
        <v>22026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5">
        <v>0</v>
      </c>
      <c r="X110">
        <v>0</v>
      </c>
      <c r="Y110">
        <v>3074.0858999999996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3:32" x14ac:dyDescent="0.25">
      <c r="F111" s="6">
        <v>0</v>
      </c>
      <c r="G111" s="4">
        <v>0</v>
      </c>
      <c r="H111" s="4">
        <v>0.25359999999999999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5">
        <v>0</v>
      </c>
      <c r="O111" s="6">
        <v>0</v>
      </c>
      <c r="P111" s="4">
        <v>0</v>
      </c>
      <c r="Q111" s="4">
        <v>0</v>
      </c>
      <c r="R111" s="4">
        <v>21013</v>
      </c>
      <c r="S111" s="4">
        <v>0</v>
      </c>
      <c r="T111" s="4">
        <v>0</v>
      </c>
      <c r="U111" s="4">
        <v>0</v>
      </c>
      <c r="V111" s="4">
        <v>0</v>
      </c>
      <c r="W111" s="5">
        <v>0</v>
      </c>
      <c r="X111">
        <v>0</v>
      </c>
      <c r="Y111">
        <v>0</v>
      </c>
      <c r="Z111">
        <v>5585.7936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3:32" x14ac:dyDescent="0.25">
      <c r="F112" s="6">
        <v>0</v>
      </c>
      <c r="G112" s="4">
        <v>0</v>
      </c>
      <c r="H112" s="4">
        <v>0</v>
      </c>
      <c r="I112" s="4">
        <v>0.1565</v>
      </c>
      <c r="J112" s="4">
        <v>0</v>
      </c>
      <c r="K112" s="4">
        <v>0</v>
      </c>
      <c r="L112" s="4">
        <v>0</v>
      </c>
      <c r="M112" s="4">
        <v>0</v>
      </c>
      <c r="N112" s="5">
        <v>0</v>
      </c>
      <c r="O112" s="6">
        <v>0</v>
      </c>
      <c r="P112" s="4">
        <v>0</v>
      </c>
      <c r="Q112" s="4">
        <v>0</v>
      </c>
      <c r="R112" s="4">
        <v>0</v>
      </c>
      <c r="S112" s="4">
        <v>17836</v>
      </c>
      <c r="T112" s="4">
        <v>0</v>
      </c>
      <c r="U112" s="4">
        <v>0</v>
      </c>
      <c r="V112" s="4">
        <v>0</v>
      </c>
      <c r="W112" s="5">
        <v>0</v>
      </c>
      <c r="X112">
        <v>0</v>
      </c>
      <c r="Y112">
        <v>0</v>
      </c>
      <c r="Z112">
        <v>0</v>
      </c>
      <c r="AA112">
        <v>3288.5345000000002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6:32" x14ac:dyDescent="0.25">
      <c r="F113" s="6">
        <v>0</v>
      </c>
      <c r="G113" s="4">
        <v>0</v>
      </c>
      <c r="H113" s="4">
        <v>0</v>
      </c>
      <c r="I113" s="4">
        <v>0</v>
      </c>
      <c r="J113" s="4">
        <v>9.8799999999999999E-2</v>
      </c>
      <c r="K113" s="4">
        <v>0</v>
      </c>
      <c r="L113" s="4">
        <v>0</v>
      </c>
      <c r="M113" s="4">
        <v>0</v>
      </c>
      <c r="N113" s="5">
        <v>0</v>
      </c>
      <c r="O113" s="6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14382</v>
      </c>
      <c r="U113" s="4">
        <v>0</v>
      </c>
      <c r="V113" s="4">
        <v>0</v>
      </c>
      <c r="W113" s="5">
        <v>0</v>
      </c>
      <c r="X113">
        <v>0</v>
      </c>
      <c r="Y113">
        <v>0</v>
      </c>
      <c r="Z113">
        <v>0</v>
      </c>
      <c r="AA113">
        <v>0</v>
      </c>
      <c r="AB113">
        <v>1762.1967999999999</v>
      </c>
      <c r="AC113">
        <v>0</v>
      </c>
      <c r="AD113">
        <v>0</v>
      </c>
      <c r="AE113">
        <v>0</v>
      </c>
      <c r="AF113">
        <v>0</v>
      </c>
    </row>
    <row r="114" spans="6:32" x14ac:dyDescent="0.25">
      <c r="F114" s="6">
        <v>0</v>
      </c>
      <c r="G114" s="4">
        <v>0</v>
      </c>
      <c r="H114" s="4">
        <v>0</v>
      </c>
      <c r="I114" s="4">
        <v>0</v>
      </c>
      <c r="J114" s="4">
        <v>0</v>
      </c>
      <c r="K114" s="4">
        <v>6.7000000000000004E-2</v>
      </c>
      <c r="L114" s="4">
        <v>0</v>
      </c>
      <c r="M114" s="4">
        <v>0</v>
      </c>
      <c r="N114" s="5">
        <v>0</v>
      </c>
      <c r="O114" s="6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10243</v>
      </c>
      <c r="V114" s="4">
        <v>0</v>
      </c>
      <c r="W114" s="5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963.59400000000005</v>
      </c>
      <c r="AD114">
        <v>0</v>
      </c>
      <c r="AE114">
        <v>0</v>
      </c>
      <c r="AF114">
        <v>0</v>
      </c>
    </row>
    <row r="115" spans="6:32" x14ac:dyDescent="0.25">
      <c r="F115" s="6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5.8299999999999998E-2</v>
      </c>
      <c r="M115" s="4">
        <v>0</v>
      </c>
      <c r="N115" s="5">
        <v>0</v>
      </c>
      <c r="O115" s="6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5160</v>
      </c>
      <c r="W115" s="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597.16689999999994</v>
      </c>
      <c r="AE115">
        <v>0</v>
      </c>
      <c r="AF115">
        <v>0</v>
      </c>
    </row>
    <row r="116" spans="6:32" ht="15.75" thickBot="1" x14ac:dyDescent="0.3">
      <c r="F116" s="7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5.6000000000000001E-2</v>
      </c>
      <c r="N116" s="18">
        <v>0</v>
      </c>
      <c r="O116" s="7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18">
        <v>1581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288.95999999999998</v>
      </c>
      <c r="AF116">
        <v>0</v>
      </c>
    </row>
    <row r="121" spans="6:32" x14ac:dyDescent="0.25">
      <c r="F121">
        <v>0</v>
      </c>
      <c r="G121">
        <v>0.2</v>
      </c>
      <c r="H121">
        <v>0.2</v>
      </c>
      <c r="I121">
        <v>0</v>
      </c>
      <c r="J121">
        <v>0</v>
      </c>
      <c r="K121">
        <v>0</v>
      </c>
      <c r="L121">
        <v>100</v>
      </c>
      <c r="M121">
        <f t="array" ref="M121:M126">MMULT(F121:K126,L121:L126)</f>
        <v>40</v>
      </c>
    </row>
    <row r="122" spans="6:32" x14ac:dyDescent="0.25">
      <c r="F122">
        <v>0.62</v>
      </c>
      <c r="G122">
        <v>0</v>
      </c>
      <c r="H122">
        <v>0</v>
      </c>
      <c r="I122">
        <v>0.05</v>
      </c>
      <c r="J122">
        <v>0</v>
      </c>
      <c r="K122">
        <v>0</v>
      </c>
      <c r="L122">
        <v>100</v>
      </c>
      <c r="M122">
        <v>72</v>
      </c>
    </row>
    <row r="123" spans="6:32" x14ac:dyDescent="0.25">
      <c r="F123">
        <v>0</v>
      </c>
      <c r="G123">
        <v>0.35</v>
      </c>
      <c r="H123">
        <v>0.35</v>
      </c>
      <c r="I123">
        <v>0</v>
      </c>
      <c r="J123">
        <v>0.1</v>
      </c>
      <c r="K123">
        <v>7.0000000000000007E-2</v>
      </c>
      <c r="L123">
        <v>100</v>
      </c>
      <c r="M123">
        <v>104</v>
      </c>
    </row>
    <row r="124" spans="6:32" x14ac:dyDescent="0.25">
      <c r="F124">
        <v>0</v>
      </c>
      <c r="G124">
        <v>0</v>
      </c>
      <c r="H124">
        <v>0</v>
      </c>
      <c r="I124">
        <v>0</v>
      </c>
      <c r="J124">
        <v>0.2</v>
      </c>
      <c r="K124">
        <v>0.2</v>
      </c>
      <c r="L124">
        <v>200</v>
      </c>
      <c r="M124">
        <v>80</v>
      </c>
    </row>
    <row r="125" spans="6:32" x14ac:dyDescent="0.25">
      <c r="F125">
        <v>0.15</v>
      </c>
      <c r="G125">
        <v>0</v>
      </c>
      <c r="H125">
        <v>0</v>
      </c>
      <c r="I125">
        <v>0.67</v>
      </c>
      <c r="J125">
        <v>0</v>
      </c>
      <c r="K125">
        <v>0</v>
      </c>
      <c r="L125">
        <v>200</v>
      </c>
      <c r="M125">
        <v>149</v>
      </c>
    </row>
    <row r="126" spans="6:32" x14ac:dyDescent="0.25">
      <c r="F126">
        <v>0</v>
      </c>
      <c r="G126">
        <v>0.1</v>
      </c>
      <c r="H126">
        <v>7.0000000000000007E-2</v>
      </c>
      <c r="I126">
        <v>0</v>
      </c>
      <c r="J126">
        <v>0.33</v>
      </c>
      <c r="K126">
        <v>0.33</v>
      </c>
      <c r="L126">
        <v>200</v>
      </c>
      <c r="M126">
        <v>149</v>
      </c>
    </row>
    <row r="131" spans="3:43" ht="15.75" thickBot="1" x14ac:dyDescent="0.3"/>
    <row r="132" spans="3:43" x14ac:dyDescent="0.25">
      <c r="C132" s="17"/>
      <c r="D132" s="17">
        <v>1947</v>
      </c>
      <c r="E132" s="17">
        <f t="array" ref="E132:E149">MMULT(G132:X149,D132:D149)</f>
        <v>3346.0564999999997</v>
      </c>
      <c r="F132" s="17">
        <f t="array" ref="F132:F149">MMULT(Z132:AQ149,E132:E149)</f>
        <v>3842.5519657899995</v>
      </c>
      <c r="G132" s="1">
        <v>0</v>
      </c>
      <c r="H132" s="2">
        <v>0.33750000000000002</v>
      </c>
      <c r="I132" s="2">
        <v>1.1860999999999999</v>
      </c>
      <c r="J132" s="2">
        <v>0.47889999999999999</v>
      </c>
      <c r="K132" s="2">
        <v>4.24E-2</v>
      </c>
      <c r="L132" s="2">
        <v>0</v>
      </c>
      <c r="M132" s="2">
        <v>0</v>
      </c>
      <c r="N132" s="2">
        <v>0</v>
      </c>
      <c r="O132" s="3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3">
        <v>0</v>
      </c>
      <c r="Y132" s="17"/>
      <c r="Z132" s="1">
        <f>1-Z141</f>
        <v>0.83179999999999998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3">
        <v>0</v>
      </c>
      <c r="AI132" s="2">
        <v>2.9700000000000001E-2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3">
        <v>0</v>
      </c>
    </row>
    <row r="133" spans="3:43" x14ac:dyDescent="0.25">
      <c r="C133" s="17"/>
      <c r="D133" s="17">
        <v>1283</v>
      </c>
      <c r="E133" s="17">
        <v>1699.9257</v>
      </c>
      <c r="F133" s="17">
        <v>2504.4858981389998</v>
      </c>
      <c r="G133" s="6">
        <v>0.87309999999999999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>
        <v>0</v>
      </c>
      <c r="P133" s="6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5">
        <v>0</v>
      </c>
      <c r="Y133" s="17"/>
      <c r="Z133" s="6">
        <v>0</v>
      </c>
      <c r="AA133" s="4">
        <f>1-AA142</f>
        <v>0.84970000000000001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5">
        <v>0</v>
      </c>
      <c r="AI133" s="4">
        <v>0</v>
      </c>
      <c r="AJ133" s="4">
        <v>3.9899999999999998E-2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5">
        <v>0</v>
      </c>
    </row>
    <row r="134" spans="3:43" x14ac:dyDescent="0.25">
      <c r="C134" s="17"/>
      <c r="D134" s="17">
        <v>1698</v>
      </c>
      <c r="E134" s="17">
        <v>1183.9523999999999</v>
      </c>
      <c r="F134" s="17">
        <v>1760.18470686</v>
      </c>
      <c r="G134" s="6">
        <v>0</v>
      </c>
      <c r="H134" s="4">
        <v>0.92279999999999995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6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5">
        <v>0</v>
      </c>
      <c r="Y134" s="17"/>
      <c r="Z134" s="6">
        <v>0</v>
      </c>
      <c r="AA134" s="4">
        <v>0</v>
      </c>
      <c r="AB134" s="4">
        <f>1-AB143</f>
        <v>0.74639999999999995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5">
        <v>0</v>
      </c>
      <c r="AI134" s="4">
        <v>0</v>
      </c>
      <c r="AJ134" s="4">
        <v>0</v>
      </c>
      <c r="AK134" s="4">
        <v>4.4999999999999998E-2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5">
        <v>0</v>
      </c>
    </row>
    <row r="135" spans="3:43" x14ac:dyDescent="0.25">
      <c r="C135" s="17"/>
      <c r="D135" s="17">
        <v>1750</v>
      </c>
      <c r="E135" s="17">
        <v>1328.0058000000001</v>
      </c>
      <c r="F135" s="17">
        <v>1805.2669531800002</v>
      </c>
      <c r="G135" s="6">
        <v>0</v>
      </c>
      <c r="H135" s="4">
        <v>0</v>
      </c>
      <c r="I135" s="4">
        <v>0.78210000000000002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6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5">
        <v>0</v>
      </c>
      <c r="Y135" s="17"/>
      <c r="Z135" s="6">
        <v>0</v>
      </c>
      <c r="AA135" s="4">
        <v>0</v>
      </c>
      <c r="AB135" s="4">
        <v>0</v>
      </c>
      <c r="AC135" s="4">
        <f>1-AC144</f>
        <v>0.84350000000000003</v>
      </c>
      <c r="AD135" s="4">
        <v>0</v>
      </c>
      <c r="AE135" s="4">
        <v>0</v>
      </c>
      <c r="AF135" s="4">
        <v>0</v>
      </c>
      <c r="AG135" s="4">
        <v>0</v>
      </c>
      <c r="AH135" s="5">
        <v>0</v>
      </c>
      <c r="AI135" s="4">
        <v>0</v>
      </c>
      <c r="AJ135" s="4">
        <v>0</v>
      </c>
      <c r="AK135" s="4">
        <v>0</v>
      </c>
      <c r="AL135" s="4">
        <v>3.1600000000000003E-2</v>
      </c>
      <c r="AM135" s="4">
        <v>0</v>
      </c>
      <c r="AN135" s="4">
        <v>0</v>
      </c>
      <c r="AO135" s="4">
        <v>0</v>
      </c>
      <c r="AP135" s="4">
        <v>0</v>
      </c>
      <c r="AQ135" s="5">
        <v>0</v>
      </c>
    </row>
    <row r="136" spans="3:43" x14ac:dyDescent="0.25">
      <c r="C136" s="17"/>
      <c r="D136" s="17">
        <v>1438</v>
      </c>
      <c r="E136" s="17">
        <v>1380.925</v>
      </c>
      <c r="F136" s="17">
        <v>1849.2857759999997</v>
      </c>
      <c r="G136" s="6">
        <v>0</v>
      </c>
      <c r="H136" s="4">
        <v>0</v>
      </c>
      <c r="I136" s="4">
        <v>0</v>
      </c>
      <c r="J136" s="4">
        <v>0.78910000000000002</v>
      </c>
      <c r="K136" s="4">
        <v>0</v>
      </c>
      <c r="L136" s="4">
        <v>0</v>
      </c>
      <c r="M136" s="4">
        <v>0</v>
      </c>
      <c r="N136" s="4">
        <v>0</v>
      </c>
      <c r="O136" s="5">
        <v>0</v>
      </c>
      <c r="P136" s="6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5">
        <v>0</v>
      </c>
      <c r="Y136" s="17"/>
      <c r="Z136" s="6">
        <v>0</v>
      </c>
      <c r="AA136" s="4">
        <v>0</v>
      </c>
      <c r="AB136" s="4">
        <v>0</v>
      </c>
      <c r="AC136" s="4">
        <v>0</v>
      </c>
      <c r="AD136" s="4">
        <f>1-AD145</f>
        <v>0.9012</v>
      </c>
      <c r="AE136" s="4">
        <v>0</v>
      </c>
      <c r="AF136" s="4">
        <v>0</v>
      </c>
      <c r="AG136" s="4">
        <v>0</v>
      </c>
      <c r="AH136" s="5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0.03</v>
      </c>
      <c r="AN136" s="4">
        <v>0</v>
      </c>
      <c r="AO136" s="4">
        <v>0</v>
      </c>
      <c r="AP136" s="4">
        <v>0</v>
      </c>
      <c r="AQ136" s="5">
        <v>0</v>
      </c>
    </row>
    <row r="137" spans="3:43" x14ac:dyDescent="0.25">
      <c r="C137" s="17"/>
      <c r="D137" s="17">
        <v>1125</v>
      </c>
      <c r="E137" s="17">
        <v>992.93899999999996</v>
      </c>
      <c r="F137" s="17">
        <v>1163.7236342000001</v>
      </c>
      <c r="G137" s="6">
        <v>0</v>
      </c>
      <c r="H137" s="4">
        <v>0</v>
      </c>
      <c r="I137" s="4">
        <v>0</v>
      </c>
      <c r="J137" s="4">
        <v>0</v>
      </c>
      <c r="K137" s="4">
        <v>0.6905</v>
      </c>
      <c r="L137" s="4">
        <v>0</v>
      </c>
      <c r="M137" s="4">
        <v>0</v>
      </c>
      <c r="N137" s="4">
        <v>0</v>
      </c>
      <c r="O137" s="5">
        <v>0</v>
      </c>
      <c r="P137" s="6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5">
        <v>0</v>
      </c>
      <c r="Y137" s="17"/>
      <c r="Z137" s="6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f>1-AE146</f>
        <v>0.93300000000000005</v>
      </c>
      <c r="AF137" s="4">
        <v>0</v>
      </c>
      <c r="AG137" s="4">
        <v>0</v>
      </c>
      <c r="AH137" s="5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1.4500000000000001E-2</v>
      </c>
      <c r="AO137" s="4">
        <v>0</v>
      </c>
      <c r="AP137" s="4">
        <v>0</v>
      </c>
      <c r="AQ137" s="5">
        <v>0</v>
      </c>
    </row>
    <row r="138" spans="3:43" x14ac:dyDescent="0.25">
      <c r="C138" s="17"/>
      <c r="D138" s="17">
        <v>819</v>
      </c>
      <c r="E138" s="17">
        <v>893.02499999999998</v>
      </c>
      <c r="F138" s="17">
        <v>1008.4203291599999</v>
      </c>
      <c r="G138" s="6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0.79379999999999995</v>
      </c>
      <c r="M138" s="4">
        <v>0</v>
      </c>
      <c r="N138" s="4">
        <v>0</v>
      </c>
      <c r="O138" s="5">
        <v>0</v>
      </c>
      <c r="P138" s="6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5">
        <v>0</v>
      </c>
      <c r="Y138" s="17"/>
      <c r="Z138" s="6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f>1-AF147</f>
        <v>0.94169999999999998</v>
      </c>
      <c r="AG138" s="4">
        <v>0</v>
      </c>
      <c r="AH138" s="5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1.37E-2</v>
      </c>
      <c r="AP138" s="4">
        <v>0</v>
      </c>
      <c r="AQ138" s="5">
        <v>0</v>
      </c>
    </row>
    <row r="139" spans="3:43" x14ac:dyDescent="0.25">
      <c r="C139" s="17"/>
      <c r="D139" s="17">
        <v>404</v>
      </c>
      <c r="E139" s="17">
        <v>514.98720000000003</v>
      </c>
      <c r="F139" s="17">
        <v>578.69813357999999</v>
      </c>
      <c r="G139" s="6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0.62880000000000003</v>
      </c>
      <c r="N139" s="4">
        <v>0</v>
      </c>
      <c r="O139" s="5">
        <v>0</v>
      </c>
      <c r="P139" s="6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5">
        <v>0</v>
      </c>
      <c r="Y139" s="17"/>
      <c r="Z139" s="6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f>1-AG148</f>
        <v>0.94399999999999995</v>
      </c>
      <c r="AH139" s="5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1.26E-2</v>
      </c>
      <c r="AQ139" s="5">
        <v>0</v>
      </c>
    </row>
    <row r="140" spans="3:43" ht="15.75" thickBot="1" x14ac:dyDescent="0.3">
      <c r="C140" s="17"/>
      <c r="D140" s="20">
        <v>122</v>
      </c>
      <c r="E140" s="20">
        <v>143.01599999999999</v>
      </c>
      <c r="F140" s="21">
        <v>143.01599999999999</v>
      </c>
      <c r="G140" s="7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0.35399999999999998</v>
      </c>
      <c r="O140" s="18">
        <v>0</v>
      </c>
      <c r="P140" s="7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18">
        <v>0</v>
      </c>
      <c r="Y140" s="17"/>
      <c r="Z140" s="7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18">
        <f>1-AH150</f>
        <v>1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6">
        <v>0</v>
      </c>
    </row>
    <row r="141" spans="3:43" x14ac:dyDescent="0.25">
      <c r="C141" s="17"/>
      <c r="D141" s="17">
        <v>27417</v>
      </c>
      <c r="E141" s="17">
        <v>35666.739699999998</v>
      </c>
      <c r="F141" s="17">
        <v>35170.244234209997</v>
      </c>
      <c r="G141" s="1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3">
        <v>0</v>
      </c>
      <c r="P141" s="1">
        <v>0</v>
      </c>
      <c r="Q141" s="2">
        <v>0.22570000000000001</v>
      </c>
      <c r="R141" s="2">
        <v>0.97460000000000002</v>
      </c>
      <c r="S141" s="2">
        <v>0.42520000000000002</v>
      </c>
      <c r="T141" s="2">
        <v>3.6400000000000002E-2</v>
      </c>
      <c r="U141" s="2">
        <v>0</v>
      </c>
      <c r="V141" s="2">
        <v>0</v>
      </c>
      <c r="W141" s="2">
        <v>0</v>
      </c>
      <c r="X141" s="3">
        <v>0</v>
      </c>
      <c r="Y141" s="17"/>
      <c r="Z141" s="6">
        <v>0.16819999999999999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1">
        <f>1-AI132</f>
        <v>0.97030000000000005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3">
        <v>0</v>
      </c>
    </row>
    <row r="142" spans="3:43" x14ac:dyDescent="0.25">
      <c r="C142" s="17"/>
      <c r="D142" s="17">
        <v>20453</v>
      </c>
      <c r="E142" s="17">
        <v>26567.895509999998</v>
      </c>
      <c r="F142" s="17">
        <v>25763.335311860996</v>
      </c>
      <c r="G142" s="6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5">
        <v>0</v>
      </c>
      <c r="P142" s="6">
        <v>0.96902999999999995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5">
        <v>0</v>
      </c>
      <c r="Y142" s="17"/>
      <c r="Z142" s="6">
        <v>0</v>
      </c>
      <c r="AA142" s="4">
        <v>0.15029999999999999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6">
        <v>0</v>
      </c>
      <c r="AJ142" s="4">
        <f>1-AJ133</f>
        <v>0.96009999999999995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5">
        <v>0</v>
      </c>
    </row>
    <row r="143" spans="3:43" x14ac:dyDescent="0.25">
      <c r="C143" s="17"/>
      <c r="D143" s="17">
        <v>22026</v>
      </c>
      <c r="E143" s="17">
        <v>19477.391900000002</v>
      </c>
      <c r="F143" s="17">
        <v>18901.159593140001</v>
      </c>
      <c r="G143" s="6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5">
        <v>0</v>
      </c>
      <c r="P143" s="6">
        <v>0</v>
      </c>
      <c r="Q143" s="4">
        <v>0.95230000000000004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5">
        <v>0</v>
      </c>
      <c r="Y143" s="17"/>
      <c r="Z143" s="6">
        <v>0</v>
      </c>
      <c r="AA143" s="4">
        <v>0</v>
      </c>
      <c r="AB143" s="4">
        <v>0.25359999999999999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6">
        <v>0</v>
      </c>
      <c r="AJ143" s="4">
        <v>0</v>
      </c>
      <c r="AK143" s="4">
        <f>1-AK134</f>
        <v>0.95499999999999996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5">
        <v>0</v>
      </c>
    </row>
    <row r="144" spans="3:43" x14ac:dyDescent="0.25">
      <c r="C144" s="17"/>
      <c r="D144" s="17">
        <v>21013</v>
      </c>
      <c r="E144" s="17">
        <v>21680.191800000001</v>
      </c>
      <c r="F144" s="17">
        <v>21202.930646820005</v>
      </c>
      <c r="G144" s="6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5">
        <v>0</v>
      </c>
      <c r="P144" s="6">
        <v>0</v>
      </c>
      <c r="Q144" s="4">
        <v>0</v>
      </c>
      <c r="R144" s="4">
        <v>0.98429999999999995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5">
        <v>0</v>
      </c>
      <c r="Y144" s="17"/>
      <c r="Z144" s="6">
        <v>0</v>
      </c>
      <c r="AA144" s="4">
        <v>0</v>
      </c>
      <c r="AB144" s="4">
        <v>0</v>
      </c>
      <c r="AC144" s="4">
        <v>0.1565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6">
        <v>0</v>
      </c>
      <c r="AJ144" s="4">
        <v>0</v>
      </c>
      <c r="AK144" s="4">
        <v>0</v>
      </c>
      <c r="AL144" s="4">
        <f>1-AL135</f>
        <v>0.96840000000000004</v>
      </c>
      <c r="AM144" s="4">
        <v>0</v>
      </c>
      <c r="AN144" s="4">
        <v>0</v>
      </c>
      <c r="AO144" s="4">
        <v>0</v>
      </c>
      <c r="AP144" s="4">
        <v>0</v>
      </c>
      <c r="AQ144" s="5">
        <v>0</v>
      </c>
    </row>
    <row r="145" spans="3:44" x14ac:dyDescent="0.25">
      <c r="C145" s="17"/>
      <c r="D145" s="17">
        <v>17836</v>
      </c>
      <c r="E145" s="17">
        <v>20159.872200000002</v>
      </c>
      <c r="F145" s="17">
        <v>19691.511424</v>
      </c>
      <c r="G145" s="6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5">
        <v>0</v>
      </c>
      <c r="P145" s="6">
        <v>0</v>
      </c>
      <c r="Q145" s="4">
        <v>0</v>
      </c>
      <c r="R145" s="4">
        <v>0</v>
      </c>
      <c r="S145" s="4">
        <v>0.95940000000000003</v>
      </c>
      <c r="T145" s="4">
        <v>0</v>
      </c>
      <c r="U145" s="4">
        <v>0</v>
      </c>
      <c r="V145" s="4">
        <v>0</v>
      </c>
      <c r="W145" s="4">
        <v>0</v>
      </c>
      <c r="X145" s="5">
        <v>0</v>
      </c>
      <c r="Y145" s="17"/>
      <c r="Z145" s="6">
        <v>0</v>
      </c>
      <c r="AA145" s="4">
        <v>0</v>
      </c>
      <c r="AB145" s="4">
        <v>0</v>
      </c>
      <c r="AC145" s="4">
        <v>0</v>
      </c>
      <c r="AD145" s="4">
        <v>9.8799999999999999E-2</v>
      </c>
      <c r="AE145" s="4">
        <v>0</v>
      </c>
      <c r="AF145" s="4">
        <v>0</v>
      </c>
      <c r="AG145" s="4">
        <v>0</v>
      </c>
      <c r="AH145" s="4">
        <v>0</v>
      </c>
      <c r="AI145" s="6">
        <v>0</v>
      </c>
      <c r="AJ145" s="4">
        <v>0</v>
      </c>
      <c r="AK145" s="4">
        <v>0</v>
      </c>
      <c r="AL145" s="4">
        <v>0</v>
      </c>
      <c r="AM145" s="4">
        <f>1-AM136</f>
        <v>0.97</v>
      </c>
      <c r="AN145" s="4">
        <v>0</v>
      </c>
      <c r="AO145" s="4">
        <v>0</v>
      </c>
      <c r="AP145" s="4">
        <v>0</v>
      </c>
      <c r="AQ145" s="5">
        <v>0</v>
      </c>
    </row>
    <row r="146" spans="3:44" x14ac:dyDescent="0.25">
      <c r="C146" s="17"/>
      <c r="D146" s="17">
        <v>14382</v>
      </c>
      <c r="E146" s="17">
        <v>16366.313599999999</v>
      </c>
      <c r="F146" s="17">
        <v>16195.5289658</v>
      </c>
      <c r="G146" s="6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5">
        <v>0</v>
      </c>
      <c r="P146" s="6">
        <v>0</v>
      </c>
      <c r="Q146" s="4">
        <v>0</v>
      </c>
      <c r="R146" s="4">
        <v>0</v>
      </c>
      <c r="S146" s="4">
        <v>0</v>
      </c>
      <c r="T146" s="4">
        <v>0.91759999999999997</v>
      </c>
      <c r="U146" s="4">
        <v>0</v>
      </c>
      <c r="V146" s="4">
        <v>0</v>
      </c>
      <c r="W146" s="4">
        <v>0</v>
      </c>
      <c r="X146" s="5">
        <v>0</v>
      </c>
      <c r="Y146" s="17"/>
      <c r="Z146" s="6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6.7000000000000004E-2</v>
      </c>
      <c r="AF146" s="4">
        <v>0</v>
      </c>
      <c r="AG146" s="4">
        <v>0</v>
      </c>
      <c r="AH146" s="4">
        <v>0</v>
      </c>
      <c r="AI146" s="6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f>1-AN137</f>
        <v>0.98550000000000004</v>
      </c>
      <c r="AO146" s="4">
        <v>0</v>
      </c>
      <c r="AP146" s="4">
        <v>0</v>
      </c>
      <c r="AQ146" s="5">
        <v>0</v>
      </c>
    </row>
    <row r="147" spans="3:44" x14ac:dyDescent="0.25">
      <c r="C147" s="17"/>
      <c r="D147" s="17">
        <v>10243</v>
      </c>
      <c r="E147" s="17">
        <v>12223.2618</v>
      </c>
      <c r="F147" s="17">
        <v>12107.866470839999</v>
      </c>
      <c r="G147" s="6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5">
        <v>0</v>
      </c>
      <c r="P147" s="6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0.84989999999999999</v>
      </c>
      <c r="V147" s="4">
        <v>0</v>
      </c>
      <c r="W147" s="4">
        <v>0</v>
      </c>
      <c r="X147" s="5">
        <v>0</v>
      </c>
      <c r="Y147" s="17"/>
      <c r="Z147" s="6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5.8299999999999998E-2</v>
      </c>
      <c r="AG147" s="4">
        <v>0</v>
      </c>
      <c r="AH147" s="4">
        <v>0</v>
      </c>
      <c r="AI147" s="6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f>1-AO138</f>
        <v>0.98629999999999995</v>
      </c>
      <c r="AP147" s="4">
        <v>0</v>
      </c>
      <c r="AQ147" s="5">
        <v>0</v>
      </c>
    </row>
    <row r="148" spans="3:44" x14ac:dyDescent="0.25">
      <c r="C148" s="17"/>
      <c r="D148" s="17">
        <v>5160</v>
      </c>
      <c r="E148" s="17">
        <v>7345.2552999999998</v>
      </c>
      <c r="F148" s="17">
        <v>7281.5443664200002</v>
      </c>
      <c r="G148" s="6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5">
        <v>0</v>
      </c>
      <c r="P148" s="6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0.71709999999999996</v>
      </c>
      <c r="W148" s="4">
        <v>0</v>
      </c>
      <c r="X148" s="5">
        <v>0</v>
      </c>
      <c r="Y148" s="17"/>
      <c r="Z148" s="6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5.6000000000000001E-2</v>
      </c>
      <c r="AH148" s="4">
        <v>0</v>
      </c>
      <c r="AI148" s="6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f>1-AP139</f>
        <v>0.98740000000000006</v>
      </c>
      <c r="AQ148" s="5">
        <v>0</v>
      </c>
    </row>
    <row r="149" spans="3:44" ht="15.75" thickBot="1" x14ac:dyDescent="0.3">
      <c r="C149" s="17"/>
      <c r="D149" s="17">
        <v>1581</v>
      </c>
      <c r="E149" s="17">
        <v>2023.2360000000001</v>
      </c>
      <c r="F149" s="17">
        <v>2023.2360000000001</v>
      </c>
      <c r="G149" s="7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18">
        <v>0</v>
      </c>
      <c r="P149" s="7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0.3921</v>
      </c>
      <c r="X149" s="18">
        <v>0</v>
      </c>
      <c r="Y149" s="17"/>
      <c r="Z149" s="22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8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18">
        <f>1-AQ141</f>
        <v>1</v>
      </c>
    </row>
    <row r="150" spans="3:44" x14ac:dyDescent="0.25">
      <c r="D150" s="17"/>
      <c r="E150" s="17"/>
      <c r="F150" s="17"/>
    </row>
    <row r="151" spans="3:44" x14ac:dyDescent="0.25">
      <c r="D151" s="17">
        <f>SUM(D132:D149)</f>
        <v>150697</v>
      </c>
      <c r="E151" s="17">
        <f t="shared" ref="E151:F151" si="18">SUM(E132:E149)</f>
        <v>172992.99041</v>
      </c>
      <c r="F151" s="17">
        <f t="shared" si="18"/>
        <v>172992.99041000006</v>
      </c>
    </row>
    <row r="152" spans="3:44" ht="15.75" thickBot="1" x14ac:dyDescent="0.3"/>
    <row r="153" spans="3:44" ht="15.75" thickBot="1" x14ac:dyDescent="0.3">
      <c r="C153" s="17"/>
      <c r="D153" s="17">
        <v>1947</v>
      </c>
      <c r="E153" s="17">
        <f t="array" ref="E153:E170">MMULT(H153:Y170,D153:D170)</f>
        <v>3346.0564999999997</v>
      </c>
      <c r="F153" s="17">
        <f t="array" ref="F153:F170">MMULT(H153:Y170,G153:G170)</f>
        <v>4424.7762994799996</v>
      </c>
      <c r="G153" s="17">
        <f t="array" ref="G153:G170">MMULT(AA153:AR170,D153:D170)</f>
        <v>2433.7995000000001</v>
      </c>
      <c r="H153" s="1">
        <v>0</v>
      </c>
      <c r="I153" s="2">
        <v>0.33750000000000002</v>
      </c>
      <c r="J153" s="2">
        <v>1.1860999999999999</v>
      </c>
      <c r="K153" s="2">
        <v>0.47889999999999999</v>
      </c>
      <c r="L153" s="2">
        <v>4.24E-2</v>
      </c>
      <c r="M153" s="2">
        <v>0</v>
      </c>
      <c r="N153" s="2">
        <v>0</v>
      </c>
      <c r="O153" s="2">
        <v>0</v>
      </c>
      <c r="P153" s="3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3">
        <v>0</v>
      </c>
      <c r="Z153" s="17"/>
      <c r="AA153" s="1">
        <f>1-AA162</f>
        <v>0.83179999999999998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3">
        <v>0</v>
      </c>
      <c r="AJ153" s="6">
        <v>2.9700000000000001E-2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5">
        <v>0</v>
      </c>
    </row>
    <row r="154" spans="3:44" ht="15.75" thickBot="1" x14ac:dyDescent="0.3">
      <c r="C154" s="17"/>
      <c r="D154" s="17">
        <v>1283</v>
      </c>
      <c r="E154" s="17">
        <v>1529.9331299999999</v>
      </c>
      <c r="F154" s="17">
        <v>1912.455309105</v>
      </c>
      <c r="G154" s="17">
        <v>1906.2397999999998</v>
      </c>
      <c r="H154" s="6">
        <v>0.78578999999999999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5">
        <v>0</v>
      </c>
      <c r="Q154" s="6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5">
        <v>0</v>
      </c>
      <c r="Z154" s="17"/>
      <c r="AA154" s="6">
        <v>0</v>
      </c>
      <c r="AB154" s="1">
        <f>1-AB163</f>
        <v>0.84970000000000001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4">
        <v>3.9899999999999998E-2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5">
        <v>0</v>
      </c>
    </row>
    <row r="155" spans="3:44" ht="15.75" thickBot="1" x14ac:dyDescent="0.3">
      <c r="C155" s="17"/>
      <c r="D155" s="17">
        <v>1698</v>
      </c>
      <c r="E155" s="17">
        <v>1183.9523999999999</v>
      </c>
      <c r="F155" s="17">
        <v>1759.0780874399998</v>
      </c>
      <c r="G155" s="17">
        <v>2258.5571999999997</v>
      </c>
      <c r="H155" s="6">
        <v>0</v>
      </c>
      <c r="I155" s="4">
        <v>0.92279999999999995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5">
        <v>0</v>
      </c>
      <c r="Q155" s="6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5">
        <v>0</v>
      </c>
      <c r="Z155" s="17"/>
      <c r="AA155" s="6">
        <v>0</v>
      </c>
      <c r="AB155" s="6">
        <v>0</v>
      </c>
      <c r="AC155" s="1">
        <f>1-AC164</f>
        <v>0.74639999999999995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4">
        <v>0</v>
      </c>
      <c r="AL155" s="4">
        <v>4.4999999999999998E-2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5">
        <v>0</v>
      </c>
    </row>
    <row r="156" spans="3:44" ht="15.75" thickBot="1" x14ac:dyDescent="0.3">
      <c r="C156" s="17"/>
      <c r="D156" s="17">
        <v>1750</v>
      </c>
      <c r="E156" s="17">
        <v>1328.0058000000001</v>
      </c>
      <c r="F156" s="17">
        <v>1766.4175861199999</v>
      </c>
      <c r="G156" s="17">
        <v>2140.1358</v>
      </c>
      <c r="H156" s="6">
        <v>0</v>
      </c>
      <c r="I156" s="4">
        <v>0</v>
      </c>
      <c r="J156" s="4">
        <v>0.78210000000000002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5">
        <v>0</v>
      </c>
      <c r="Q156" s="6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5">
        <v>0</v>
      </c>
      <c r="Z156" s="17"/>
      <c r="AA156" s="6">
        <v>0</v>
      </c>
      <c r="AB156" s="6">
        <v>0</v>
      </c>
      <c r="AC156" s="6">
        <v>0</v>
      </c>
      <c r="AD156" s="1">
        <f>1-AD165</f>
        <v>0.84350000000000003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4">
        <v>0</v>
      </c>
      <c r="AL156" s="4">
        <v>0</v>
      </c>
      <c r="AM156" s="4">
        <v>3.1600000000000003E-2</v>
      </c>
      <c r="AN156" s="4">
        <v>0</v>
      </c>
      <c r="AO156" s="4">
        <v>0</v>
      </c>
      <c r="AP156" s="4">
        <v>0</v>
      </c>
      <c r="AQ156" s="4">
        <v>0</v>
      </c>
      <c r="AR156" s="5">
        <v>0</v>
      </c>
    </row>
    <row r="157" spans="3:44" ht="15.75" thickBot="1" x14ac:dyDescent="0.3">
      <c r="C157" s="17"/>
      <c r="D157" s="17">
        <v>1438</v>
      </c>
      <c r="E157" s="17">
        <v>1380.925</v>
      </c>
      <c r="F157" s="17">
        <v>1688.7811597800001</v>
      </c>
      <c r="G157" s="17">
        <v>1831.0056</v>
      </c>
      <c r="H157" s="6">
        <v>0</v>
      </c>
      <c r="I157" s="4">
        <v>0</v>
      </c>
      <c r="J157" s="4">
        <v>0</v>
      </c>
      <c r="K157" s="4">
        <v>0.78910000000000002</v>
      </c>
      <c r="L157" s="4">
        <v>0</v>
      </c>
      <c r="M157" s="4">
        <v>0</v>
      </c>
      <c r="N157" s="4">
        <v>0</v>
      </c>
      <c r="O157" s="4">
        <v>0</v>
      </c>
      <c r="P157" s="5">
        <v>0</v>
      </c>
      <c r="Q157" s="6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5">
        <v>0</v>
      </c>
      <c r="Z157" s="17"/>
      <c r="AA157" s="6">
        <v>0</v>
      </c>
      <c r="AB157" s="6">
        <v>0</v>
      </c>
      <c r="AC157" s="6">
        <v>0</v>
      </c>
      <c r="AD157" s="6">
        <v>0</v>
      </c>
      <c r="AE157" s="1">
        <f>1-AE166</f>
        <v>0.9012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4">
        <v>0</v>
      </c>
      <c r="AL157" s="4">
        <v>0</v>
      </c>
      <c r="AM157" s="4">
        <v>0</v>
      </c>
      <c r="AN157" s="4">
        <v>0.03</v>
      </c>
      <c r="AO157" s="4">
        <v>0</v>
      </c>
      <c r="AP157" s="4">
        <v>0</v>
      </c>
      <c r="AQ157" s="4">
        <v>0</v>
      </c>
      <c r="AR157" s="5">
        <v>0</v>
      </c>
    </row>
    <row r="158" spans="3:44" ht="15.75" thickBot="1" x14ac:dyDescent="0.3">
      <c r="C158" s="17"/>
      <c r="D158" s="17">
        <v>1125</v>
      </c>
      <c r="E158" s="17">
        <v>992.93899999999996</v>
      </c>
      <c r="F158" s="17">
        <v>1264.3093667999999</v>
      </c>
      <c r="G158" s="17">
        <v>1258.164</v>
      </c>
      <c r="H158" s="6">
        <v>0</v>
      </c>
      <c r="I158" s="4">
        <v>0</v>
      </c>
      <c r="J158" s="4">
        <v>0</v>
      </c>
      <c r="K158" s="4">
        <v>0</v>
      </c>
      <c r="L158" s="4">
        <v>0.6905</v>
      </c>
      <c r="M158" s="4">
        <v>0</v>
      </c>
      <c r="N158" s="4">
        <v>0</v>
      </c>
      <c r="O158" s="4">
        <v>0</v>
      </c>
      <c r="P158" s="5">
        <v>0</v>
      </c>
      <c r="Q158" s="6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5">
        <v>0</v>
      </c>
      <c r="Z158" s="17"/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1">
        <f>1-AF167</f>
        <v>0.93300000000000005</v>
      </c>
      <c r="AG158" s="6">
        <v>0</v>
      </c>
      <c r="AH158" s="6">
        <v>0</v>
      </c>
      <c r="AI158" s="6">
        <v>0</v>
      </c>
      <c r="AJ158" s="6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1.4500000000000001E-2</v>
      </c>
      <c r="AP158" s="4">
        <v>0</v>
      </c>
      <c r="AQ158" s="4">
        <v>0</v>
      </c>
      <c r="AR158" s="5">
        <v>0</v>
      </c>
    </row>
    <row r="159" spans="3:44" ht="15.75" thickBot="1" x14ac:dyDescent="0.3">
      <c r="C159" s="17"/>
      <c r="D159" s="17">
        <v>819</v>
      </c>
      <c r="E159" s="17">
        <v>893.02499999999998</v>
      </c>
      <c r="F159" s="17">
        <v>998.73058319999996</v>
      </c>
      <c r="G159" s="17">
        <v>911.58140000000003</v>
      </c>
      <c r="H159" s="6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0.79379999999999995</v>
      </c>
      <c r="N159" s="4">
        <v>0</v>
      </c>
      <c r="O159" s="4">
        <v>0</v>
      </c>
      <c r="P159" s="5">
        <v>0</v>
      </c>
      <c r="Q159" s="6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5">
        <v>0</v>
      </c>
      <c r="Z159" s="17"/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1">
        <f>1-AG168</f>
        <v>0.94169999999999998</v>
      </c>
      <c r="AH159" s="6">
        <v>0</v>
      </c>
      <c r="AI159" s="6">
        <v>0</v>
      </c>
      <c r="AJ159" s="6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1.37E-2</v>
      </c>
      <c r="AQ159" s="4">
        <v>0</v>
      </c>
      <c r="AR159" s="5">
        <v>0</v>
      </c>
    </row>
    <row r="160" spans="3:44" ht="15.75" thickBot="1" x14ac:dyDescent="0.3">
      <c r="C160" s="17"/>
      <c r="D160" s="17">
        <v>404</v>
      </c>
      <c r="E160" s="17">
        <v>514.98720000000003</v>
      </c>
      <c r="F160" s="17">
        <v>573.20238432000008</v>
      </c>
      <c r="G160" s="17">
        <v>446.392</v>
      </c>
      <c r="H160" s="6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0.62880000000000003</v>
      </c>
      <c r="O160" s="4">
        <v>0</v>
      </c>
      <c r="P160" s="5">
        <v>0</v>
      </c>
      <c r="Q160" s="6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5">
        <v>0</v>
      </c>
      <c r="Z160" s="17"/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1">
        <f>1-AH169</f>
        <v>0.94399999999999995</v>
      </c>
      <c r="AI160" s="6">
        <v>0</v>
      </c>
      <c r="AJ160" s="7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1.26E-2</v>
      </c>
      <c r="AR160" s="18">
        <v>0</v>
      </c>
    </row>
    <row r="161" spans="3:44" ht="15.75" thickBot="1" x14ac:dyDescent="0.3">
      <c r="C161" s="17"/>
      <c r="D161" s="20">
        <v>122</v>
      </c>
      <c r="E161" s="20">
        <v>143.01599999999999</v>
      </c>
      <c r="F161" s="20">
        <v>158.02276799999999</v>
      </c>
      <c r="G161" s="21">
        <v>122</v>
      </c>
      <c r="H161" s="7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0.35399999999999998</v>
      </c>
      <c r="P161" s="18">
        <v>0</v>
      </c>
      <c r="Q161" s="7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18">
        <v>0</v>
      </c>
      <c r="Z161" s="17"/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1">
        <f>1-AI171</f>
        <v>1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6">
        <v>0</v>
      </c>
    </row>
    <row r="162" spans="3:44" ht="15.75" thickBot="1" x14ac:dyDescent="0.3">
      <c r="C162" s="17"/>
      <c r="D162" s="17">
        <v>27417</v>
      </c>
      <c r="E162" s="17">
        <v>35666.739699999998</v>
      </c>
      <c r="F162" s="17">
        <v>34799.564284019994</v>
      </c>
      <c r="G162" s="17">
        <v>26930.200500000003</v>
      </c>
      <c r="H162" s="1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3">
        <v>0</v>
      </c>
      <c r="Q162" s="1">
        <v>0</v>
      </c>
      <c r="R162" s="2">
        <v>0.22570000000000001</v>
      </c>
      <c r="S162" s="2">
        <v>0.97460000000000002</v>
      </c>
      <c r="T162" s="2">
        <v>0.42520000000000002</v>
      </c>
      <c r="U162" s="2">
        <v>3.6400000000000002E-2</v>
      </c>
      <c r="V162" s="2">
        <v>0</v>
      </c>
      <c r="W162" s="2">
        <v>0</v>
      </c>
      <c r="X162" s="2">
        <v>0</v>
      </c>
      <c r="Y162" s="3">
        <v>0</v>
      </c>
      <c r="Z162" s="17"/>
      <c r="AA162" s="6">
        <v>0.16819999999999999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3">
        <v>0</v>
      </c>
      <c r="AJ162" s="1">
        <f>1-AJ153</f>
        <v>0.97030000000000005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3">
        <v>0</v>
      </c>
    </row>
    <row r="163" spans="3:44" ht="15.75" thickBot="1" x14ac:dyDescent="0.3">
      <c r="C163" s="17"/>
      <c r="D163" s="17">
        <v>20453</v>
      </c>
      <c r="E163" s="17">
        <v>26762.595509999999</v>
      </c>
      <c r="F163" s="17">
        <v>26339.552140514999</v>
      </c>
      <c r="G163" s="17">
        <v>19829.760200000001</v>
      </c>
      <c r="H163" s="6">
        <v>0.1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5">
        <v>0</v>
      </c>
      <c r="Q163" s="6">
        <v>0.96902999999999995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5">
        <v>0</v>
      </c>
      <c r="Z163" s="17"/>
      <c r="AA163" s="6">
        <v>0</v>
      </c>
      <c r="AB163" s="4">
        <v>0.15029999999999999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5">
        <v>0</v>
      </c>
      <c r="AJ163" s="6">
        <v>0</v>
      </c>
      <c r="AK163" s="1">
        <f>1-AK154</f>
        <v>0.96009999999999995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5">
        <v>0</v>
      </c>
    </row>
    <row r="164" spans="3:44" ht="15.75" thickBot="1" x14ac:dyDescent="0.3">
      <c r="C164" s="17"/>
      <c r="D164" s="17">
        <v>22026</v>
      </c>
      <c r="E164" s="17">
        <v>19477.391900000002</v>
      </c>
      <c r="F164" s="17">
        <v>18883.880638460003</v>
      </c>
      <c r="G164" s="17">
        <v>21465.442799999997</v>
      </c>
      <c r="H164" s="6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5">
        <v>0</v>
      </c>
      <c r="Q164" s="6">
        <v>0</v>
      </c>
      <c r="R164" s="4">
        <v>0.95230000000000004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5">
        <v>0</v>
      </c>
      <c r="Z164" s="17"/>
      <c r="AA164" s="6">
        <v>0</v>
      </c>
      <c r="AB164" s="4">
        <v>0</v>
      </c>
      <c r="AC164" s="4">
        <v>0.25359999999999999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5">
        <v>0</v>
      </c>
      <c r="AJ164" s="6">
        <v>0</v>
      </c>
      <c r="AK164" s="4">
        <v>0</v>
      </c>
      <c r="AL164" s="1">
        <f>1-AL155</f>
        <v>0.95499999999999996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5">
        <v>0</v>
      </c>
    </row>
    <row r="165" spans="3:44" ht="15.75" thickBot="1" x14ac:dyDescent="0.3">
      <c r="C165" s="17"/>
      <c r="D165" s="17">
        <v>21013</v>
      </c>
      <c r="E165" s="17">
        <v>21680.191800000001</v>
      </c>
      <c r="F165" s="17">
        <v>21128.435348039995</v>
      </c>
      <c r="G165" s="17">
        <v>20622.8642</v>
      </c>
      <c r="H165" s="6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5">
        <v>0</v>
      </c>
      <c r="Q165" s="6">
        <v>0</v>
      </c>
      <c r="R165" s="4">
        <v>0</v>
      </c>
      <c r="S165" s="4">
        <v>0.98429999999999995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5">
        <v>0</v>
      </c>
      <c r="Z165" s="17"/>
      <c r="AA165" s="6">
        <v>0</v>
      </c>
      <c r="AB165" s="4">
        <v>0</v>
      </c>
      <c r="AC165" s="4">
        <v>0</v>
      </c>
      <c r="AD165" s="4">
        <v>0.1565</v>
      </c>
      <c r="AE165" s="4">
        <v>0</v>
      </c>
      <c r="AF165" s="4">
        <v>0</v>
      </c>
      <c r="AG165" s="4">
        <v>0</v>
      </c>
      <c r="AH165" s="4">
        <v>0</v>
      </c>
      <c r="AI165" s="5">
        <v>0</v>
      </c>
      <c r="AJ165" s="6">
        <v>0</v>
      </c>
      <c r="AK165" s="4">
        <v>0</v>
      </c>
      <c r="AL165" s="4">
        <v>0</v>
      </c>
      <c r="AM165" s="1">
        <f>1-AM156</f>
        <v>0.96840000000000004</v>
      </c>
      <c r="AN165" s="4">
        <v>0</v>
      </c>
      <c r="AO165" s="4">
        <v>0</v>
      </c>
      <c r="AP165" s="4">
        <v>0</v>
      </c>
      <c r="AQ165" s="4">
        <v>0</v>
      </c>
      <c r="AR165" s="5">
        <v>0</v>
      </c>
    </row>
    <row r="166" spans="3:44" ht="15.75" thickBot="1" x14ac:dyDescent="0.3">
      <c r="C166" s="17"/>
      <c r="D166" s="17">
        <v>17836</v>
      </c>
      <c r="E166" s="17">
        <v>20159.872200000002</v>
      </c>
      <c r="F166" s="17">
        <v>19785.575913479999</v>
      </c>
      <c r="G166" s="17">
        <v>17442.9944</v>
      </c>
      <c r="H166" s="6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5">
        <v>0</v>
      </c>
      <c r="Q166" s="6">
        <v>0</v>
      </c>
      <c r="R166" s="4">
        <v>0</v>
      </c>
      <c r="S166" s="4">
        <v>0</v>
      </c>
      <c r="T166" s="4">
        <v>0.95940000000000003</v>
      </c>
      <c r="U166" s="4">
        <v>0</v>
      </c>
      <c r="V166" s="4">
        <v>0</v>
      </c>
      <c r="W166" s="4">
        <v>0</v>
      </c>
      <c r="X166" s="4">
        <v>0</v>
      </c>
      <c r="Y166" s="5">
        <v>0</v>
      </c>
      <c r="Z166" s="17"/>
      <c r="AA166" s="6">
        <v>0</v>
      </c>
      <c r="AB166" s="4">
        <v>0</v>
      </c>
      <c r="AC166" s="4">
        <v>0</v>
      </c>
      <c r="AD166" s="4">
        <v>0</v>
      </c>
      <c r="AE166" s="4">
        <v>9.8799999999999999E-2</v>
      </c>
      <c r="AF166" s="4">
        <v>0</v>
      </c>
      <c r="AG166" s="4">
        <v>0</v>
      </c>
      <c r="AH166" s="4">
        <v>0</v>
      </c>
      <c r="AI166" s="5">
        <v>0</v>
      </c>
      <c r="AJ166" s="6">
        <v>0</v>
      </c>
      <c r="AK166" s="4">
        <v>0</v>
      </c>
      <c r="AL166" s="4">
        <v>0</v>
      </c>
      <c r="AM166" s="4">
        <v>0</v>
      </c>
      <c r="AN166" s="1">
        <f>1-AN157</f>
        <v>0.97</v>
      </c>
      <c r="AO166" s="4">
        <v>0</v>
      </c>
      <c r="AP166" s="4">
        <v>0</v>
      </c>
      <c r="AQ166" s="4">
        <v>0</v>
      </c>
      <c r="AR166" s="5">
        <v>0</v>
      </c>
    </row>
    <row r="167" spans="3:44" ht="15.75" thickBot="1" x14ac:dyDescent="0.3">
      <c r="C167" s="17"/>
      <c r="D167" s="17">
        <v>14382</v>
      </c>
      <c r="E167" s="17">
        <v>16366.313599999999</v>
      </c>
      <c r="F167" s="17">
        <v>16005.69166144</v>
      </c>
      <c r="G167" s="17">
        <v>14248.836000000001</v>
      </c>
      <c r="H167" s="6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5">
        <v>0</v>
      </c>
      <c r="Q167" s="6">
        <v>0</v>
      </c>
      <c r="R167" s="4">
        <v>0</v>
      </c>
      <c r="S167" s="4">
        <v>0</v>
      </c>
      <c r="T167" s="4">
        <v>0</v>
      </c>
      <c r="U167" s="4">
        <v>0.91759999999999997</v>
      </c>
      <c r="V167" s="4">
        <v>0</v>
      </c>
      <c r="W167" s="4">
        <v>0</v>
      </c>
      <c r="X167" s="4">
        <v>0</v>
      </c>
      <c r="Y167" s="5">
        <v>0</v>
      </c>
      <c r="Z167" s="17"/>
      <c r="AA167" s="6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6.7000000000000004E-2</v>
      </c>
      <c r="AG167" s="4">
        <v>0</v>
      </c>
      <c r="AH167" s="4">
        <v>0</v>
      </c>
      <c r="AI167" s="5">
        <v>0</v>
      </c>
      <c r="AJ167" s="6">
        <v>0</v>
      </c>
      <c r="AK167" s="4">
        <v>0</v>
      </c>
      <c r="AL167" s="4">
        <v>0</v>
      </c>
      <c r="AM167" s="4">
        <v>0</v>
      </c>
      <c r="AN167" s="4">
        <v>0</v>
      </c>
      <c r="AO167" s="1">
        <f>1-AO158</f>
        <v>0.98550000000000004</v>
      </c>
      <c r="AP167" s="4">
        <v>0</v>
      </c>
      <c r="AQ167" s="4">
        <v>0</v>
      </c>
      <c r="AR167" s="5">
        <v>0</v>
      </c>
    </row>
    <row r="168" spans="3:44" ht="15.75" thickBot="1" x14ac:dyDescent="0.3">
      <c r="C168" s="17"/>
      <c r="D168" s="17">
        <v>10243</v>
      </c>
      <c r="E168" s="17">
        <v>12223.2618</v>
      </c>
      <c r="F168" s="17">
        <v>12110.085716400001</v>
      </c>
      <c r="G168" s="17">
        <v>10150.418599999999</v>
      </c>
      <c r="H168" s="6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5">
        <v>0</v>
      </c>
      <c r="Q168" s="6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0.84989999999999999</v>
      </c>
      <c r="W168" s="4">
        <v>0</v>
      </c>
      <c r="X168" s="4">
        <v>0</v>
      </c>
      <c r="Y168" s="5">
        <v>0</v>
      </c>
      <c r="Z168" s="17"/>
      <c r="AA168" s="6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5.8299999999999998E-2</v>
      </c>
      <c r="AH168" s="4">
        <v>0</v>
      </c>
      <c r="AI168" s="5">
        <v>0</v>
      </c>
      <c r="AJ168" s="6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1">
        <f>1-AP159</f>
        <v>0.98629999999999995</v>
      </c>
      <c r="AQ168" s="4">
        <v>0</v>
      </c>
      <c r="AR168" s="5">
        <v>0</v>
      </c>
    </row>
    <row r="169" spans="3:44" ht="15.75" thickBot="1" x14ac:dyDescent="0.3">
      <c r="C169" s="17"/>
      <c r="D169" s="17">
        <v>5160</v>
      </c>
      <c r="E169" s="17">
        <v>7345.2552999999998</v>
      </c>
      <c r="F169" s="17">
        <v>7278.8651780599985</v>
      </c>
      <c r="G169" s="17">
        <v>5117.6080000000002</v>
      </c>
      <c r="H169" s="6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5">
        <v>0</v>
      </c>
      <c r="Q169" s="6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0.71709999999999996</v>
      </c>
      <c r="X169" s="4">
        <v>0</v>
      </c>
      <c r="Y169" s="5">
        <v>0</v>
      </c>
      <c r="Z169" s="17"/>
      <c r="AA169" s="7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5.6000000000000001E-2</v>
      </c>
      <c r="AI169" s="5">
        <v>0</v>
      </c>
      <c r="AJ169" s="6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1">
        <f>1-AQ160</f>
        <v>0.98740000000000006</v>
      </c>
      <c r="AR169" s="5">
        <v>0</v>
      </c>
    </row>
    <row r="170" spans="3:44" ht="15.75" thickBot="1" x14ac:dyDescent="0.3">
      <c r="C170" s="17"/>
      <c r="D170" s="17">
        <v>1581</v>
      </c>
      <c r="E170" s="17">
        <v>2023.2360000000001</v>
      </c>
      <c r="F170" s="17">
        <v>2006.6140968000002</v>
      </c>
      <c r="G170" s="17">
        <v>1581</v>
      </c>
      <c r="H170" s="7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18">
        <v>0</v>
      </c>
      <c r="Q170" s="7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0.3921</v>
      </c>
      <c r="Y170" s="18">
        <v>0</v>
      </c>
      <c r="Z170" s="17"/>
      <c r="AA170" s="15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8">
        <v>0</v>
      </c>
      <c r="AJ170" s="7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1">
        <f>1-AR162</f>
        <v>1</v>
      </c>
    </row>
    <row r="171" spans="3:44" x14ac:dyDescent="0.25">
      <c r="D171" s="17"/>
      <c r="E171" s="17"/>
      <c r="F171" s="17"/>
      <c r="G171" s="17"/>
    </row>
    <row r="172" spans="3:44" x14ac:dyDescent="0.25">
      <c r="D172" s="17">
        <f>SUM(D153:D170)</f>
        <v>150697</v>
      </c>
      <c r="E172" s="17">
        <f t="shared" ref="E172:G172" si="19">SUM(E153:E170)</f>
        <v>173017.69784000001</v>
      </c>
      <c r="F172" s="17">
        <f t="shared" si="19"/>
        <v>172884.03852146</v>
      </c>
      <c r="G172" s="17">
        <f t="shared" si="19"/>
        <v>150697</v>
      </c>
    </row>
    <row r="173" spans="3:44" x14ac:dyDescent="0.25">
      <c r="H173">
        <f>0.8731*0.9</f>
        <v>0.78578999999999999</v>
      </c>
    </row>
    <row r="192" spans="7:18" x14ac:dyDescent="0.25">
      <c r="G192" s="15">
        <v>100</v>
      </c>
      <c r="H192">
        <f t="array" ref="H192:H200">MMULT(J192:R200,G192:G200)</f>
        <v>40</v>
      </c>
      <c r="J192" s="4">
        <v>0</v>
      </c>
      <c r="K192" s="4">
        <v>0.2</v>
      </c>
      <c r="L192" s="5">
        <v>0.2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</row>
    <row r="193" spans="7:18" x14ac:dyDescent="0.25">
      <c r="G193">
        <v>100</v>
      </c>
      <c r="H193">
        <v>62.88</v>
      </c>
      <c r="J193" s="4">
        <v>0.62880000000000003</v>
      </c>
      <c r="K193" s="4">
        <v>0</v>
      </c>
      <c r="L193" s="5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</row>
    <row r="194" spans="7:18" ht="15.75" thickBot="1" x14ac:dyDescent="0.3">
      <c r="G194">
        <v>100</v>
      </c>
      <c r="H194">
        <v>70.8</v>
      </c>
      <c r="J194" s="8">
        <v>0</v>
      </c>
      <c r="K194" s="8">
        <v>0.35399999999999998</v>
      </c>
      <c r="L194" s="18">
        <f>K194</f>
        <v>0.35399999999999998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</row>
    <row r="195" spans="7:18" x14ac:dyDescent="0.25">
      <c r="G195">
        <v>200</v>
      </c>
      <c r="H195">
        <v>80</v>
      </c>
      <c r="J195" s="13">
        <v>0</v>
      </c>
      <c r="K195" s="13">
        <v>0</v>
      </c>
      <c r="L195" s="13">
        <v>0</v>
      </c>
      <c r="M195" s="4">
        <v>0</v>
      </c>
      <c r="N195" s="4">
        <v>0.2</v>
      </c>
      <c r="O195" s="5">
        <v>0.2</v>
      </c>
      <c r="P195" s="13">
        <v>0</v>
      </c>
      <c r="Q195" s="13">
        <v>0</v>
      </c>
      <c r="R195" s="13">
        <v>0</v>
      </c>
    </row>
    <row r="196" spans="7:18" x14ac:dyDescent="0.25">
      <c r="G196">
        <v>200</v>
      </c>
      <c r="H196">
        <v>143.41999999999999</v>
      </c>
      <c r="J196" s="13">
        <v>0</v>
      </c>
      <c r="K196" s="13">
        <v>0</v>
      </c>
      <c r="L196" s="13">
        <v>0</v>
      </c>
      <c r="M196" s="4">
        <v>0.71709999999999996</v>
      </c>
      <c r="N196" s="4">
        <v>0</v>
      </c>
      <c r="O196" s="5">
        <v>0</v>
      </c>
      <c r="P196" s="13">
        <v>0</v>
      </c>
      <c r="Q196" s="13">
        <v>0</v>
      </c>
      <c r="R196" s="13">
        <v>0</v>
      </c>
    </row>
    <row r="197" spans="7:18" ht="15.75" thickBot="1" x14ac:dyDescent="0.3">
      <c r="G197">
        <v>200</v>
      </c>
      <c r="H197">
        <v>156.84</v>
      </c>
      <c r="J197" s="13">
        <v>0</v>
      </c>
      <c r="K197" s="13">
        <v>0</v>
      </c>
      <c r="L197" s="13">
        <v>0</v>
      </c>
      <c r="M197" s="8">
        <v>0</v>
      </c>
      <c r="N197" s="8">
        <v>0.3921</v>
      </c>
      <c r="O197" s="18">
        <f>N197</f>
        <v>0.3921</v>
      </c>
      <c r="P197" s="13">
        <v>0</v>
      </c>
      <c r="Q197" s="13">
        <v>0</v>
      </c>
      <c r="R197" s="13">
        <v>0</v>
      </c>
    </row>
    <row r="198" spans="7:18" x14ac:dyDescent="0.25">
      <c r="G198">
        <v>300</v>
      </c>
      <c r="H198">
        <v>120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>
        <f>AVERAGE(J192,M195)</f>
        <v>0</v>
      </c>
      <c r="Q198">
        <f t="shared" ref="Q198:R198" si="20">AVERAGE(K192,N195)</f>
        <v>0.2</v>
      </c>
      <c r="R198">
        <f t="shared" si="20"/>
        <v>0.2</v>
      </c>
    </row>
    <row r="199" spans="7:18" x14ac:dyDescent="0.25">
      <c r="G199">
        <v>300</v>
      </c>
      <c r="H199">
        <v>201.88499999999999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>
        <f t="shared" ref="P199:P200" si="21">AVERAGE(J193,M196)</f>
        <v>0.67294999999999994</v>
      </c>
      <c r="Q199">
        <f t="shared" ref="Q199:Q200" si="22">AVERAGE(K193,N196)</f>
        <v>0</v>
      </c>
      <c r="R199">
        <f t="shared" ref="R199" si="23">AVERAGE(L193,O196)</f>
        <v>0</v>
      </c>
    </row>
    <row r="200" spans="7:18" ht="15.75" thickBot="1" x14ac:dyDescent="0.3">
      <c r="G200">
        <v>300</v>
      </c>
      <c r="H200">
        <v>223.82999999999998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>
        <f t="shared" si="21"/>
        <v>0</v>
      </c>
      <c r="Q200">
        <f t="shared" si="22"/>
        <v>0.37304999999999999</v>
      </c>
      <c r="R200" s="18">
        <f>Q200</f>
        <v>0.37304999999999999</v>
      </c>
    </row>
    <row r="202" spans="7:18" x14ac:dyDescent="0.25">
      <c r="G202" s="15">
        <v>100</v>
      </c>
      <c r="H202">
        <f t="array" ref="H202:H210">MMULT(J202:R210,G202:G210)</f>
        <v>40</v>
      </c>
      <c r="J202" s="4">
        <v>0</v>
      </c>
      <c r="K202" s="4">
        <v>0.2</v>
      </c>
      <c r="L202" s="5">
        <v>0.2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</row>
    <row r="203" spans="7:18" x14ac:dyDescent="0.25">
      <c r="G203">
        <v>100</v>
      </c>
      <c r="H203">
        <v>82.88</v>
      </c>
      <c r="J203" s="4">
        <v>0.62880000000000003</v>
      </c>
      <c r="K203" s="4">
        <v>0</v>
      </c>
      <c r="L203" s="5">
        <v>0</v>
      </c>
      <c r="M203" s="13">
        <v>0.1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</row>
    <row r="204" spans="7:18" ht="15.75" thickBot="1" x14ac:dyDescent="0.3">
      <c r="G204">
        <v>100</v>
      </c>
      <c r="H204">
        <v>150.80000000000001</v>
      </c>
      <c r="J204" s="8">
        <v>0</v>
      </c>
      <c r="K204" s="8">
        <v>0.35399999999999998</v>
      </c>
      <c r="L204" s="18">
        <f>K204</f>
        <v>0.35399999999999998</v>
      </c>
      <c r="M204" s="13">
        <v>0</v>
      </c>
      <c r="N204" s="13">
        <v>0.2</v>
      </c>
      <c r="O204" s="13">
        <v>0.2</v>
      </c>
      <c r="P204" s="13">
        <v>0</v>
      </c>
      <c r="Q204" s="13">
        <v>0</v>
      </c>
      <c r="R204" s="13">
        <v>0</v>
      </c>
    </row>
    <row r="205" spans="7:18" x14ac:dyDescent="0.25">
      <c r="G205">
        <v>200</v>
      </c>
      <c r="H205">
        <v>80</v>
      </c>
      <c r="J205" s="13">
        <v>0</v>
      </c>
      <c r="K205" s="13">
        <v>0</v>
      </c>
      <c r="L205" s="13">
        <v>0</v>
      </c>
      <c r="M205" s="4">
        <v>0</v>
      </c>
      <c r="N205" s="4">
        <v>0.2</v>
      </c>
      <c r="O205" s="5">
        <v>0.2</v>
      </c>
      <c r="P205" s="13">
        <v>0</v>
      </c>
      <c r="Q205" s="13">
        <v>0</v>
      </c>
      <c r="R205" s="13">
        <v>0</v>
      </c>
    </row>
    <row r="206" spans="7:18" x14ac:dyDescent="0.25">
      <c r="G206">
        <v>200</v>
      </c>
      <c r="H206">
        <v>143.41999999999999</v>
      </c>
      <c r="J206" s="13">
        <v>0</v>
      </c>
      <c r="K206" s="13">
        <v>0</v>
      </c>
      <c r="L206" s="13">
        <v>0</v>
      </c>
      <c r="M206" s="4">
        <v>0.71709999999999996</v>
      </c>
      <c r="N206" s="4">
        <v>0</v>
      </c>
      <c r="O206" s="5">
        <v>0</v>
      </c>
      <c r="P206" s="13">
        <v>0</v>
      </c>
      <c r="Q206" s="13">
        <v>0</v>
      </c>
      <c r="R206" s="13">
        <v>0</v>
      </c>
    </row>
    <row r="207" spans="7:18" ht="15.75" thickBot="1" x14ac:dyDescent="0.3">
      <c r="G207">
        <v>200</v>
      </c>
      <c r="H207">
        <v>156.84</v>
      </c>
      <c r="J207" s="13">
        <v>0</v>
      </c>
      <c r="K207" s="13">
        <v>0</v>
      </c>
      <c r="L207" s="13">
        <v>0</v>
      </c>
      <c r="M207" s="8">
        <v>0</v>
      </c>
      <c r="N207" s="8">
        <v>0.3921</v>
      </c>
      <c r="O207" s="18">
        <f>N207</f>
        <v>0.3921</v>
      </c>
      <c r="P207" s="13">
        <v>0</v>
      </c>
      <c r="Q207" s="13">
        <v>0</v>
      </c>
      <c r="R207" s="13">
        <v>0</v>
      </c>
    </row>
    <row r="208" spans="7:18" x14ac:dyDescent="0.25">
      <c r="G208">
        <v>300</v>
      </c>
      <c r="H208">
        <v>120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>
        <f>AVERAGE(J202,M205)</f>
        <v>0</v>
      </c>
      <c r="Q208">
        <f t="shared" ref="Q208:Q210" si="24">AVERAGE(K202,N205)</f>
        <v>0.2</v>
      </c>
      <c r="R208">
        <f t="shared" ref="R208:R209" si="25">AVERAGE(L202,O205)</f>
        <v>0.2</v>
      </c>
    </row>
    <row r="209" spans="7:18" x14ac:dyDescent="0.25">
      <c r="G209">
        <v>300</v>
      </c>
      <c r="H209">
        <v>201.88499999999999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>
        <f t="shared" ref="P209:P210" si="26">AVERAGE(J203,M206)</f>
        <v>0.67294999999999994</v>
      </c>
      <c r="Q209">
        <f t="shared" si="24"/>
        <v>0</v>
      </c>
      <c r="R209">
        <f t="shared" si="25"/>
        <v>0</v>
      </c>
    </row>
    <row r="210" spans="7:18" ht="15.75" thickBot="1" x14ac:dyDescent="0.3">
      <c r="G210">
        <v>300</v>
      </c>
      <c r="H210">
        <v>223.82999999999998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>
        <f t="shared" si="26"/>
        <v>0</v>
      </c>
      <c r="Q210">
        <f t="shared" si="24"/>
        <v>0.37304999999999999</v>
      </c>
      <c r="R210" s="18">
        <f>Q210</f>
        <v>0.37304999999999999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L47"/>
  <sheetViews>
    <sheetView workbookViewId="0">
      <selection activeCell="D24" sqref="D24"/>
    </sheetView>
  </sheetViews>
  <sheetFormatPr defaultRowHeight="15" x14ac:dyDescent="0.25"/>
  <sheetData>
    <row r="3" spans="2:38" ht="15.75" thickBot="1" x14ac:dyDescent="0.3">
      <c r="P3">
        <v>0.36109999999999998</v>
      </c>
      <c r="Q3">
        <f>P3*(105/205)</f>
        <v>0.18495365853658535</v>
      </c>
      <c r="R3">
        <f>P3*(100/205)</f>
        <v>0.17614634146341462</v>
      </c>
    </row>
    <row r="4" spans="2:38" ht="15.75" thickBot="1" x14ac:dyDescent="0.3">
      <c r="P4" s="2">
        <v>0.22570000000000001</v>
      </c>
      <c r="Q4" s="2">
        <v>0.97460000000000002</v>
      </c>
      <c r="R4" s="2">
        <v>0.42520000000000002</v>
      </c>
      <c r="S4" s="2">
        <v>3.6400000000000002E-2</v>
      </c>
    </row>
    <row r="5" spans="2:38" x14ac:dyDescent="0.25">
      <c r="B5" s="19">
        <f>(C5+C14)/(SUM(C15:C18))</f>
        <v>0.36105646271886682</v>
      </c>
      <c r="C5" s="17">
        <v>1947</v>
      </c>
      <c r="D5" s="17">
        <f t="array" ref="D5:D22">MMULT(F5:W22,C5:C22)</f>
        <v>15041.911141463414</v>
      </c>
      <c r="E5" s="17">
        <f>(SUM(C15:C18)*(B5*(105/205)))</f>
        <v>15040.097560975611</v>
      </c>
      <c r="F5" s="1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3">
        <v>0</v>
      </c>
      <c r="O5" s="1">
        <v>0</v>
      </c>
      <c r="P5" s="2">
        <f>Q3</f>
        <v>0.18495365853658535</v>
      </c>
      <c r="Q5" s="2">
        <f>P5</f>
        <v>0.18495365853658535</v>
      </c>
      <c r="R5" s="2">
        <f>Q5</f>
        <v>0.18495365853658535</v>
      </c>
      <c r="S5" s="2">
        <f>R5</f>
        <v>0.18495365853658535</v>
      </c>
      <c r="T5" s="2">
        <v>0</v>
      </c>
      <c r="U5" s="2">
        <v>0</v>
      </c>
      <c r="V5" s="2">
        <v>0</v>
      </c>
      <c r="W5" s="3">
        <v>0</v>
      </c>
    </row>
    <row r="6" spans="2:38" x14ac:dyDescent="0.25">
      <c r="C6" s="17">
        <v>1283</v>
      </c>
      <c r="D6" s="17">
        <v>1699.9257</v>
      </c>
      <c r="E6" s="17"/>
      <c r="F6" s="6">
        <v>0.87309999999999999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5">
        <v>0</v>
      </c>
      <c r="O6" s="6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5">
        <v>0</v>
      </c>
    </row>
    <row r="7" spans="2:38" x14ac:dyDescent="0.25">
      <c r="C7" s="17">
        <v>1698</v>
      </c>
      <c r="D7" s="17">
        <v>1183.9523999999999</v>
      </c>
      <c r="E7" s="17"/>
      <c r="F7" s="6">
        <v>0</v>
      </c>
      <c r="G7" s="4">
        <v>0.92279999999999995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5">
        <v>0</v>
      </c>
      <c r="O7" s="6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5">
        <v>0</v>
      </c>
    </row>
    <row r="8" spans="2:38" ht="15.75" thickBot="1" x14ac:dyDescent="0.3">
      <c r="C8" s="17">
        <v>1750</v>
      </c>
      <c r="D8" s="17">
        <v>1328.0058000000001</v>
      </c>
      <c r="E8" s="17"/>
      <c r="F8" s="6">
        <v>0</v>
      </c>
      <c r="G8" s="4">
        <v>0</v>
      </c>
      <c r="H8" s="4">
        <v>0.78210000000000002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5">
        <v>0</v>
      </c>
      <c r="O8" s="6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5">
        <v>0</v>
      </c>
    </row>
    <row r="9" spans="2:38" x14ac:dyDescent="0.25">
      <c r="C9" s="17">
        <v>1438</v>
      </c>
      <c r="D9" s="17">
        <v>1380.925</v>
      </c>
      <c r="E9" s="17"/>
      <c r="F9" s="6">
        <v>0</v>
      </c>
      <c r="G9" s="4">
        <v>0</v>
      </c>
      <c r="H9" s="4">
        <v>0</v>
      </c>
      <c r="I9" s="4">
        <v>0.78910000000000002</v>
      </c>
      <c r="J9" s="4">
        <v>0</v>
      </c>
      <c r="K9" s="4">
        <v>0</v>
      </c>
      <c r="L9" s="4">
        <v>0</v>
      </c>
      <c r="M9" s="4">
        <v>0</v>
      </c>
      <c r="N9" s="5">
        <v>0</v>
      </c>
      <c r="O9" s="6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5">
        <v>0</v>
      </c>
      <c r="AA9" s="1">
        <v>0</v>
      </c>
      <c r="AB9" s="2">
        <v>0</v>
      </c>
      <c r="AC9" s="3">
        <v>0</v>
      </c>
      <c r="AD9" s="1">
        <v>0</v>
      </c>
      <c r="AE9" s="2">
        <v>0.2</v>
      </c>
      <c r="AF9" s="3">
        <v>0.2</v>
      </c>
      <c r="AG9" s="1">
        <v>0</v>
      </c>
      <c r="AH9" s="2">
        <v>0</v>
      </c>
      <c r="AI9" s="3">
        <v>0</v>
      </c>
      <c r="AJ9" s="1">
        <v>0</v>
      </c>
      <c r="AK9" s="2">
        <v>0</v>
      </c>
      <c r="AL9" s="3">
        <v>0</v>
      </c>
    </row>
    <row r="10" spans="2:38" x14ac:dyDescent="0.25">
      <c r="C10" s="17">
        <v>1125</v>
      </c>
      <c r="D10" s="17">
        <v>992.93899999999996</v>
      </c>
      <c r="E10" s="17"/>
      <c r="F10" s="6">
        <v>0</v>
      </c>
      <c r="G10" s="4">
        <v>0</v>
      </c>
      <c r="H10" s="4">
        <v>0</v>
      </c>
      <c r="I10" s="4">
        <v>0</v>
      </c>
      <c r="J10" s="4">
        <v>0.6905</v>
      </c>
      <c r="K10" s="4">
        <v>0</v>
      </c>
      <c r="L10" s="4">
        <v>0</v>
      </c>
      <c r="M10" s="4">
        <v>0</v>
      </c>
      <c r="N10" s="5">
        <v>0</v>
      </c>
      <c r="O10" s="6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5">
        <v>0</v>
      </c>
      <c r="AA10" s="6">
        <v>0</v>
      </c>
      <c r="AB10" s="4">
        <v>0</v>
      </c>
      <c r="AC10" s="5">
        <v>0</v>
      </c>
      <c r="AD10" s="6">
        <v>0</v>
      </c>
      <c r="AE10" s="4">
        <v>0</v>
      </c>
      <c r="AF10" s="5">
        <v>0</v>
      </c>
      <c r="AG10" s="6">
        <v>0</v>
      </c>
      <c r="AH10" s="4">
        <v>0</v>
      </c>
      <c r="AI10" s="5">
        <v>0</v>
      </c>
      <c r="AJ10" s="6">
        <v>0</v>
      </c>
      <c r="AK10" s="4">
        <v>0</v>
      </c>
      <c r="AL10" s="5">
        <v>0</v>
      </c>
    </row>
    <row r="11" spans="2:38" ht="15.75" thickBot="1" x14ac:dyDescent="0.3">
      <c r="C11" s="17">
        <v>819</v>
      </c>
      <c r="D11" s="17">
        <v>893.02499999999998</v>
      </c>
      <c r="E11" s="17"/>
      <c r="F11" s="6">
        <v>0</v>
      </c>
      <c r="G11" s="4">
        <v>0</v>
      </c>
      <c r="H11" s="4">
        <v>0</v>
      </c>
      <c r="I11" s="4">
        <v>0</v>
      </c>
      <c r="J11" s="4">
        <v>0</v>
      </c>
      <c r="K11" s="4">
        <v>0.79379999999999995</v>
      </c>
      <c r="L11" s="4">
        <v>0</v>
      </c>
      <c r="M11" s="4">
        <v>0</v>
      </c>
      <c r="N11" s="5">
        <v>0</v>
      </c>
      <c r="O11" s="6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5">
        <v>0</v>
      </c>
      <c r="AA11" s="7">
        <v>0</v>
      </c>
      <c r="AB11" s="8">
        <v>0</v>
      </c>
      <c r="AC11" s="18">
        <v>0</v>
      </c>
      <c r="AD11" s="7">
        <v>0</v>
      </c>
      <c r="AE11" s="8">
        <v>0</v>
      </c>
      <c r="AF11" s="18">
        <v>0</v>
      </c>
      <c r="AG11" s="7">
        <v>0</v>
      </c>
      <c r="AH11" s="8">
        <v>0</v>
      </c>
      <c r="AI11" s="18">
        <v>0</v>
      </c>
      <c r="AJ11" s="7">
        <v>0</v>
      </c>
      <c r="AK11" s="8">
        <v>0</v>
      </c>
      <c r="AL11" s="18">
        <v>0</v>
      </c>
    </row>
    <row r="12" spans="2:38" x14ac:dyDescent="0.25">
      <c r="C12" s="17">
        <v>404</v>
      </c>
      <c r="D12" s="17">
        <v>514.98720000000003</v>
      </c>
      <c r="E12" s="17"/>
      <c r="F12" s="6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0.62880000000000003</v>
      </c>
      <c r="M12" s="4">
        <v>0</v>
      </c>
      <c r="N12" s="5">
        <v>0</v>
      </c>
      <c r="O12" s="6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5">
        <v>0</v>
      </c>
      <c r="AA12" s="1">
        <v>0</v>
      </c>
      <c r="AB12" s="2">
        <v>0</v>
      </c>
      <c r="AC12" s="3">
        <v>0</v>
      </c>
      <c r="AD12" s="1">
        <v>0</v>
      </c>
      <c r="AE12" s="2">
        <v>0.2</v>
      </c>
      <c r="AF12" s="3">
        <v>0.2</v>
      </c>
      <c r="AG12" s="1">
        <v>0</v>
      </c>
      <c r="AH12" s="2">
        <v>0</v>
      </c>
      <c r="AI12" s="3">
        <v>0</v>
      </c>
      <c r="AJ12" s="1">
        <v>0</v>
      </c>
      <c r="AK12" s="2">
        <v>0</v>
      </c>
      <c r="AL12" s="3">
        <v>0</v>
      </c>
    </row>
    <row r="13" spans="2:38" ht="15.75" thickBot="1" x14ac:dyDescent="0.3">
      <c r="C13" s="17">
        <v>122</v>
      </c>
      <c r="D13" s="17">
        <v>143.01599999999999</v>
      </c>
      <c r="E13" s="17"/>
      <c r="F13" s="7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0.35399999999999998</v>
      </c>
      <c r="N13" s="18">
        <v>0</v>
      </c>
      <c r="O13" s="7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8">
        <v>0</v>
      </c>
      <c r="AA13" s="6">
        <v>0</v>
      </c>
      <c r="AB13" s="4">
        <v>0</v>
      </c>
      <c r="AC13" s="5">
        <v>0</v>
      </c>
      <c r="AD13" s="6">
        <v>0</v>
      </c>
      <c r="AE13" s="4">
        <v>0</v>
      </c>
      <c r="AF13" s="5">
        <v>0</v>
      </c>
      <c r="AG13" s="6">
        <v>0</v>
      </c>
      <c r="AH13" s="4">
        <v>0</v>
      </c>
      <c r="AI13" s="5">
        <v>0</v>
      </c>
      <c r="AJ13" s="6">
        <v>0</v>
      </c>
      <c r="AK13" s="4">
        <v>0</v>
      </c>
      <c r="AL13" s="5">
        <v>0</v>
      </c>
    </row>
    <row r="14" spans="2:38" ht="15.75" thickBot="1" x14ac:dyDescent="0.3">
      <c r="C14" s="17">
        <v>27417</v>
      </c>
      <c r="D14" s="17">
        <v>14325.629658536585</v>
      </c>
      <c r="E14" s="17">
        <f>(SUM(C15:C18)*(B5*(100/205)))</f>
        <v>14323.90243902439</v>
      </c>
      <c r="F14" s="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3">
        <v>0</v>
      </c>
      <c r="O14" s="1">
        <v>0</v>
      </c>
      <c r="P14" s="2">
        <f>R3</f>
        <v>0.17614634146341462</v>
      </c>
      <c r="Q14" s="2">
        <f>P14</f>
        <v>0.17614634146341462</v>
      </c>
      <c r="R14" s="2">
        <f>Q14</f>
        <v>0.17614634146341462</v>
      </c>
      <c r="S14" s="2">
        <f>R14</f>
        <v>0.17614634146341462</v>
      </c>
      <c r="T14" s="2">
        <v>0</v>
      </c>
      <c r="U14" s="2">
        <v>0</v>
      </c>
      <c r="V14" s="2">
        <v>0</v>
      </c>
      <c r="W14" s="3">
        <v>0</v>
      </c>
      <c r="AA14" s="7">
        <v>0</v>
      </c>
      <c r="AB14" s="8">
        <v>0</v>
      </c>
      <c r="AC14" s="18">
        <v>0</v>
      </c>
      <c r="AD14" s="7">
        <v>0</v>
      </c>
      <c r="AE14" s="8">
        <v>0</v>
      </c>
      <c r="AF14" s="18">
        <v>0</v>
      </c>
      <c r="AG14" s="7">
        <v>0</v>
      </c>
      <c r="AH14" s="8">
        <v>0</v>
      </c>
      <c r="AI14" s="18">
        <v>0</v>
      </c>
      <c r="AJ14" s="7">
        <v>0</v>
      </c>
      <c r="AK14" s="8">
        <v>0</v>
      </c>
      <c r="AL14" s="18">
        <v>0</v>
      </c>
    </row>
    <row r="15" spans="2:38" x14ac:dyDescent="0.25">
      <c r="C15" s="17">
        <v>20453</v>
      </c>
      <c r="D15" s="17">
        <v>26567.895509999998</v>
      </c>
      <c r="E15" s="17"/>
      <c r="F15" s="6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0</v>
      </c>
      <c r="O15" s="6">
        <v>0.96902999999999995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5">
        <v>0</v>
      </c>
      <c r="AA15" s="1">
        <v>0</v>
      </c>
      <c r="AB15" s="2">
        <v>0</v>
      </c>
      <c r="AC15" s="3">
        <v>0</v>
      </c>
      <c r="AD15" s="1">
        <v>0</v>
      </c>
      <c r="AE15" s="2">
        <v>0</v>
      </c>
      <c r="AF15" s="3">
        <v>0</v>
      </c>
      <c r="AG15" s="1">
        <v>0</v>
      </c>
      <c r="AH15" s="2">
        <v>0</v>
      </c>
      <c r="AI15" s="3">
        <v>0</v>
      </c>
      <c r="AJ15" s="1">
        <v>0</v>
      </c>
      <c r="AK15" s="2">
        <v>0.2</v>
      </c>
      <c r="AL15" s="3">
        <v>0.2</v>
      </c>
    </row>
    <row r="16" spans="2:38" x14ac:dyDescent="0.25">
      <c r="C16" s="17">
        <v>22026</v>
      </c>
      <c r="D16" s="17">
        <v>19477.391900000002</v>
      </c>
      <c r="E16" s="17"/>
      <c r="F16" s="6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5">
        <v>0</v>
      </c>
      <c r="O16" s="6">
        <v>0</v>
      </c>
      <c r="P16" s="4">
        <v>0.95230000000000004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5">
        <v>0</v>
      </c>
      <c r="AA16" s="6">
        <v>0</v>
      </c>
      <c r="AB16" s="4">
        <v>0</v>
      </c>
      <c r="AC16" s="5">
        <v>0</v>
      </c>
      <c r="AD16" s="6">
        <v>0</v>
      </c>
      <c r="AE16" s="4">
        <v>0</v>
      </c>
      <c r="AF16" s="5">
        <v>0</v>
      </c>
      <c r="AG16" s="6">
        <v>0</v>
      </c>
      <c r="AH16" s="4">
        <v>0</v>
      </c>
      <c r="AI16" s="5">
        <v>0</v>
      </c>
      <c r="AJ16" s="6">
        <v>0</v>
      </c>
      <c r="AK16" s="4">
        <v>0</v>
      </c>
      <c r="AL16" s="5">
        <v>0</v>
      </c>
    </row>
    <row r="17" spans="3:38" ht="15.75" thickBot="1" x14ac:dyDescent="0.3">
      <c r="C17" s="17">
        <v>21013</v>
      </c>
      <c r="D17" s="17">
        <v>21680.191800000001</v>
      </c>
      <c r="E17" s="17"/>
      <c r="F17" s="6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0</v>
      </c>
      <c r="O17" s="6">
        <v>0</v>
      </c>
      <c r="P17" s="4">
        <v>0</v>
      </c>
      <c r="Q17" s="4">
        <v>0.98429999999999995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5">
        <v>0</v>
      </c>
      <c r="AA17" s="7">
        <v>0</v>
      </c>
      <c r="AB17" s="8">
        <v>0</v>
      </c>
      <c r="AC17" s="18">
        <v>0</v>
      </c>
      <c r="AD17" s="7">
        <v>0</v>
      </c>
      <c r="AE17" s="8">
        <v>0</v>
      </c>
      <c r="AF17" s="18">
        <v>0</v>
      </c>
      <c r="AG17" s="7">
        <v>0</v>
      </c>
      <c r="AH17" s="8">
        <v>0</v>
      </c>
      <c r="AI17" s="18">
        <v>0</v>
      </c>
      <c r="AJ17" s="7">
        <v>0</v>
      </c>
      <c r="AK17" s="8">
        <v>0</v>
      </c>
      <c r="AL17" s="18">
        <v>0</v>
      </c>
    </row>
    <row r="18" spans="3:38" x14ac:dyDescent="0.25">
      <c r="C18" s="17">
        <v>17836</v>
      </c>
      <c r="D18" s="17">
        <v>20159.872200000002</v>
      </c>
      <c r="E18" s="17"/>
      <c r="F18" s="6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5">
        <v>0</v>
      </c>
      <c r="O18" s="6">
        <v>0</v>
      </c>
      <c r="P18" s="4">
        <v>0</v>
      </c>
      <c r="Q18" s="4">
        <v>0</v>
      </c>
      <c r="R18" s="4">
        <v>0.95940000000000003</v>
      </c>
      <c r="S18" s="4">
        <v>0</v>
      </c>
      <c r="T18" s="4">
        <v>0</v>
      </c>
      <c r="U18" s="4">
        <v>0</v>
      </c>
      <c r="V18" s="4">
        <v>0</v>
      </c>
      <c r="W18" s="5">
        <v>0</v>
      </c>
      <c r="AA18" s="1">
        <v>0</v>
      </c>
      <c r="AB18" s="2">
        <v>0</v>
      </c>
      <c r="AC18" s="3">
        <v>0</v>
      </c>
      <c r="AD18" s="1">
        <v>0</v>
      </c>
      <c r="AE18" s="2">
        <v>0</v>
      </c>
      <c r="AF18" s="3">
        <v>0</v>
      </c>
      <c r="AG18" s="1">
        <v>0</v>
      </c>
      <c r="AH18" s="2">
        <v>0</v>
      </c>
      <c r="AI18" s="3">
        <v>0</v>
      </c>
      <c r="AJ18" s="1">
        <v>0</v>
      </c>
      <c r="AK18" s="2">
        <v>0.2</v>
      </c>
      <c r="AL18" s="3">
        <v>0.2</v>
      </c>
    </row>
    <row r="19" spans="3:38" x14ac:dyDescent="0.25">
      <c r="C19" s="17">
        <v>14382</v>
      </c>
      <c r="D19" s="17">
        <v>16366.313599999999</v>
      </c>
      <c r="E19" s="17"/>
      <c r="F19" s="6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  <c r="O19" s="6">
        <v>0</v>
      </c>
      <c r="P19" s="4">
        <v>0</v>
      </c>
      <c r="Q19" s="4">
        <v>0</v>
      </c>
      <c r="R19" s="4">
        <v>0</v>
      </c>
      <c r="S19" s="4">
        <v>0.91759999999999997</v>
      </c>
      <c r="T19" s="4">
        <v>0</v>
      </c>
      <c r="U19" s="4">
        <v>0</v>
      </c>
      <c r="V19" s="4">
        <v>0</v>
      </c>
      <c r="W19" s="5">
        <v>0</v>
      </c>
      <c r="AA19" s="6">
        <v>0</v>
      </c>
      <c r="AB19" s="4">
        <v>0</v>
      </c>
      <c r="AC19" s="5">
        <v>0</v>
      </c>
      <c r="AD19" s="6">
        <v>0</v>
      </c>
      <c r="AE19" s="4">
        <v>0</v>
      </c>
      <c r="AF19" s="5">
        <v>0</v>
      </c>
      <c r="AG19" s="6">
        <v>0</v>
      </c>
      <c r="AH19" s="4">
        <v>0</v>
      </c>
      <c r="AI19" s="5">
        <v>0</v>
      </c>
      <c r="AJ19" s="6">
        <v>0</v>
      </c>
      <c r="AK19" s="4">
        <v>0</v>
      </c>
      <c r="AL19" s="5">
        <v>0</v>
      </c>
    </row>
    <row r="20" spans="3:38" ht="15.75" thickBot="1" x14ac:dyDescent="0.3">
      <c r="C20" s="17">
        <v>10243</v>
      </c>
      <c r="D20" s="17">
        <v>12223.2618</v>
      </c>
      <c r="E20" s="17"/>
      <c r="F20" s="6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5">
        <v>0</v>
      </c>
      <c r="O20" s="6">
        <v>0</v>
      </c>
      <c r="P20" s="4">
        <v>0</v>
      </c>
      <c r="Q20" s="4">
        <v>0</v>
      </c>
      <c r="R20" s="4">
        <v>0</v>
      </c>
      <c r="S20" s="4">
        <v>0</v>
      </c>
      <c r="T20" s="4">
        <v>0.84989999999999999</v>
      </c>
      <c r="U20" s="4">
        <v>0</v>
      </c>
      <c r="V20" s="4">
        <v>0</v>
      </c>
      <c r="W20" s="5">
        <v>0</v>
      </c>
      <c r="AA20" s="7">
        <v>0</v>
      </c>
      <c r="AB20" s="8">
        <v>0</v>
      </c>
      <c r="AC20" s="18">
        <v>0</v>
      </c>
      <c r="AD20" s="7">
        <v>0</v>
      </c>
      <c r="AE20" s="8">
        <v>0</v>
      </c>
      <c r="AF20" s="18">
        <v>0</v>
      </c>
      <c r="AG20" s="7">
        <v>0</v>
      </c>
      <c r="AH20" s="8">
        <v>0</v>
      </c>
      <c r="AI20" s="18">
        <v>0</v>
      </c>
      <c r="AJ20" s="7">
        <v>0</v>
      </c>
      <c r="AK20" s="8">
        <v>0</v>
      </c>
      <c r="AL20" s="18">
        <v>0</v>
      </c>
    </row>
    <row r="21" spans="3:38" x14ac:dyDescent="0.25">
      <c r="C21" s="17">
        <v>5160</v>
      </c>
      <c r="D21" s="17">
        <v>7345.2552999999998</v>
      </c>
      <c r="E21" s="17"/>
      <c r="F21" s="6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  <c r="O21" s="6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0.71709999999999996</v>
      </c>
      <c r="V21" s="4">
        <v>0</v>
      </c>
      <c r="W21" s="5">
        <v>0</v>
      </c>
    </row>
    <row r="22" spans="3:38" ht="15.75" thickBot="1" x14ac:dyDescent="0.3">
      <c r="C22" s="17">
        <v>1581</v>
      </c>
      <c r="D22" s="17">
        <v>2023.2360000000001</v>
      </c>
      <c r="E22" s="17"/>
      <c r="F22" s="7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18">
        <v>0</v>
      </c>
      <c r="O22" s="7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0.3921</v>
      </c>
      <c r="W22" s="18">
        <v>0</v>
      </c>
    </row>
    <row r="23" spans="3:38" x14ac:dyDescent="0.25">
      <c r="C23" s="17"/>
      <c r="D23" s="17"/>
      <c r="E23" s="17"/>
    </row>
    <row r="24" spans="3:38" x14ac:dyDescent="0.25">
      <c r="C24" s="17">
        <f>SUM(C5:C22)</f>
        <v>150697</v>
      </c>
      <c r="D24" s="17">
        <f t="shared" ref="D24" si="0">SUM(D5:D22)</f>
        <v>163347.73501</v>
      </c>
      <c r="E24" s="17"/>
    </row>
    <row r="27" spans="3:38" ht="15.75" thickBot="1" x14ac:dyDescent="0.3"/>
    <row r="28" spans="3:38" x14ac:dyDescent="0.25">
      <c r="C28" s="17">
        <v>1947</v>
      </c>
      <c r="D28" s="17">
        <f t="array" ref="D28:D45">MMULT(F28:W45,C28:C45)</f>
        <v>0</v>
      </c>
      <c r="E28" s="17">
        <f>D28</f>
        <v>0</v>
      </c>
      <c r="F28" s="1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3">
        <v>0</v>
      </c>
      <c r="O28" s="1">
        <v>0</v>
      </c>
      <c r="P28" s="2">
        <f>P27*(105/205)</f>
        <v>0</v>
      </c>
      <c r="Q28" s="2">
        <f>Q27*(105/205)</f>
        <v>0</v>
      </c>
      <c r="R28" s="2">
        <f>R27*(105/205)</f>
        <v>0</v>
      </c>
      <c r="S28" s="2">
        <f>S27*(105/205)</f>
        <v>0</v>
      </c>
      <c r="T28" s="2">
        <v>0</v>
      </c>
      <c r="U28" s="2">
        <v>0</v>
      </c>
      <c r="V28" s="2">
        <v>0</v>
      </c>
      <c r="W28" s="3">
        <v>0</v>
      </c>
    </row>
    <row r="29" spans="3:38" x14ac:dyDescent="0.25">
      <c r="C29" s="17">
        <v>1283</v>
      </c>
      <c r="D29" s="17">
        <v>1699.9257</v>
      </c>
      <c r="E29" s="17">
        <f t="shared" ref="E29:E45" si="1">D29</f>
        <v>1699.9257</v>
      </c>
      <c r="F29" s="6">
        <v>0.87309999999999999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5">
        <v>0</v>
      </c>
      <c r="O29" s="6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5">
        <v>0</v>
      </c>
    </row>
    <row r="30" spans="3:38" x14ac:dyDescent="0.25">
      <c r="C30" s="17">
        <v>1698</v>
      </c>
      <c r="D30" s="17">
        <v>1183.9523999999999</v>
      </c>
      <c r="E30" s="17">
        <f t="shared" si="1"/>
        <v>1183.9523999999999</v>
      </c>
      <c r="F30" s="6">
        <v>0</v>
      </c>
      <c r="G30" s="4">
        <v>0.92279999999999995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5">
        <v>0</v>
      </c>
      <c r="O30" s="6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5">
        <v>0</v>
      </c>
    </row>
    <row r="31" spans="3:38" x14ac:dyDescent="0.25">
      <c r="C31" s="17">
        <v>1750</v>
      </c>
      <c r="D31" s="17">
        <v>1328.0058000000001</v>
      </c>
      <c r="E31" s="17">
        <f t="shared" si="1"/>
        <v>1328.0058000000001</v>
      </c>
      <c r="F31" s="6">
        <v>0</v>
      </c>
      <c r="G31" s="4">
        <v>0</v>
      </c>
      <c r="H31" s="4">
        <v>0.78210000000000002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5">
        <v>0</v>
      </c>
      <c r="O31" s="6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5">
        <v>0</v>
      </c>
    </row>
    <row r="32" spans="3:38" x14ac:dyDescent="0.25">
      <c r="C32" s="17">
        <v>1438</v>
      </c>
      <c r="D32" s="17">
        <v>1380.925</v>
      </c>
      <c r="E32" s="17">
        <f t="shared" si="1"/>
        <v>1380.925</v>
      </c>
      <c r="F32" s="6">
        <v>0</v>
      </c>
      <c r="G32" s="4">
        <v>0</v>
      </c>
      <c r="H32" s="4">
        <v>0</v>
      </c>
      <c r="I32" s="4">
        <v>0.78910000000000002</v>
      </c>
      <c r="J32" s="4">
        <v>0</v>
      </c>
      <c r="K32" s="4">
        <v>0</v>
      </c>
      <c r="L32" s="4">
        <v>0</v>
      </c>
      <c r="M32" s="4">
        <v>0</v>
      </c>
      <c r="N32" s="5">
        <v>0</v>
      </c>
      <c r="O32" s="6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5">
        <v>0</v>
      </c>
    </row>
    <row r="33" spans="3:23" x14ac:dyDescent="0.25">
      <c r="C33" s="17">
        <v>1125</v>
      </c>
      <c r="D33" s="17">
        <v>992.93899999999996</v>
      </c>
      <c r="E33" s="17">
        <f t="shared" si="1"/>
        <v>992.93899999999996</v>
      </c>
      <c r="F33" s="6">
        <v>0</v>
      </c>
      <c r="G33" s="4">
        <v>0</v>
      </c>
      <c r="H33" s="4">
        <v>0</v>
      </c>
      <c r="I33" s="4">
        <v>0</v>
      </c>
      <c r="J33" s="4">
        <v>0.6905</v>
      </c>
      <c r="K33" s="4">
        <v>0</v>
      </c>
      <c r="L33" s="4">
        <v>0</v>
      </c>
      <c r="M33" s="4">
        <v>0</v>
      </c>
      <c r="N33" s="5">
        <v>0</v>
      </c>
      <c r="O33" s="6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5">
        <v>0</v>
      </c>
    </row>
    <row r="34" spans="3:23" x14ac:dyDescent="0.25">
      <c r="C34" s="17">
        <v>819</v>
      </c>
      <c r="D34" s="17">
        <v>893.02499999999998</v>
      </c>
      <c r="E34" s="17">
        <f t="shared" si="1"/>
        <v>893.02499999999998</v>
      </c>
      <c r="F34" s="6">
        <v>0</v>
      </c>
      <c r="G34" s="4">
        <v>0</v>
      </c>
      <c r="H34" s="4">
        <v>0</v>
      </c>
      <c r="I34" s="4">
        <v>0</v>
      </c>
      <c r="J34" s="4">
        <v>0</v>
      </c>
      <c r="K34" s="4">
        <v>0.79379999999999995</v>
      </c>
      <c r="L34" s="4">
        <v>0</v>
      </c>
      <c r="M34" s="4">
        <v>0</v>
      </c>
      <c r="N34" s="5">
        <v>0</v>
      </c>
      <c r="O34" s="6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5">
        <v>0</v>
      </c>
    </row>
    <row r="35" spans="3:23" x14ac:dyDescent="0.25">
      <c r="C35" s="17">
        <v>404</v>
      </c>
      <c r="D35" s="17">
        <v>514.98720000000003</v>
      </c>
      <c r="E35" s="17">
        <f t="shared" si="1"/>
        <v>514.98720000000003</v>
      </c>
      <c r="F35" s="6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0.62880000000000003</v>
      </c>
      <c r="M35" s="4">
        <v>0</v>
      </c>
      <c r="N35" s="5">
        <v>0</v>
      </c>
      <c r="O35" s="6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>
        <v>0</v>
      </c>
    </row>
    <row r="36" spans="3:23" ht="15.75" thickBot="1" x14ac:dyDescent="0.3">
      <c r="C36" s="17">
        <v>122</v>
      </c>
      <c r="D36" s="17">
        <v>143.01599999999999</v>
      </c>
      <c r="E36" s="17">
        <f t="shared" si="1"/>
        <v>143.01599999999999</v>
      </c>
      <c r="F36" s="7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0.35399999999999998</v>
      </c>
      <c r="N36" s="18">
        <v>0</v>
      </c>
      <c r="O36" s="7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18">
        <v>0</v>
      </c>
    </row>
    <row r="37" spans="3:23" x14ac:dyDescent="0.25">
      <c r="C37" s="17">
        <v>27417</v>
      </c>
      <c r="D37" s="17">
        <v>0</v>
      </c>
      <c r="E37" s="17">
        <f>SUM(C39:C42)*(SUM(P4:S4))*(100/205)</f>
        <v>61009.565024390242</v>
      </c>
      <c r="F37" s="1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3">
        <v>0</v>
      </c>
      <c r="O37" s="1">
        <v>0</v>
      </c>
      <c r="P37" s="2">
        <f>P27*(100/205)</f>
        <v>0</v>
      </c>
      <c r="Q37" s="2">
        <f>Q27*(100/205)</f>
        <v>0</v>
      </c>
      <c r="R37" s="2">
        <f>R27*(100/205)</f>
        <v>0</v>
      </c>
      <c r="S37" s="2">
        <f>S27*(100/205)</f>
        <v>0</v>
      </c>
      <c r="T37" s="2">
        <v>0</v>
      </c>
      <c r="U37" s="2">
        <v>0</v>
      </c>
      <c r="V37" s="2">
        <v>0</v>
      </c>
      <c r="W37" s="3">
        <v>0</v>
      </c>
    </row>
    <row r="38" spans="3:23" x14ac:dyDescent="0.25">
      <c r="C38" s="17">
        <v>20453</v>
      </c>
      <c r="D38" s="17">
        <v>26567.895509999998</v>
      </c>
      <c r="E38" s="17">
        <f t="shared" si="1"/>
        <v>26567.895509999998</v>
      </c>
      <c r="F38" s="6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5">
        <v>0</v>
      </c>
      <c r="O38" s="6">
        <v>0.96902999999999995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5">
        <v>0</v>
      </c>
    </row>
    <row r="39" spans="3:23" x14ac:dyDescent="0.25">
      <c r="C39" s="17">
        <v>22026</v>
      </c>
      <c r="D39" s="17">
        <v>19477.391900000002</v>
      </c>
      <c r="E39" s="17">
        <f t="shared" si="1"/>
        <v>19477.391900000002</v>
      </c>
      <c r="F39" s="6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5">
        <v>0</v>
      </c>
      <c r="O39" s="6">
        <v>0</v>
      </c>
      <c r="P39" s="4">
        <v>0.95230000000000004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5">
        <v>0</v>
      </c>
    </row>
    <row r="40" spans="3:23" x14ac:dyDescent="0.25">
      <c r="C40" s="17">
        <v>21013</v>
      </c>
      <c r="D40" s="17">
        <v>21680.191800000001</v>
      </c>
      <c r="E40" s="17">
        <f t="shared" si="1"/>
        <v>21680.191800000001</v>
      </c>
      <c r="F40" s="6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5">
        <v>0</v>
      </c>
      <c r="O40" s="6">
        <v>0</v>
      </c>
      <c r="P40" s="4">
        <v>0</v>
      </c>
      <c r="Q40" s="4">
        <v>0.98429999999999995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5">
        <v>0</v>
      </c>
    </row>
    <row r="41" spans="3:23" x14ac:dyDescent="0.25">
      <c r="C41" s="17">
        <v>17836</v>
      </c>
      <c r="D41" s="17">
        <v>20159.872200000002</v>
      </c>
      <c r="E41" s="17">
        <f t="shared" si="1"/>
        <v>20159.872200000002</v>
      </c>
      <c r="F41" s="6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5">
        <v>0</v>
      </c>
      <c r="O41" s="6">
        <v>0</v>
      </c>
      <c r="P41" s="4">
        <v>0</v>
      </c>
      <c r="Q41" s="4">
        <v>0</v>
      </c>
      <c r="R41" s="4">
        <v>0.95940000000000003</v>
      </c>
      <c r="S41" s="4">
        <v>0</v>
      </c>
      <c r="T41" s="4">
        <v>0</v>
      </c>
      <c r="U41" s="4">
        <v>0</v>
      </c>
      <c r="V41" s="4">
        <v>0</v>
      </c>
      <c r="W41" s="5">
        <v>0</v>
      </c>
    </row>
    <row r="42" spans="3:23" x14ac:dyDescent="0.25">
      <c r="C42" s="17">
        <v>14382</v>
      </c>
      <c r="D42" s="17">
        <v>16366.313599999999</v>
      </c>
      <c r="E42" s="17">
        <f t="shared" si="1"/>
        <v>16366.313599999999</v>
      </c>
      <c r="F42" s="6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5">
        <v>0</v>
      </c>
      <c r="O42" s="6">
        <v>0</v>
      </c>
      <c r="P42" s="4">
        <v>0</v>
      </c>
      <c r="Q42" s="4">
        <v>0</v>
      </c>
      <c r="R42" s="4">
        <v>0</v>
      </c>
      <c r="S42" s="4">
        <v>0.91759999999999997</v>
      </c>
      <c r="T42" s="4">
        <v>0</v>
      </c>
      <c r="U42" s="4">
        <v>0</v>
      </c>
      <c r="V42" s="4">
        <v>0</v>
      </c>
      <c r="W42" s="5">
        <v>0</v>
      </c>
    </row>
    <row r="43" spans="3:23" x14ac:dyDescent="0.25">
      <c r="C43" s="17">
        <v>10243</v>
      </c>
      <c r="D43" s="17">
        <v>12223.2618</v>
      </c>
      <c r="E43" s="17">
        <f t="shared" si="1"/>
        <v>12223.2618</v>
      </c>
      <c r="F43" s="6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5">
        <v>0</v>
      </c>
      <c r="O43" s="6">
        <v>0</v>
      </c>
      <c r="P43" s="4">
        <v>0</v>
      </c>
      <c r="Q43" s="4">
        <v>0</v>
      </c>
      <c r="R43" s="4">
        <v>0</v>
      </c>
      <c r="S43" s="4">
        <v>0</v>
      </c>
      <c r="T43" s="4">
        <v>0.84989999999999999</v>
      </c>
      <c r="U43" s="4">
        <v>0</v>
      </c>
      <c r="V43" s="4">
        <v>0</v>
      </c>
      <c r="W43" s="5">
        <v>0</v>
      </c>
    </row>
    <row r="44" spans="3:23" x14ac:dyDescent="0.25">
      <c r="C44" s="17">
        <v>5160</v>
      </c>
      <c r="D44" s="17">
        <v>7345.2552999999998</v>
      </c>
      <c r="E44" s="17">
        <f t="shared" si="1"/>
        <v>7345.2552999999998</v>
      </c>
      <c r="F44" s="6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5">
        <v>0</v>
      </c>
      <c r="O44" s="6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0.71709999999999996</v>
      </c>
      <c r="V44" s="4">
        <v>0</v>
      </c>
      <c r="W44" s="5">
        <v>0</v>
      </c>
    </row>
    <row r="45" spans="3:23" ht="15.75" thickBot="1" x14ac:dyDescent="0.3">
      <c r="C45" s="17">
        <v>1581</v>
      </c>
      <c r="D45" s="17">
        <v>2023.2360000000001</v>
      </c>
      <c r="E45" s="17">
        <f t="shared" si="1"/>
        <v>2023.2360000000001</v>
      </c>
      <c r="F45" s="7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18">
        <v>0</v>
      </c>
      <c r="O45" s="7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0.3921</v>
      </c>
      <c r="W45" s="18">
        <v>0</v>
      </c>
    </row>
    <row r="46" spans="3:23" x14ac:dyDescent="0.25">
      <c r="C46" s="17"/>
      <c r="D46" s="17"/>
      <c r="E46" s="17"/>
    </row>
    <row r="47" spans="3:23" x14ac:dyDescent="0.25">
      <c r="C47" s="17">
        <f>SUM(C28:C45)</f>
        <v>150697</v>
      </c>
      <c r="D47" s="17">
        <f t="shared" ref="D47:E47" si="2">SUM(D28:D45)</f>
        <v>133980.19420999999</v>
      </c>
      <c r="E47" s="17">
        <f t="shared" si="2"/>
        <v>194989.75923439025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H64"/>
  <sheetViews>
    <sheetView zoomScale="80" zoomScaleNormal="80" workbookViewId="0">
      <selection activeCell="H10" sqref="H10"/>
    </sheetView>
  </sheetViews>
  <sheetFormatPr defaultRowHeight="15" x14ac:dyDescent="0.25"/>
  <cols>
    <col min="3" max="4" width="10.140625" bestFit="1" customWidth="1"/>
    <col min="5" max="5" width="9" bestFit="1" customWidth="1"/>
    <col min="59" max="59" width="12" bestFit="1" customWidth="1"/>
  </cols>
  <sheetData>
    <row r="3" spans="1:112" ht="15.75" thickBot="1" x14ac:dyDescent="0.3"/>
    <row r="4" spans="1:112" ht="15.75" thickBot="1" x14ac:dyDescent="0.3">
      <c r="A4">
        <v>3000</v>
      </c>
      <c r="B4">
        <f t="array" ref="B4:B57">MMULT(D4:BE57,A4:A57)</f>
        <v>2629.0109999999995</v>
      </c>
      <c r="C4">
        <f t="array" ref="C4:C57">MMULT(BG4:DH57,B4:B57)</f>
        <v>2450.0841761813335</v>
      </c>
      <c r="D4" s="1">
        <v>0</v>
      </c>
      <c r="E4" s="2">
        <v>0</v>
      </c>
      <c r="F4" s="2">
        <v>0.125191</v>
      </c>
      <c r="G4" s="2">
        <v>0.125191</v>
      </c>
      <c r="H4" s="2">
        <v>0.125191</v>
      </c>
      <c r="I4" s="2">
        <v>0.125191</v>
      </c>
      <c r="J4" s="2">
        <v>0.125191</v>
      </c>
      <c r="K4" s="2">
        <v>0.125191</v>
      </c>
      <c r="L4" s="2">
        <v>0.125191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3">
        <v>0</v>
      </c>
      <c r="V4" s="1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3">
        <v>0</v>
      </c>
      <c r="AN4" s="1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3">
        <v>0</v>
      </c>
      <c r="BG4" s="1">
        <f>1-(SUM(Sheet2!BG$22:BG$57))</f>
        <v>0.93194139399999998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3">
        <v>0</v>
      </c>
      <c r="BY4" s="1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3">
        <v>0</v>
      </c>
      <c r="CQ4" s="1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3">
        <v>0</v>
      </c>
    </row>
    <row r="5" spans="1:112" ht="15.75" thickBot="1" x14ac:dyDescent="0.3">
      <c r="A5">
        <v>3000</v>
      </c>
      <c r="B5">
        <v>2651.634</v>
      </c>
      <c r="C5">
        <v>2516.3609615785563</v>
      </c>
      <c r="D5" s="11">
        <v>0.88387800000000005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0</v>
      </c>
      <c r="V5" s="11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5">
        <v>0</v>
      </c>
      <c r="AN5" s="11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5">
        <v>0</v>
      </c>
      <c r="BG5" s="11">
        <v>0</v>
      </c>
      <c r="BH5" s="1">
        <f>1-(SUM(Sheet2!BH$22:BH$57))</f>
        <v>0.92985661899999994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5">
        <v>0</v>
      </c>
      <c r="BY5" s="11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5">
        <v>0</v>
      </c>
      <c r="CQ5" s="15">
        <f>Sheet1!$C$6*Sheet2!AN41*1.1</f>
        <v>5.7879030000000012E-2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5">
        <v>0</v>
      </c>
    </row>
    <row r="6" spans="1:112" ht="15.75" thickBot="1" x14ac:dyDescent="0.3">
      <c r="A6">
        <v>3000</v>
      </c>
      <c r="B6">
        <v>2732.8589999999999</v>
      </c>
      <c r="C6">
        <v>2600.9821597329264</v>
      </c>
      <c r="D6" s="6">
        <v>0</v>
      </c>
      <c r="E6" s="10">
        <v>0.91095300000000001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0</v>
      </c>
      <c r="V6" s="6">
        <v>0</v>
      </c>
      <c r="W6" s="10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5">
        <v>0</v>
      </c>
      <c r="AN6" s="6">
        <v>0</v>
      </c>
      <c r="AO6" s="10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5">
        <v>0</v>
      </c>
      <c r="BG6" s="6">
        <v>0</v>
      </c>
      <c r="BH6" s="10">
        <v>0</v>
      </c>
      <c r="BI6" s="1">
        <f>1-(SUM(Sheet2!BI$22:BI$57))</f>
        <v>0.92696465299999997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5">
        <v>0</v>
      </c>
      <c r="BY6" s="6">
        <v>0</v>
      </c>
      <c r="BZ6" s="10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5">
        <v>0</v>
      </c>
      <c r="CQ6" s="6">
        <v>0</v>
      </c>
      <c r="CR6" s="15">
        <f>Sheet1!$C$6*Sheet2!AO42*1.1</f>
        <v>6.4350000000000004E-2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5">
        <v>0</v>
      </c>
    </row>
    <row r="7" spans="1:112" ht="15.75" thickBot="1" x14ac:dyDescent="0.3">
      <c r="A7">
        <v>3000</v>
      </c>
      <c r="B7">
        <v>2845.5329999999999</v>
      </c>
      <c r="C7">
        <v>2734.5545555949957</v>
      </c>
      <c r="D7" s="6">
        <v>0</v>
      </c>
      <c r="E7" s="4">
        <v>0</v>
      </c>
      <c r="F7" s="10">
        <v>0.94851099999999999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0</v>
      </c>
      <c r="V7" s="6">
        <v>0</v>
      </c>
      <c r="W7" s="4">
        <v>0</v>
      </c>
      <c r="X7" s="10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5">
        <v>0</v>
      </c>
      <c r="AN7" s="6">
        <v>0</v>
      </c>
      <c r="AO7" s="4">
        <v>0</v>
      </c>
      <c r="AP7" s="10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5">
        <v>0</v>
      </c>
      <c r="BG7" s="6">
        <v>0</v>
      </c>
      <c r="BH7" s="4">
        <v>0</v>
      </c>
      <c r="BI7" s="10">
        <v>0</v>
      </c>
      <c r="BJ7" s="1">
        <f>1-(SUM(Sheet2!BJ$22:BJ$57))</f>
        <v>0.93137421200000003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5">
        <v>0</v>
      </c>
      <c r="BY7" s="6">
        <v>0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5">
        <v>0</v>
      </c>
      <c r="CQ7" s="6">
        <v>0</v>
      </c>
      <c r="CR7" s="4">
        <v>0</v>
      </c>
      <c r="CS7" s="15">
        <f>Sheet1!$C$6*Sheet2!AP43*1.1</f>
        <v>7.2050000000000003E-2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5">
        <v>0</v>
      </c>
    </row>
    <row r="8" spans="1:112" ht="15.75" thickBot="1" x14ac:dyDescent="0.3">
      <c r="A8">
        <v>3000</v>
      </c>
      <c r="B8">
        <v>2673.732</v>
      </c>
      <c r="C8">
        <v>2574.0260617862723</v>
      </c>
      <c r="D8" s="6">
        <v>0</v>
      </c>
      <c r="E8" s="4">
        <v>0</v>
      </c>
      <c r="F8" s="4">
        <v>0</v>
      </c>
      <c r="G8" s="10">
        <v>0.89124400000000004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0</v>
      </c>
      <c r="V8" s="6">
        <v>0</v>
      </c>
      <c r="W8" s="4">
        <v>0</v>
      </c>
      <c r="X8" s="4">
        <v>0</v>
      </c>
      <c r="Y8" s="10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5">
        <v>0</v>
      </c>
      <c r="AN8" s="6">
        <v>0</v>
      </c>
      <c r="AO8" s="4">
        <v>0</v>
      </c>
      <c r="AP8" s="4">
        <v>0</v>
      </c>
      <c r="AQ8" s="10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5">
        <v>0</v>
      </c>
      <c r="BG8" s="6">
        <v>0</v>
      </c>
      <c r="BH8" s="4">
        <v>0</v>
      </c>
      <c r="BI8" s="4">
        <v>0</v>
      </c>
      <c r="BJ8" s="10">
        <v>0</v>
      </c>
      <c r="BK8" s="1">
        <f>1-(SUM(Sheet2!BK$22:BK$57))</f>
        <v>0.926869096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5">
        <v>0</v>
      </c>
      <c r="BY8" s="6">
        <v>0</v>
      </c>
      <c r="BZ8" s="4">
        <v>0</v>
      </c>
      <c r="CA8" s="4">
        <v>0</v>
      </c>
      <c r="CB8" s="10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5">
        <v>0</v>
      </c>
      <c r="CQ8" s="6">
        <v>0</v>
      </c>
      <c r="CR8" s="4">
        <v>0</v>
      </c>
      <c r="CS8" s="4">
        <v>0</v>
      </c>
      <c r="CT8" s="15">
        <f>Sheet1!$C$6*Sheet2!AQ44*1.1</f>
        <v>7.3150000000000007E-2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5">
        <v>0</v>
      </c>
    </row>
    <row r="9" spans="1:112" ht="15.75" thickBot="1" x14ac:dyDescent="0.3">
      <c r="A9">
        <v>3000</v>
      </c>
      <c r="B9">
        <v>2849.2560000000003</v>
      </c>
      <c r="C9">
        <v>2733.0734538206084</v>
      </c>
      <c r="D9" s="6">
        <v>0</v>
      </c>
      <c r="E9" s="4">
        <v>0</v>
      </c>
      <c r="F9" s="4">
        <v>0</v>
      </c>
      <c r="G9" s="4">
        <v>0</v>
      </c>
      <c r="H9" s="10">
        <v>0.94975200000000004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0</v>
      </c>
      <c r="V9" s="6">
        <v>0</v>
      </c>
      <c r="W9" s="4">
        <v>0</v>
      </c>
      <c r="X9" s="4">
        <v>0</v>
      </c>
      <c r="Y9" s="4">
        <v>0</v>
      </c>
      <c r="Z9" s="10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5">
        <v>0</v>
      </c>
      <c r="AN9" s="6">
        <v>0</v>
      </c>
      <c r="AO9" s="4">
        <v>0</v>
      </c>
      <c r="AP9" s="4">
        <v>0</v>
      </c>
      <c r="AQ9" s="4">
        <v>0</v>
      </c>
      <c r="AR9" s="10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5">
        <v>0</v>
      </c>
      <c r="BG9" s="6">
        <v>0</v>
      </c>
      <c r="BH9" s="4">
        <v>0</v>
      </c>
      <c r="BI9" s="4">
        <v>0</v>
      </c>
      <c r="BJ9" s="4">
        <v>0</v>
      </c>
      <c r="BK9" s="10">
        <v>0</v>
      </c>
      <c r="BL9" s="1">
        <f>1-(SUM(Sheet2!BL$22:BL$57))</f>
        <v>0.92430776800000003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5">
        <v>0</v>
      </c>
      <c r="BY9" s="6">
        <v>0</v>
      </c>
      <c r="BZ9" s="4">
        <v>0</v>
      </c>
      <c r="CA9" s="4">
        <v>0</v>
      </c>
      <c r="CB9" s="4">
        <v>0</v>
      </c>
      <c r="CC9" s="10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5">
        <v>0</v>
      </c>
      <c r="CQ9" s="6">
        <v>0</v>
      </c>
      <c r="CR9" s="4">
        <v>0</v>
      </c>
      <c r="CS9" s="4">
        <v>0</v>
      </c>
      <c r="CT9" s="4">
        <v>0</v>
      </c>
      <c r="CU9" s="15">
        <f>Sheet1!$C$6*Sheet2!AR45*1.1</f>
        <v>7.4800000000000005E-2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5">
        <v>0</v>
      </c>
    </row>
    <row r="10" spans="1:112" ht="15.75" thickBot="1" x14ac:dyDescent="0.3">
      <c r="A10">
        <v>3000</v>
      </c>
      <c r="B10">
        <v>2949.0480000000002</v>
      </c>
      <c r="C10">
        <v>2828.5726555087845</v>
      </c>
      <c r="D10" s="6">
        <v>0</v>
      </c>
      <c r="E10" s="4">
        <v>0</v>
      </c>
      <c r="F10" s="4">
        <v>0</v>
      </c>
      <c r="G10" s="4">
        <v>0</v>
      </c>
      <c r="H10" s="4">
        <v>0</v>
      </c>
      <c r="I10" s="10">
        <v>0.983016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0</v>
      </c>
      <c r="V10" s="6">
        <v>0</v>
      </c>
      <c r="W10" s="4">
        <v>0</v>
      </c>
      <c r="X10" s="4">
        <v>0</v>
      </c>
      <c r="Y10" s="4">
        <v>0</v>
      </c>
      <c r="Z10" s="4">
        <v>0</v>
      </c>
      <c r="AA10" s="10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5">
        <v>0</v>
      </c>
      <c r="AN10" s="6">
        <v>0</v>
      </c>
      <c r="AO10" s="4">
        <v>0</v>
      </c>
      <c r="AP10" s="4">
        <v>0</v>
      </c>
      <c r="AQ10" s="4">
        <v>0</v>
      </c>
      <c r="AR10" s="4">
        <v>0</v>
      </c>
      <c r="AS10" s="10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5">
        <v>0</v>
      </c>
      <c r="BG10" s="6">
        <v>0</v>
      </c>
      <c r="BH10" s="4">
        <v>0</v>
      </c>
      <c r="BI10" s="4">
        <v>0</v>
      </c>
      <c r="BJ10" s="4">
        <v>0</v>
      </c>
      <c r="BK10" s="4">
        <v>0</v>
      </c>
      <c r="BL10" s="10">
        <v>0</v>
      </c>
      <c r="BM10" s="1">
        <f>1-(SUM(Sheet2!BM$22:BM$57))</f>
        <v>0.92921805800000001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5">
        <v>0</v>
      </c>
      <c r="BY10" s="6">
        <v>0</v>
      </c>
      <c r="BZ10" s="4">
        <v>0</v>
      </c>
      <c r="CA10" s="4">
        <v>0</v>
      </c>
      <c r="CB10" s="4">
        <v>0</v>
      </c>
      <c r="CC10" s="4">
        <v>0</v>
      </c>
      <c r="CD10" s="10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5">
        <v>0</v>
      </c>
      <c r="CQ10" s="6">
        <v>0</v>
      </c>
      <c r="CR10" s="4">
        <v>0</v>
      </c>
      <c r="CS10" s="4">
        <v>0</v>
      </c>
      <c r="CT10" s="4">
        <v>0</v>
      </c>
      <c r="CU10" s="4">
        <v>0</v>
      </c>
      <c r="CV10" s="15">
        <f>Sheet1!$C$6*Sheet2!AS46*1.1</f>
        <v>6.4899999999999999E-2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5">
        <v>0</v>
      </c>
    </row>
    <row r="11" spans="1:112" ht="15.75" thickBot="1" x14ac:dyDescent="0.3">
      <c r="A11">
        <v>3000</v>
      </c>
      <c r="B11">
        <v>2757.7379999999998</v>
      </c>
      <c r="C11">
        <v>2643.9214569835817</v>
      </c>
      <c r="D11" s="6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10">
        <v>0.91924600000000001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0</v>
      </c>
      <c r="V11" s="6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10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5">
        <v>0</v>
      </c>
      <c r="AN11" s="6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10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5">
        <v>0</v>
      </c>
      <c r="BG11" s="6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10">
        <v>0</v>
      </c>
      <c r="BN11" s="1">
        <f>1-(SUM(Sheet2!BN$22:BN$57))</f>
        <v>0.93284113899999999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5">
        <v>0</v>
      </c>
      <c r="BY11" s="6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10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5">
        <v>0</v>
      </c>
      <c r="CQ11" s="6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15">
        <f>Sheet1!$C$6*Sheet2!AT47*1.1</f>
        <v>6.0500000000000012E-2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5">
        <v>0</v>
      </c>
    </row>
    <row r="12" spans="1:112" ht="15.75" thickBot="1" x14ac:dyDescent="0.3">
      <c r="A12">
        <v>3000</v>
      </c>
      <c r="B12">
        <v>2616.5790000000002</v>
      </c>
      <c r="C12">
        <v>2512.9071105463731</v>
      </c>
      <c r="D12" s="6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0">
        <v>0.872193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0</v>
      </c>
      <c r="V12" s="6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10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5">
        <v>0</v>
      </c>
      <c r="AN12" s="6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10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5">
        <v>0</v>
      </c>
      <c r="BG12" s="6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10">
        <v>0</v>
      </c>
      <c r="BO12" s="1">
        <f>1-(SUM(Sheet2!BO$22:BO$57))</f>
        <v>0.93517608699999999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5">
        <v>0</v>
      </c>
      <c r="BY12" s="6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10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5">
        <v>0</v>
      </c>
      <c r="CQ12" s="6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15">
        <f>Sheet1!$C$6*Sheet2!AU48*1.1</f>
        <v>5.995000000000001E-2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5">
        <v>0</v>
      </c>
    </row>
    <row r="13" spans="1:112" ht="15.75" thickBot="1" x14ac:dyDescent="0.3">
      <c r="A13">
        <v>3000</v>
      </c>
      <c r="B13">
        <v>2525.607</v>
      </c>
      <c r="C13">
        <v>2415.3461938554669</v>
      </c>
      <c r="D13" s="6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10">
        <v>0.84186899999999998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0</v>
      </c>
      <c r="V13" s="6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10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5">
        <v>0</v>
      </c>
      <c r="AN13" s="6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10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5">
        <v>0</v>
      </c>
      <c r="BG13" s="6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10">
        <v>0</v>
      </c>
      <c r="BP13" s="1">
        <f>1-(SUM(Sheet2!BP$22:BP$57))</f>
        <v>0.93260598100000003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5">
        <v>0</v>
      </c>
      <c r="BY13" s="6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10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5">
        <v>0</v>
      </c>
      <c r="CQ13" s="6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15">
        <f>Sheet1!$C$6*Sheet2!AV49*1.1</f>
        <v>5.5000000000000007E-2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5">
        <v>0</v>
      </c>
    </row>
    <row r="14" spans="1:112" ht="15.75" thickBot="1" x14ac:dyDescent="0.3">
      <c r="A14">
        <v>3000</v>
      </c>
      <c r="B14">
        <v>2625.741</v>
      </c>
      <c r="C14">
        <v>2498.25538938302</v>
      </c>
      <c r="D14" s="6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10">
        <v>0.875247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0</v>
      </c>
      <c r="V14" s="6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10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5">
        <v>0</v>
      </c>
      <c r="AN14" s="6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5">
        <v>0</v>
      </c>
      <c r="BG14" s="6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10">
        <v>0</v>
      </c>
      <c r="BQ14" s="1">
        <f>1-(SUM(Sheet2!BQ$22:BQ$57))</f>
        <v>0.93092021999999996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5">
        <v>0</v>
      </c>
      <c r="BY14" s="6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10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5">
        <v>0</v>
      </c>
      <c r="CQ14" s="6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15">
        <f>Sheet1!$C$6*Sheet2!AW50*1.1</f>
        <v>5.3900000000000003E-2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5">
        <v>0</v>
      </c>
    </row>
    <row r="15" spans="1:112" ht="15.75" thickBot="1" x14ac:dyDescent="0.3">
      <c r="A15">
        <v>3000</v>
      </c>
      <c r="B15">
        <v>2691.42</v>
      </c>
      <c r="C15">
        <v>2571.64691951448</v>
      </c>
      <c r="D15" s="6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10">
        <v>0.89714000000000005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0</v>
      </c>
      <c r="V15" s="6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0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5">
        <v>0</v>
      </c>
      <c r="AN15" s="6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10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5">
        <v>0</v>
      </c>
      <c r="BG15" s="6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10">
        <v>0</v>
      </c>
      <c r="BR15" s="1">
        <f>1-(SUM(Sheet2!BR$22:BR$57))</f>
        <v>0.93627264399999999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5">
        <v>0</v>
      </c>
      <c r="BY15" s="6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10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5">
        <v>0</v>
      </c>
      <c r="CQ15" s="6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15">
        <f>Sheet1!$C$6*Sheet2!AX51*1.1</f>
        <v>5.2800000000000007E-2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5">
        <v>0</v>
      </c>
    </row>
    <row r="16" spans="1:112" ht="15.75" thickBot="1" x14ac:dyDescent="0.3">
      <c r="A16">
        <v>3000</v>
      </c>
      <c r="B16">
        <v>2482.884</v>
      </c>
      <c r="C16">
        <v>2383.801362006936</v>
      </c>
      <c r="D16" s="6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10">
        <v>0.82762800000000003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0</v>
      </c>
      <c r="V16" s="6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10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5">
        <v>0</v>
      </c>
      <c r="AN16" s="6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10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5">
        <v>0</v>
      </c>
      <c r="BG16" s="6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10">
        <v>0</v>
      </c>
      <c r="BS16" s="1">
        <f>1-(SUM(Sheet2!BS$22:BS$57))</f>
        <v>0.94048685399999998</v>
      </c>
      <c r="BT16" s="4">
        <v>0</v>
      </c>
      <c r="BU16" s="4">
        <v>0</v>
      </c>
      <c r="BV16" s="4">
        <v>0</v>
      </c>
      <c r="BW16" s="4">
        <v>0</v>
      </c>
      <c r="BX16" s="5">
        <v>0</v>
      </c>
      <c r="BY16" s="6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10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5">
        <v>0</v>
      </c>
      <c r="CQ16" s="6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15">
        <f>Sheet1!$C$6*Sheet2!AY52*1.1</f>
        <v>5.0710000000000005E-2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5">
        <v>0</v>
      </c>
    </row>
    <row r="17" spans="1:112" ht="15.75" thickBot="1" x14ac:dyDescent="0.3">
      <c r="A17">
        <v>3000</v>
      </c>
      <c r="B17">
        <v>2318.694</v>
      </c>
      <c r="C17">
        <v>2227.1226543683879</v>
      </c>
      <c r="D17" s="6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0">
        <v>0.77289799999999997</v>
      </c>
      <c r="Q17" s="4">
        <v>0</v>
      </c>
      <c r="R17" s="4">
        <v>0</v>
      </c>
      <c r="S17" s="4">
        <v>0</v>
      </c>
      <c r="T17" s="4">
        <v>0</v>
      </c>
      <c r="U17" s="5">
        <v>0</v>
      </c>
      <c r="V17" s="6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10">
        <v>0</v>
      </c>
      <c r="AI17" s="4">
        <v>0</v>
      </c>
      <c r="AJ17" s="4">
        <v>0</v>
      </c>
      <c r="AK17" s="4">
        <v>0</v>
      </c>
      <c r="AL17" s="4">
        <v>0</v>
      </c>
      <c r="AM17" s="5">
        <v>0</v>
      </c>
      <c r="AN17" s="6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10">
        <v>0</v>
      </c>
      <c r="BA17" s="4">
        <v>0</v>
      </c>
      <c r="BB17" s="4">
        <v>0</v>
      </c>
      <c r="BC17" s="4">
        <v>0</v>
      </c>
      <c r="BD17" s="4">
        <v>0</v>
      </c>
      <c r="BE17" s="5">
        <v>0</v>
      </c>
      <c r="BG17" s="6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10">
        <v>0</v>
      </c>
      <c r="BT17" s="1">
        <f>1-(SUM(Sheet2!BT$22:BT$57))</f>
        <v>0.94213650199999999</v>
      </c>
      <c r="BU17" s="4">
        <v>0</v>
      </c>
      <c r="BV17" s="4">
        <v>0</v>
      </c>
      <c r="BW17" s="4">
        <v>0</v>
      </c>
      <c r="BX17" s="5">
        <v>0</v>
      </c>
      <c r="BY17" s="6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10">
        <v>0</v>
      </c>
      <c r="CL17" s="4">
        <v>0</v>
      </c>
      <c r="CM17" s="4">
        <v>0</v>
      </c>
      <c r="CN17" s="4">
        <v>0</v>
      </c>
      <c r="CO17" s="4">
        <v>0</v>
      </c>
      <c r="CP17" s="5">
        <v>0</v>
      </c>
      <c r="CQ17" s="6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15">
        <f>Sheet1!$C$6*Sheet2!AZ53*1.1</f>
        <v>4.6200000000000005E-2</v>
      </c>
      <c r="DD17" s="4">
        <v>0</v>
      </c>
      <c r="DE17" s="4">
        <v>0</v>
      </c>
      <c r="DF17" s="4">
        <v>0</v>
      </c>
      <c r="DG17" s="4">
        <v>0</v>
      </c>
      <c r="DH17" s="5">
        <v>0</v>
      </c>
    </row>
    <row r="18" spans="1:112" ht="15.75" thickBot="1" x14ac:dyDescent="0.3">
      <c r="A18">
        <v>3000</v>
      </c>
      <c r="B18">
        <v>2254.422</v>
      </c>
      <c r="C18">
        <v>2160.0786176139782</v>
      </c>
      <c r="D18" s="6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10">
        <v>0.75147399999999998</v>
      </c>
      <c r="R18" s="4">
        <v>0</v>
      </c>
      <c r="S18" s="4">
        <v>0</v>
      </c>
      <c r="T18" s="4">
        <v>0</v>
      </c>
      <c r="U18" s="5">
        <v>0</v>
      </c>
      <c r="V18" s="6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10">
        <v>0</v>
      </c>
      <c r="AJ18" s="4">
        <v>0</v>
      </c>
      <c r="AK18" s="4">
        <v>0</v>
      </c>
      <c r="AL18" s="4">
        <v>0</v>
      </c>
      <c r="AM18" s="5">
        <v>0</v>
      </c>
      <c r="AN18" s="6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10">
        <v>0</v>
      </c>
      <c r="BB18" s="4">
        <v>0</v>
      </c>
      <c r="BC18" s="4">
        <v>0</v>
      </c>
      <c r="BD18" s="4">
        <v>0</v>
      </c>
      <c r="BE18" s="5">
        <v>0</v>
      </c>
      <c r="BG18" s="6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10">
        <v>0</v>
      </c>
      <c r="BU18" s="1">
        <f>1-(SUM(Sheet2!BU$22:BU$57))</f>
        <v>0.94237219900000002</v>
      </c>
      <c r="BV18" s="4">
        <v>0</v>
      </c>
      <c r="BW18" s="4">
        <v>0</v>
      </c>
      <c r="BX18" s="5">
        <v>0</v>
      </c>
      <c r="BY18" s="6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10">
        <v>0</v>
      </c>
      <c r="CM18" s="4">
        <v>0</v>
      </c>
      <c r="CN18" s="4">
        <v>0</v>
      </c>
      <c r="CO18" s="4">
        <v>0</v>
      </c>
      <c r="CP18" s="5">
        <v>0</v>
      </c>
      <c r="CQ18" s="6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15">
        <f>Sheet1!$C$6*Sheet2!BA54*1.1</f>
        <v>4.2350000000000013E-2</v>
      </c>
      <c r="DE18" s="4">
        <v>0</v>
      </c>
      <c r="DF18" s="4">
        <v>0</v>
      </c>
      <c r="DG18" s="4">
        <v>0</v>
      </c>
      <c r="DH18" s="5">
        <v>0</v>
      </c>
    </row>
    <row r="19" spans="1:112" ht="15.75" thickBot="1" x14ac:dyDescent="0.3">
      <c r="A19">
        <v>3000</v>
      </c>
      <c r="B19">
        <v>2245.239</v>
      </c>
      <c r="C19">
        <v>2176.188825368331</v>
      </c>
      <c r="D19" s="6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10">
        <v>0.74841299999999999</v>
      </c>
      <c r="S19" s="4">
        <v>0</v>
      </c>
      <c r="T19" s="4">
        <v>0</v>
      </c>
      <c r="U19" s="5">
        <v>0</v>
      </c>
      <c r="V19" s="6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10">
        <v>0</v>
      </c>
      <c r="AK19" s="4">
        <v>0</v>
      </c>
      <c r="AL19" s="4">
        <v>0</v>
      </c>
      <c r="AM19" s="5">
        <v>0</v>
      </c>
      <c r="AN19" s="6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10">
        <v>0</v>
      </c>
      <c r="BC19" s="4">
        <v>0</v>
      </c>
      <c r="BD19" s="4">
        <v>0</v>
      </c>
      <c r="BE19" s="5">
        <v>0</v>
      </c>
      <c r="BG19" s="6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10">
        <v>0</v>
      </c>
      <c r="BV19" s="1">
        <f>1-(SUM(Sheet2!BV$22:BV$57))</f>
        <v>0.95396762899999998</v>
      </c>
      <c r="BW19" s="4">
        <v>0</v>
      </c>
      <c r="BX19" s="5">
        <v>0</v>
      </c>
      <c r="BY19" s="6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10">
        <v>0</v>
      </c>
      <c r="CN19" s="4">
        <v>0</v>
      </c>
      <c r="CO19" s="4">
        <v>0</v>
      </c>
      <c r="CP19" s="5">
        <v>0</v>
      </c>
      <c r="CQ19" s="6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15">
        <f>Sheet1!$C$6*Sheet2!BB55*1.1</f>
        <v>4.4550000000000013E-2</v>
      </c>
      <c r="DF19" s="4">
        <v>0</v>
      </c>
      <c r="DG19" s="4">
        <v>0</v>
      </c>
      <c r="DH19" s="5">
        <v>0</v>
      </c>
    </row>
    <row r="20" spans="1:112" ht="15.75" thickBot="1" x14ac:dyDescent="0.3">
      <c r="A20">
        <v>3000</v>
      </c>
      <c r="B20">
        <v>1793.4690000000001</v>
      </c>
      <c r="C20">
        <v>1769.6681474244781</v>
      </c>
      <c r="D20" s="6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10">
        <v>0.59782299999999999</v>
      </c>
      <c r="T20" s="4">
        <v>0</v>
      </c>
      <c r="U20" s="5">
        <v>0</v>
      </c>
      <c r="V20" s="6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10">
        <v>0</v>
      </c>
      <c r="AL20" s="4">
        <v>0</v>
      </c>
      <c r="AM20" s="5">
        <v>0</v>
      </c>
      <c r="AN20" s="6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10">
        <v>0</v>
      </c>
      <c r="BD20" s="4">
        <v>0</v>
      </c>
      <c r="BE20" s="5">
        <v>0</v>
      </c>
      <c r="BG20" s="6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10">
        <v>0</v>
      </c>
      <c r="BW20" s="1">
        <f>1-(SUM(Sheet2!BW$22:BW$57))</f>
        <v>0.96909266199999999</v>
      </c>
      <c r="BX20" s="5">
        <v>0</v>
      </c>
      <c r="BY20" s="6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10">
        <v>0</v>
      </c>
      <c r="CO20" s="4">
        <v>0</v>
      </c>
      <c r="CP20" s="5">
        <v>0</v>
      </c>
      <c r="CQ20" s="6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15">
        <f>Sheet1!$C$6*Sheet2!BC56*1.1</f>
        <v>3.9050000000000001E-2</v>
      </c>
      <c r="DG20" s="4">
        <v>0</v>
      </c>
      <c r="DH20" s="5">
        <v>0</v>
      </c>
    </row>
    <row r="21" spans="1:112" ht="15.75" thickBot="1" x14ac:dyDescent="0.3">
      <c r="A21">
        <v>3000</v>
      </c>
      <c r="B21">
        <v>2408.364</v>
      </c>
      <c r="C21">
        <v>2378.0158798249681</v>
      </c>
      <c r="D21" s="7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12">
        <v>0.40139399999999997</v>
      </c>
      <c r="U21" s="9">
        <v>0.40139399999999997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12">
        <v>0</v>
      </c>
      <c r="AM21" s="9">
        <v>0</v>
      </c>
      <c r="AN21" s="7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12">
        <v>0</v>
      </c>
      <c r="BE21" s="9">
        <v>0</v>
      </c>
      <c r="BG21" s="7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12">
        <v>0</v>
      </c>
      <c r="BX21" s="1">
        <f>1-(SUM(Sheet2!BX$22:BX$57))</f>
        <v>0.96909266199999999</v>
      </c>
      <c r="BY21" s="7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12">
        <v>0</v>
      </c>
      <c r="CP21" s="9">
        <v>0</v>
      </c>
      <c r="CQ21" s="7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15">
        <f>Sheet1!$C$6*Sheet2!BD57*1.1</f>
        <v>2.6400000000000003E-2</v>
      </c>
      <c r="DH21" s="15">
        <f>Sheet1!$C$6*Sheet2!BE57*1.1</f>
        <v>2.6400000000000003E-2</v>
      </c>
    </row>
    <row r="22" spans="1:112" ht="15.75" thickBot="1" x14ac:dyDescent="0.3">
      <c r="A22">
        <v>2000</v>
      </c>
      <c r="B22">
        <v>1752.6740000000002</v>
      </c>
      <c r="C22">
        <v>1752.6740000000002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3">
        <v>0</v>
      </c>
      <c r="V22" s="1">
        <v>0</v>
      </c>
      <c r="W22" s="2">
        <v>0</v>
      </c>
      <c r="X22" s="2">
        <v>0.125191</v>
      </c>
      <c r="Y22" s="2">
        <v>0.125191</v>
      </c>
      <c r="Z22" s="2">
        <v>0.125191</v>
      </c>
      <c r="AA22" s="2">
        <v>0.125191</v>
      </c>
      <c r="AB22" s="2">
        <v>0.125191</v>
      </c>
      <c r="AC22" s="2">
        <v>0.125191</v>
      </c>
      <c r="AD22" s="2">
        <v>0.125191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3">
        <v>0</v>
      </c>
      <c r="AN22" s="1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3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">
        <f>1-(SUM(Sheet2!BY$40:BY$57))</f>
        <v>1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3">
        <v>0</v>
      </c>
      <c r="CQ22" s="1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3">
        <v>0</v>
      </c>
    </row>
    <row r="23" spans="1:112" ht="15.75" thickBot="1" x14ac:dyDescent="0.3">
      <c r="A23">
        <v>2000</v>
      </c>
      <c r="B23">
        <v>2104.692</v>
      </c>
      <c r="C23">
        <v>2282.8179955199339</v>
      </c>
      <c r="D23" s="11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0</v>
      </c>
      <c r="V23" s="11">
        <v>1.052346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5">
        <v>0</v>
      </c>
      <c r="AN23" s="11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5">
        <v>0</v>
      </c>
      <c r="BG23" s="15">
        <f>Sheet1!$C$2*Sheet2!D5*1.1</f>
        <v>2.9167974000000003E-2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1">
        <v>0</v>
      </c>
      <c r="BZ23" s="1">
        <f>1-(SUM(Sheet2!BZ$40:BZ$57))</f>
        <v>1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5">
        <v>0</v>
      </c>
      <c r="CQ23" s="15">
        <f>Sheet1!$C$7*Sheet2!AN41*1.1</f>
        <v>0.11575806000000002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5">
        <v>0</v>
      </c>
    </row>
    <row r="24" spans="1:112" ht="15.75" thickBot="1" x14ac:dyDescent="0.3">
      <c r="A24">
        <v>2000</v>
      </c>
      <c r="B24">
        <v>2340</v>
      </c>
      <c r="C24">
        <v>2555.1488904576659</v>
      </c>
      <c r="D24" s="6">
        <v>0</v>
      </c>
      <c r="E24" s="10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0</v>
      </c>
      <c r="V24" s="6">
        <v>0</v>
      </c>
      <c r="W24" s="10">
        <v>1.17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5">
        <v>0</v>
      </c>
      <c r="AN24" s="6">
        <v>0</v>
      </c>
      <c r="AO24" s="10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5">
        <v>0</v>
      </c>
      <c r="BG24" s="15">
        <v>0</v>
      </c>
      <c r="BH24" s="15">
        <f>Sheet1!$C$2*Sheet2!E6*1.1</f>
        <v>3.0061449000000001E-2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6">
        <v>0</v>
      </c>
      <c r="BZ24" s="10">
        <v>0</v>
      </c>
      <c r="CA24" s="1">
        <f>1-(SUM(Sheet2!CA$40:CA$57))</f>
        <v>1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5">
        <v>0</v>
      </c>
      <c r="CQ24" s="6">
        <v>0</v>
      </c>
      <c r="CR24" s="15">
        <f>Sheet1!$C$7*Sheet2!AO42*1.1</f>
        <v>0.12870000000000001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5">
        <v>0</v>
      </c>
    </row>
    <row r="25" spans="1:112" ht="15.75" thickBot="1" x14ac:dyDescent="0.3">
      <c r="A25">
        <v>2000</v>
      </c>
      <c r="B25">
        <v>2620</v>
      </c>
      <c r="C25">
        <v>2874.1378451573173</v>
      </c>
      <c r="D25" s="6">
        <v>0</v>
      </c>
      <c r="E25" s="4">
        <v>0</v>
      </c>
      <c r="F25" s="10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0</v>
      </c>
      <c r="V25" s="6">
        <v>0</v>
      </c>
      <c r="W25" s="4">
        <v>0</v>
      </c>
      <c r="X25" s="10">
        <v>1.31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5">
        <v>0</v>
      </c>
      <c r="AN25" s="6">
        <v>0</v>
      </c>
      <c r="AO25" s="4">
        <v>0</v>
      </c>
      <c r="AP25" s="10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5">
        <v>0</v>
      </c>
      <c r="BG25" s="15">
        <v>0</v>
      </c>
      <c r="BH25" s="15">
        <v>0</v>
      </c>
      <c r="BI25" s="15">
        <f>Sheet1!$C$2*Sheet2!F7*1.1</f>
        <v>3.1300862999999998E-2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6">
        <v>0</v>
      </c>
      <c r="BZ25" s="4">
        <v>0</v>
      </c>
      <c r="CA25" s="10">
        <v>0</v>
      </c>
      <c r="CB25" s="1">
        <f>1-(SUM(Sheet2!CB$40:CB$57))</f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5">
        <v>0</v>
      </c>
      <c r="CQ25" s="6">
        <v>0</v>
      </c>
      <c r="CR25" s="4">
        <v>0</v>
      </c>
      <c r="CS25" s="15">
        <f>Sheet1!$C$7*Sheet2!AP43*1.1</f>
        <v>0.14410000000000001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5">
        <v>0</v>
      </c>
    </row>
    <row r="26" spans="1:112" ht="15.75" thickBot="1" x14ac:dyDescent="0.3">
      <c r="A26">
        <v>2000</v>
      </c>
      <c r="B26">
        <v>2660</v>
      </c>
      <c r="C26">
        <v>2935.3431190307156</v>
      </c>
      <c r="D26" s="6">
        <v>0</v>
      </c>
      <c r="E26" s="4">
        <v>0</v>
      </c>
      <c r="F26" s="4">
        <v>0</v>
      </c>
      <c r="G26" s="10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0</v>
      </c>
      <c r="V26" s="6">
        <v>0</v>
      </c>
      <c r="W26" s="4">
        <v>0</v>
      </c>
      <c r="X26" s="4">
        <v>0</v>
      </c>
      <c r="Y26" s="10">
        <v>1.33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5">
        <v>0</v>
      </c>
      <c r="AN26" s="6">
        <v>0</v>
      </c>
      <c r="AO26" s="4">
        <v>0</v>
      </c>
      <c r="AP26" s="4">
        <v>0</v>
      </c>
      <c r="AQ26" s="10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5">
        <v>0</v>
      </c>
      <c r="BG26" s="15">
        <v>0</v>
      </c>
      <c r="BH26" s="15">
        <v>0</v>
      </c>
      <c r="BI26" s="15">
        <v>0</v>
      </c>
      <c r="BJ26" s="15">
        <f>Sheet1!$C$2*Sheet2!G8*1.1</f>
        <v>2.9411052E-2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6">
        <v>0</v>
      </c>
      <c r="BZ26" s="4">
        <v>0</v>
      </c>
      <c r="CA26" s="4">
        <v>0</v>
      </c>
      <c r="CB26" s="10">
        <v>0</v>
      </c>
      <c r="CC26" s="1">
        <f>1-(SUM(Sheet2!CC$40:CC$57))</f>
        <v>1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5">
        <v>0</v>
      </c>
      <c r="CQ26" s="6">
        <v>0</v>
      </c>
      <c r="CR26" s="4">
        <v>0</v>
      </c>
      <c r="CS26" s="4">
        <v>0</v>
      </c>
      <c r="CT26" s="15">
        <f>Sheet1!$C$7*Sheet2!AQ44*1.1</f>
        <v>0.14630000000000001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5">
        <v>0</v>
      </c>
    </row>
    <row r="27" spans="1:112" ht="15.75" thickBot="1" x14ac:dyDescent="0.3">
      <c r="A27">
        <v>2000</v>
      </c>
      <c r="B27">
        <v>2720</v>
      </c>
      <c r="C27">
        <v>3002.7676163773117</v>
      </c>
      <c r="D27" s="6">
        <v>0</v>
      </c>
      <c r="E27" s="4">
        <v>0</v>
      </c>
      <c r="F27" s="4">
        <v>0</v>
      </c>
      <c r="G27" s="4">
        <v>0</v>
      </c>
      <c r="H27" s="10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0</v>
      </c>
      <c r="V27" s="6">
        <v>0</v>
      </c>
      <c r="W27" s="4">
        <v>0</v>
      </c>
      <c r="X27" s="4">
        <v>0</v>
      </c>
      <c r="Y27" s="4">
        <v>0</v>
      </c>
      <c r="Z27" s="10">
        <v>1.36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5">
        <v>0</v>
      </c>
      <c r="AN27" s="6">
        <v>0</v>
      </c>
      <c r="AO27" s="4">
        <v>0</v>
      </c>
      <c r="AP27" s="4">
        <v>0</v>
      </c>
      <c r="AQ27" s="4">
        <v>0</v>
      </c>
      <c r="AR27" s="10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f>Sheet1!$C$2*Sheet2!H9*1.1</f>
        <v>3.1341816000000002E-2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6">
        <v>0</v>
      </c>
      <c r="BZ27" s="4">
        <v>0</v>
      </c>
      <c r="CA27" s="4">
        <v>0</v>
      </c>
      <c r="CB27" s="4">
        <v>0</v>
      </c>
      <c r="CC27" s="10">
        <v>0</v>
      </c>
      <c r="CD27" s="1">
        <f>1-(SUM(Sheet2!CD$40:CD$57))</f>
        <v>1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5">
        <v>0</v>
      </c>
      <c r="CQ27" s="6">
        <v>0</v>
      </c>
      <c r="CR27" s="4">
        <v>0</v>
      </c>
      <c r="CS27" s="4">
        <v>0</v>
      </c>
      <c r="CT27" s="4">
        <v>0</v>
      </c>
      <c r="CU27" s="15">
        <f>Sheet1!$C$7*Sheet2!AR45*1.1</f>
        <v>0.14960000000000001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5">
        <v>0</v>
      </c>
    </row>
    <row r="28" spans="1:112" ht="15.75" thickBot="1" x14ac:dyDescent="0.3">
      <c r="A28">
        <v>2000</v>
      </c>
      <c r="B28">
        <v>2360</v>
      </c>
      <c r="C28">
        <v>2628.9565197911679</v>
      </c>
      <c r="D28" s="6">
        <v>0</v>
      </c>
      <c r="E28" s="4">
        <v>0</v>
      </c>
      <c r="F28" s="4">
        <v>0</v>
      </c>
      <c r="G28" s="4">
        <v>0</v>
      </c>
      <c r="H28" s="4">
        <v>0</v>
      </c>
      <c r="I28" s="10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0</v>
      </c>
      <c r="V28" s="6">
        <v>0</v>
      </c>
      <c r="W28" s="4">
        <v>0</v>
      </c>
      <c r="X28" s="4">
        <v>0</v>
      </c>
      <c r="Y28" s="4">
        <v>0</v>
      </c>
      <c r="Z28" s="4">
        <v>0</v>
      </c>
      <c r="AA28" s="10">
        <v>1.18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5">
        <v>0</v>
      </c>
      <c r="AN28" s="6">
        <v>0</v>
      </c>
      <c r="AO28" s="4">
        <v>0</v>
      </c>
      <c r="AP28" s="4">
        <v>0</v>
      </c>
      <c r="AQ28" s="4">
        <v>0</v>
      </c>
      <c r="AR28" s="4">
        <v>0</v>
      </c>
      <c r="AS28" s="10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f>Sheet1!$C$2*Sheet2!I10*1.1</f>
        <v>3.2439528000000002E-2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6">
        <v>0</v>
      </c>
      <c r="BZ28" s="4">
        <v>0</v>
      </c>
      <c r="CA28" s="4">
        <v>0</v>
      </c>
      <c r="CB28" s="4">
        <v>0</v>
      </c>
      <c r="CC28" s="4">
        <v>0</v>
      </c>
      <c r="CD28" s="10">
        <v>0</v>
      </c>
      <c r="CE28" s="1">
        <f>1-(SUM(Sheet2!CE$40:CE$57))</f>
        <v>1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5">
        <v>0</v>
      </c>
      <c r="CQ28" s="6">
        <v>0</v>
      </c>
      <c r="CR28" s="4">
        <v>0</v>
      </c>
      <c r="CS28" s="4">
        <v>0</v>
      </c>
      <c r="CT28" s="4">
        <v>0</v>
      </c>
      <c r="CU28" s="4">
        <v>0</v>
      </c>
      <c r="CV28" s="15">
        <f>Sheet1!$C$7*Sheet2!AS46*1.1</f>
        <v>0.1298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5">
        <v>0</v>
      </c>
    </row>
    <row r="29" spans="1:112" ht="15.75" thickBot="1" x14ac:dyDescent="0.3">
      <c r="A29">
        <v>2000</v>
      </c>
      <c r="B29">
        <v>2200</v>
      </c>
      <c r="C29">
        <v>2432.2397190676643</v>
      </c>
      <c r="D29" s="6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0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0</v>
      </c>
      <c r="V29" s="6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10">
        <v>1.1000000000000001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5">
        <v>0</v>
      </c>
      <c r="AN29" s="6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10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f>Sheet1!$C$2*Sheet2!J11*1.1</f>
        <v>3.0335118000000001E-2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6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10">
        <v>0</v>
      </c>
      <c r="CF29" s="1">
        <f>1-(SUM(Sheet2!CF$40:CF$57))</f>
        <v>1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5">
        <v>0</v>
      </c>
      <c r="CQ29" s="6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15">
        <f>Sheet1!$C$7*Sheet2!AT47*1.1</f>
        <v>0.12100000000000002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5">
        <v>0</v>
      </c>
    </row>
    <row r="30" spans="1:112" ht="15.75" thickBot="1" x14ac:dyDescent="0.3">
      <c r="A30">
        <v>2000</v>
      </c>
      <c r="B30">
        <v>2180</v>
      </c>
      <c r="C30">
        <v>2391.2642327213221</v>
      </c>
      <c r="D30" s="6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0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0</v>
      </c>
      <c r="V30" s="6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10">
        <v>1.0900000000000001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5">
        <v>0</v>
      </c>
      <c r="AN30" s="6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10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f>Sheet1!$C$2*Sheet2!K12*1.1</f>
        <v>2.8782368999999999E-2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6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10">
        <v>0</v>
      </c>
      <c r="CG30" s="1">
        <f>1-(SUM(Sheet2!CG$40:CG$57))</f>
        <v>1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5">
        <v>0</v>
      </c>
      <c r="CQ30" s="6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15">
        <f>Sheet1!$C$7*Sheet2!AU48*1.1</f>
        <v>0.11990000000000002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5">
        <v>0</v>
      </c>
    </row>
    <row r="31" spans="1:112" ht="15.75" thickBot="1" x14ac:dyDescent="0.3">
      <c r="A31">
        <v>2000</v>
      </c>
      <c r="B31">
        <v>2000</v>
      </c>
      <c r="C31">
        <v>2192.5929526229829</v>
      </c>
      <c r="D31" s="6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10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0</v>
      </c>
      <c r="V31" s="6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10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5">
        <v>0</v>
      </c>
      <c r="AN31" s="6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10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f>Sheet1!$C$2*Sheet2!L13*1.1</f>
        <v>2.7781677000000001E-2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6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10">
        <v>0</v>
      </c>
      <c r="CH31" s="1">
        <f>1-(SUM(Sheet2!CH$40:CH$57))</f>
        <v>1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5">
        <v>0</v>
      </c>
      <c r="CQ31" s="6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15">
        <f>Sheet1!$C$7*Sheet2!AV49*1.1</f>
        <v>0.11000000000000001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5">
        <v>0</v>
      </c>
    </row>
    <row r="32" spans="1:112" ht="15.75" thickBot="1" x14ac:dyDescent="0.3">
      <c r="A32">
        <v>2000</v>
      </c>
      <c r="B32">
        <v>1960</v>
      </c>
      <c r="C32">
        <v>2140.7474883476571</v>
      </c>
      <c r="D32" s="6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10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0</v>
      </c>
      <c r="V32" s="6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10">
        <v>0.98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5">
        <v>0</v>
      </c>
      <c r="AN32" s="6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f>Sheet1!$C$2*Sheet2!M14*1.1</f>
        <v>2.8883150999999999E-2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6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10">
        <v>0</v>
      </c>
      <c r="CI32" s="1">
        <f>1-(SUM(Sheet2!CI$40:CI$57))</f>
        <v>1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5">
        <v>0</v>
      </c>
      <c r="CQ32" s="6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15">
        <f>Sheet1!$C$7*Sheet2!AW50*1.1</f>
        <v>0.10780000000000001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5">
        <v>0</v>
      </c>
    </row>
    <row r="33" spans="1:112" ht="15.75" thickBot="1" x14ac:dyDescent="0.3">
      <c r="A33">
        <v>2000</v>
      </c>
      <c r="B33">
        <v>1920</v>
      </c>
      <c r="C33">
        <v>2101.2246902644201</v>
      </c>
      <c r="D33" s="6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10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0</v>
      </c>
      <c r="V33" s="6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0">
        <v>0.96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5">
        <v>0</v>
      </c>
      <c r="AN33" s="6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10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f>Sheet1!$C$2*Sheet2!N15*1.1</f>
        <v>2.9605620000000003E-2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6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10">
        <v>0</v>
      </c>
      <c r="CJ33" s="1">
        <f>1-(SUM(Sheet2!CJ$40:CJ$57))</f>
        <v>1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5">
        <v>0</v>
      </c>
      <c r="CQ33" s="6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15">
        <f>Sheet1!$C$7*Sheet2!AX51*1.1</f>
        <v>0.10560000000000001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5">
        <v>0</v>
      </c>
    </row>
    <row r="34" spans="1:112" ht="15.75" thickBot="1" x14ac:dyDescent="0.3">
      <c r="A34">
        <v>2000</v>
      </c>
      <c r="B34">
        <v>1844</v>
      </c>
      <c r="C34">
        <v>2014.8705202080801</v>
      </c>
      <c r="D34" s="6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10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0</v>
      </c>
      <c r="V34" s="6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10">
        <v>0.92200000000000004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5">
        <v>0</v>
      </c>
      <c r="AN34" s="6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10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f>Sheet1!$C$2*Sheet2!O16*1.1</f>
        <v>2.7311724000000002E-2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6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10">
        <v>0</v>
      </c>
      <c r="CK34" s="1">
        <f>1-(SUM(Sheet2!CK$40:CK$57))</f>
        <v>1</v>
      </c>
      <c r="CL34" s="4">
        <v>0</v>
      </c>
      <c r="CM34" s="4">
        <v>0</v>
      </c>
      <c r="CN34" s="4">
        <v>0</v>
      </c>
      <c r="CO34" s="4">
        <v>0</v>
      </c>
      <c r="CP34" s="5">
        <v>0</v>
      </c>
      <c r="CQ34" s="6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15">
        <f>Sheet1!$C$7*Sheet2!AY52*1.1</f>
        <v>0.10142000000000001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5">
        <v>0</v>
      </c>
    </row>
    <row r="35" spans="1:112" ht="15.75" thickBot="1" x14ac:dyDescent="0.3">
      <c r="A35">
        <v>2000</v>
      </c>
      <c r="B35">
        <v>1680</v>
      </c>
      <c r="C35">
        <v>1828.5203305684561</v>
      </c>
      <c r="D35" s="6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10">
        <v>0</v>
      </c>
      <c r="Q35" s="4">
        <v>0</v>
      </c>
      <c r="R35" s="4">
        <v>0</v>
      </c>
      <c r="S35" s="4">
        <v>0</v>
      </c>
      <c r="T35" s="4">
        <v>0</v>
      </c>
      <c r="U35" s="5">
        <v>0</v>
      </c>
      <c r="V35" s="6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10">
        <v>0.84</v>
      </c>
      <c r="AI35" s="4">
        <v>0</v>
      </c>
      <c r="AJ35" s="4">
        <v>0</v>
      </c>
      <c r="AK35" s="4">
        <v>0</v>
      </c>
      <c r="AL35" s="4">
        <v>0</v>
      </c>
      <c r="AM35" s="5">
        <v>0</v>
      </c>
      <c r="AN35" s="6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10">
        <v>0</v>
      </c>
      <c r="BA35" s="4">
        <v>0</v>
      </c>
      <c r="BB35" s="4">
        <v>0</v>
      </c>
      <c r="BC35" s="4">
        <v>0</v>
      </c>
      <c r="BD35" s="4">
        <v>0</v>
      </c>
      <c r="BE35" s="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f>Sheet1!$C$2*Sheet2!P17*1.1</f>
        <v>2.5505634000000003E-2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6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10">
        <v>0</v>
      </c>
      <c r="CL35" s="1">
        <f>1-(SUM(Sheet2!CL$40:CL$57))</f>
        <v>1</v>
      </c>
      <c r="CM35" s="4">
        <v>0</v>
      </c>
      <c r="CN35" s="4">
        <v>0</v>
      </c>
      <c r="CO35" s="4">
        <v>0</v>
      </c>
      <c r="CP35" s="5">
        <v>0</v>
      </c>
      <c r="CQ35" s="6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15">
        <f>Sheet1!$C$7*Sheet2!AZ53*1.1</f>
        <v>9.240000000000001E-2</v>
      </c>
      <c r="DD35" s="4">
        <v>0</v>
      </c>
      <c r="DE35" s="4">
        <v>0</v>
      </c>
      <c r="DF35" s="4">
        <v>0</v>
      </c>
      <c r="DG35" s="4">
        <v>0</v>
      </c>
      <c r="DH35" s="5">
        <v>0</v>
      </c>
    </row>
    <row r="36" spans="1:112" ht="15.75" thickBot="1" x14ac:dyDescent="0.3">
      <c r="A36">
        <v>2000</v>
      </c>
      <c r="B36">
        <v>1540</v>
      </c>
      <c r="C36">
        <v>1668.6484624135478</v>
      </c>
      <c r="D36" s="6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10">
        <v>0</v>
      </c>
      <c r="R36" s="4">
        <v>0</v>
      </c>
      <c r="S36" s="4">
        <v>0</v>
      </c>
      <c r="T36" s="4">
        <v>0</v>
      </c>
      <c r="U36" s="5">
        <v>0</v>
      </c>
      <c r="V36" s="6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10">
        <v>0.77</v>
      </c>
      <c r="AJ36" s="4">
        <v>0</v>
      </c>
      <c r="AK36" s="4">
        <v>0</v>
      </c>
      <c r="AL36" s="4">
        <v>0</v>
      </c>
      <c r="AM36" s="5">
        <v>0</v>
      </c>
      <c r="AN36" s="6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10">
        <v>0</v>
      </c>
      <c r="BB36" s="4">
        <v>0</v>
      </c>
      <c r="BC36" s="4">
        <v>0</v>
      </c>
      <c r="BD36" s="4">
        <v>0</v>
      </c>
      <c r="BE36" s="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f>Sheet1!$C$2*Sheet2!Q18*1.1</f>
        <v>2.4798641999999999E-2</v>
      </c>
      <c r="BU36" s="15">
        <v>0</v>
      </c>
      <c r="BV36" s="15">
        <v>0</v>
      </c>
      <c r="BW36" s="15">
        <v>0</v>
      </c>
      <c r="BX36" s="15">
        <v>0</v>
      </c>
      <c r="BY36" s="6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10">
        <v>0</v>
      </c>
      <c r="CM36" s="1">
        <f>1-(SUM(Sheet2!CM$40:CM$57))</f>
        <v>1</v>
      </c>
      <c r="CN36" s="4">
        <v>0</v>
      </c>
      <c r="CO36" s="4">
        <v>0</v>
      </c>
      <c r="CP36" s="5">
        <v>0</v>
      </c>
      <c r="CQ36" s="6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15">
        <f>Sheet1!$C$7*Sheet2!BA54*1.1</f>
        <v>8.4700000000000025E-2</v>
      </c>
      <c r="DE36" s="4">
        <v>0</v>
      </c>
      <c r="DF36" s="4">
        <v>0</v>
      </c>
      <c r="DG36" s="4">
        <v>0</v>
      </c>
      <c r="DH36" s="5">
        <v>0</v>
      </c>
    </row>
    <row r="37" spans="1:112" ht="15.75" thickBot="1" x14ac:dyDescent="0.3">
      <c r="A37">
        <v>2000</v>
      </c>
      <c r="B37">
        <v>1620</v>
      </c>
      <c r="C37">
        <v>1744.2858781654379</v>
      </c>
      <c r="D37" s="6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10">
        <v>0</v>
      </c>
      <c r="S37" s="4">
        <v>0</v>
      </c>
      <c r="T37" s="4">
        <v>0</v>
      </c>
      <c r="U37" s="5">
        <v>0</v>
      </c>
      <c r="V37" s="6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10">
        <v>0.81</v>
      </c>
      <c r="AK37" s="4">
        <v>0</v>
      </c>
      <c r="AL37" s="4">
        <v>0</v>
      </c>
      <c r="AM37" s="5">
        <v>0</v>
      </c>
      <c r="AN37" s="6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10">
        <v>0</v>
      </c>
      <c r="BC37" s="4">
        <v>0</v>
      </c>
      <c r="BD37" s="4">
        <v>0</v>
      </c>
      <c r="BE37" s="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f>Sheet1!$C$2*Sheet2!R19*1.1</f>
        <v>2.4697629000000002E-2</v>
      </c>
      <c r="BV37" s="15">
        <v>0</v>
      </c>
      <c r="BW37" s="15">
        <v>0</v>
      </c>
      <c r="BX37" s="15">
        <v>0</v>
      </c>
      <c r="BY37" s="6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10">
        <v>0</v>
      </c>
      <c r="CN37" s="1">
        <f>1-(SUM(Sheet2!CN$40:CN$57))</f>
        <v>1</v>
      </c>
      <c r="CO37" s="4">
        <v>0</v>
      </c>
      <c r="CP37" s="5">
        <v>0</v>
      </c>
      <c r="CQ37" s="6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15">
        <f>Sheet1!$C$7*Sheet2!BB55*1.1</f>
        <v>8.9100000000000026E-2</v>
      </c>
      <c r="DF37" s="4">
        <v>0</v>
      </c>
      <c r="DG37" s="4">
        <v>0</v>
      </c>
      <c r="DH37" s="5">
        <v>0</v>
      </c>
    </row>
    <row r="38" spans="1:112" ht="15.75" thickBot="1" x14ac:dyDescent="0.3">
      <c r="A38">
        <v>2000</v>
      </c>
      <c r="B38">
        <v>1420</v>
      </c>
      <c r="C38">
        <v>1527.555431985001</v>
      </c>
      <c r="D38" s="6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10">
        <v>0</v>
      </c>
      <c r="T38" s="4">
        <v>0</v>
      </c>
      <c r="U38" s="5">
        <v>0</v>
      </c>
      <c r="V38" s="6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10">
        <v>0.71</v>
      </c>
      <c r="AL38" s="4">
        <v>0</v>
      </c>
      <c r="AM38" s="5">
        <v>0</v>
      </c>
      <c r="AN38" s="6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10">
        <v>0</v>
      </c>
      <c r="BD38" s="4">
        <v>0</v>
      </c>
      <c r="BE38" s="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f>Sheet1!$C$2*Sheet2!S20*1.1</f>
        <v>1.9728159000000002E-2</v>
      </c>
      <c r="BW38" s="15">
        <v>0</v>
      </c>
      <c r="BX38" s="15">
        <v>0</v>
      </c>
      <c r="BY38" s="6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10">
        <v>0</v>
      </c>
      <c r="CO38" s="1">
        <f>1-(SUM(Sheet2!CO$40:CO$57))</f>
        <v>1</v>
      </c>
      <c r="CP38" s="5">
        <v>0</v>
      </c>
      <c r="CQ38" s="6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15">
        <f>Sheet1!$C$7*Sheet2!BC56*1.1</f>
        <v>7.8100000000000003E-2</v>
      </c>
      <c r="DG38" s="4">
        <v>0</v>
      </c>
      <c r="DH38" s="5">
        <v>0</v>
      </c>
    </row>
    <row r="39" spans="1:112" ht="15.75" thickBot="1" x14ac:dyDescent="0.3">
      <c r="A39">
        <v>2000</v>
      </c>
      <c r="B39">
        <v>1920</v>
      </c>
      <c r="C39">
        <v>2063.8334883216662</v>
      </c>
      <c r="D39" s="7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12">
        <v>0</v>
      </c>
      <c r="U39" s="9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12">
        <v>0.48</v>
      </c>
      <c r="AM39" s="9">
        <v>0.48</v>
      </c>
      <c r="AN39" s="7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12">
        <v>0</v>
      </c>
      <c r="BE39" s="9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f>Sheet1!$C$2*Sheet2!T21*1.1</f>
        <v>1.3246002E-2</v>
      </c>
      <c r="BX39" s="15">
        <f>Sheet1!$C$2*Sheet2!U21*1.1</f>
        <v>1.3246002E-2</v>
      </c>
      <c r="BY39" s="7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12">
        <v>0</v>
      </c>
      <c r="CP39" s="1">
        <f>1-(SUM(Sheet2!CP$40:CP$57))</f>
        <v>1</v>
      </c>
      <c r="CQ39" s="7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15">
        <f>Sheet1!$C$7*Sheet2!BD57*1.1</f>
        <v>5.2800000000000007E-2</v>
      </c>
      <c r="DH39" s="15">
        <f>Sheet1!$C$7*Sheet2!BE57*1.1</f>
        <v>5.2800000000000007E-2</v>
      </c>
    </row>
    <row r="40" spans="1:112" ht="15.75" thickBot="1" x14ac:dyDescent="0.3">
      <c r="A40">
        <v>1000</v>
      </c>
      <c r="B40">
        <v>876.3370000000001</v>
      </c>
      <c r="C40">
        <v>724.17239346067004</v>
      </c>
      <c r="D40" s="1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3">
        <v>0</v>
      </c>
      <c r="V40" s="1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3">
        <v>0</v>
      </c>
      <c r="AN40" s="1">
        <v>0</v>
      </c>
      <c r="AO40" s="2">
        <v>0</v>
      </c>
      <c r="AP40" s="2">
        <v>0.125191</v>
      </c>
      <c r="AQ40" s="2">
        <v>0.125191</v>
      </c>
      <c r="AR40" s="2">
        <v>0.125191</v>
      </c>
      <c r="AS40" s="2">
        <v>0.125191</v>
      </c>
      <c r="AT40" s="2">
        <v>0.125191</v>
      </c>
      <c r="AU40" s="2">
        <v>0.125191</v>
      </c>
      <c r="AV40" s="2">
        <v>0.125191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3">
        <v>0</v>
      </c>
      <c r="BG40" s="1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3">
        <v>0</v>
      </c>
      <c r="BY40" s="1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3">
        <v>0</v>
      </c>
      <c r="CQ40" s="1">
        <f>1-SUM(Sheet2!CQ$4:CQ$39)</f>
        <v>0.82636290999999995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3">
        <v>0</v>
      </c>
    </row>
    <row r="41" spans="1:112" ht="15.75" thickBot="1" x14ac:dyDescent="0.3">
      <c r="A41">
        <v>1000</v>
      </c>
      <c r="B41">
        <v>1052.346</v>
      </c>
      <c r="C41">
        <v>951.43450402495205</v>
      </c>
      <c r="D41" s="11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0</v>
      </c>
      <c r="V41" s="11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5">
        <v>0</v>
      </c>
      <c r="AN41" s="11">
        <v>1.052346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5">
        <v>0</v>
      </c>
      <c r="BG41" s="11">
        <f>Sheet1!$C$3*Sheet2!D5*1.1</f>
        <v>3.8890632000000008E-2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5">
        <v>0</v>
      </c>
      <c r="BY41" s="11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5">
        <v>0</v>
      </c>
      <c r="CQ41" s="11">
        <v>0</v>
      </c>
      <c r="CR41" s="1">
        <f>1-SUM(Sheet2!CR$4:CR$39)</f>
        <v>0.80695000000000006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5">
        <v>0</v>
      </c>
    </row>
    <row r="42" spans="1:112" ht="15.75" thickBot="1" x14ac:dyDescent="0.3">
      <c r="A42">
        <v>1000</v>
      </c>
      <c r="B42">
        <v>1170</v>
      </c>
      <c r="C42">
        <v>1023.3871136768879</v>
      </c>
      <c r="D42" s="6">
        <v>0</v>
      </c>
      <c r="E42" s="10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5">
        <v>0</v>
      </c>
      <c r="V42" s="6">
        <v>0</v>
      </c>
      <c r="W42" s="10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5">
        <v>0</v>
      </c>
      <c r="AN42" s="6">
        <v>0</v>
      </c>
      <c r="AO42" s="10">
        <v>1.17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5">
        <v>0</v>
      </c>
      <c r="BG42" s="6">
        <v>0</v>
      </c>
      <c r="BH42" s="11">
        <f>Sheet1!$C$3*Sheet2!E6*1.1</f>
        <v>4.0081932000000008E-2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5">
        <v>0</v>
      </c>
      <c r="BY42" s="6">
        <v>0</v>
      </c>
      <c r="BZ42" s="10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5">
        <v>0</v>
      </c>
      <c r="CQ42" s="6">
        <v>0</v>
      </c>
      <c r="CR42" s="10">
        <v>0</v>
      </c>
      <c r="CS42" s="1">
        <f>1-SUM(Sheet2!CS$4:CS$39)</f>
        <v>0.78384999999999994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5">
        <v>0</v>
      </c>
    </row>
    <row r="43" spans="1:112" ht="15.75" thickBot="1" x14ac:dyDescent="0.3">
      <c r="A43">
        <v>1000</v>
      </c>
      <c r="B43">
        <v>1310</v>
      </c>
      <c r="C43">
        <v>1136.574960209756</v>
      </c>
      <c r="D43" s="6">
        <v>0</v>
      </c>
      <c r="E43" s="4">
        <v>0</v>
      </c>
      <c r="F43" s="10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0</v>
      </c>
      <c r="V43" s="6">
        <v>0</v>
      </c>
      <c r="W43" s="4">
        <v>0</v>
      </c>
      <c r="X43" s="10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5">
        <v>0</v>
      </c>
      <c r="AN43" s="6">
        <v>0</v>
      </c>
      <c r="AO43" s="4">
        <v>0</v>
      </c>
      <c r="AP43" s="10">
        <v>1.31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5">
        <v>0</v>
      </c>
      <c r="BG43" s="6">
        <v>0</v>
      </c>
      <c r="BH43" s="4">
        <v>0</v>
      </c>
      <c r="BI43" s="11">
        <f>Sheet1!$C$3*Sheet2!F7*1.1</f>
        <v>4.1734484000000002E-2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5">
        <v>0</v>
      </c>
      <c r="BY43" s="6">
        <v>0</v>
      </c>
      <c r="BZ43" s="4">
        <v>0</v>
      </c>
      <c r="CA43" s="10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5">
        <v>0</v>
      </c>
      <c r="CQ43" s="6">
        <v>0</v>
      </c>
      <c r="CR43" s="4">
        <v>0</v>
      </c>
      <c r="CS43" s="10">
        <v>0</v>
      </c>
      <c r="CT43" s="1">
        <f>1-SUM(Sheet2!CT$4:CT$39)</f>
        <v>0.78054999999999997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5">
        <v>0</v>
      </c>
    </row>
    <row r="44" spans="1:112" ht="15.75" thickBot="1" x14ac:dyDescent="0.3">
      <c r="A44">
        <v>1000</v>
      </c>
      <c r="B44">
        <v>1330</v>
      </c>
      <c r="C44">
        <v>1143.1348253742881</v>
      </c>
      <c r="D44" s="6">
        <v>0</v>
      </c>
      <c r="E44" s="4">
        <v>0</v>
      </c>
      <c r="F44" s="4">
        <v>0</v>
      </c>
      <c r="G44" s="10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5">
        <v>0</v>
      </c>
      <c r="V44" s="6">
        <v>0</v>
      </c>
      <c r="W44" s="4">
        <v>0</v>
      </c>
      <c r="X44" s="4">
        <v>0</v>
      </c>
      <c r="Y44" s="10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5">
        <v>0</v>
      </c>
      <c r="AN44" s="6">
        <v>0</v>
      </c>
      <c r="AO44" s="4">
        <v>0</v>
      </c>
      <c r="AP44" s="4">
        <v>0</v>
      </c>
      <c r="AQ44" s="10">
        <v>1.33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5">
        <v>0</v>
      </c>
      <c r="BG44" s="6">
        <v>0</v>
      </c>
      <c r="BH44" s="4">
        <v>0</v>
      </c>
      <c r="BI44" s="4">
        <v>0</v>
      </c>
      <c r="BJ44" s="11">
        <f>Sheet1!$C$3*Sheet2!G8*1.1</f>
        <v>3.9214736000000007E-2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5">
        <v>0</v>
      </c>
      <c r="BY44" s="6">
        <v>0</v>
      </c>
      <c r="BZ44" s="4">
        <v>0</v>
      </c>
      <c r="CA44" s="4">
        <v>0</v>
      </c>
      <c r="CB44" s="10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5">
        <v>0</v>
      </c>
      <c r="CQ44" s="6">
        <v>0</v>
      </c>
      <c r="CR44" s="4">
        <v>0</v>
      </c>
      <c r="CS44" s="4">
        <v>0</v>
      </c>
      <c r="CT44" s="10">
        <v>0</v>
      </c>
      <c r="CU44" s="1">
        <f>1-SUM(Sheet2!CU$4:CU$39)</f>
        <v>0.77559999999999996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5">
        <v>0</v>
      </c>
    </row>
    <row r="45" spans="1:112" ht="15.75" thickBot="1" x14ac:dyDescent="0.3">
      <c r="A45">
        <v>1000</v>
      </c>
      <c r="B45">
        <v>1360</v>
      </c>
      <c r="C45">
        <v>1206.940821836416</v>
      </c>
      <c r="D45" s="6">
        <v>0</v>
      </c>
      <c r="E45" s="4">
        <v>0</v>
      </c>
      <c r="F45" s="4">
        <v>0</v>
      </c>
      <c r="G45" s="4">
        <v>0</v>
      </c>
      <c r="H45" s="10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0</v>
      </c>
      <c r="V45" s="6">
        <v>0</v>
      </c>
      <c r="W45" s="4">
        <v>0</v>
      </c>
      <c r="X45" s="4">
        <v>0</v>
      </c>
      <c r="Y45" s="4">
        <v>0</v>
      </c>
      <c r="Z45" s="10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5">
        <v>0</v>
      </c>
      <c r="AN45" s="6">
        <v>0</v>
      </c>
      <c r="AO45" s="4">
        <v>0</v>
      </c>
      <c r="AP45" s="4">
        <v>0</v>
      </c>
      <c r="AQ45" s="4">
        <v>0</v>
      </c>
      <c r="AR45" s="10">
        <v>1.36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5">
        <v>0</v>
      </c>
      <c r="BG45" s="6">
        <v>0</v>
      </c>
      <c r="BH45" s="4">
        <v>0</v>
      </c>
      <c r="BI45" s="4">
        <v>0</v>
      </c>
      <c r="BJ45" s="4">
        <v>0</v>
      </c>
      <c r="BK45" s="11">
        <f>Sheet1!$C$3*Sheet2!H9*1.1</f>
        <v>4.1789088000000009E-2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5">
        <v>0</v>
      </c>
      <c r="BY45" s="6">
        <v>0</v>
      </c>
      <c r="BZ45" s="4">
        <v>0</v>
      </c>
      <c r="CA45" s="4">
        <v>0</v>
      </c>
      <c r="CB45" s="4">
        <v>0</v>
      </c>
      <c r="CC45" s="10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5">
        <v>0</v>
      </c>
      <c r="CQ45" s="6">
        <v>0</v>
      </c>
      <c r="CR45" s="4">
        <v>0</v>
      </c>
      <c r="CS45" s="4">
        <v>0</v>
      </c>
      <c r="CT45" s="4">
        <v>0</v>
      </c>
      <c r="CU45" s="10">
        <v>0</v>
      </c>
      <c r="CV45" s="1">
        <f>1-SUM(Sheet2!CV$4:CV$39)</f>
        <v>0.80530000000000002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5">
        <v>0</v>
      </c>
    </row>
    <row r="46" spans="1:112" ht="15.75" thickBot="1" x14ac:dyDescent="0.3">
      <c r="A46">
        <v>1000</v>
      </c>
      <c r="B46">
        <v>1180</v>
      </c>
      <c r="C46">
        <v>1089.0680263882241</v>
      </c>
      <c r="D46" s="6">
        <v>0</v>
      </c>
      <c r="E46" s="4">
        <v>0</v>
      </c>
      <c r="F46" s="4">
        <v>0</v>
      </c>
      <c r="G46" s="4">
        <v>0</v>
      </c>
      <c r="H46" s="4">
        <v>0</v>
      </c>
      <c r="I46" s="10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5">
        <v>0</v>
      </c>
      <c r="V46" s="6">
        <v>0</v>
      </c>
      <c r="W46" s="4">
        <v>0</v>
      </c>
      <c r="X46" s="4">
        <v>0</v>
      </c>
      <c r="Y46" s="4">
        <v>0</v>
      </c>
      <c r="Z46" s="4">
        <v>0</v>
      </c>
      <c r="AA46" s="10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5">
        <v>0</v>
      </c>
      <c r="AN46" s="6">
        <v>0</v>
      </c>
      <c r="AO46" s="4">
        <v>0</v>
      </c>
      <c r="AP46" s="4">
        <v>0</v>
      </c>
      <c r="AQ46" s="4">
        <v>0</v>
      </c>
      <c r="AR46" s="4">
        <v>0</v>
      </c>
      <c r="AS46" s="10">
        <v>1.18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5">
        <v>0</v>
      </c>
      <c r="BG46" s="6">
        <v>0</v>
      </c>
      <c r="BH46" s="4">
        <v>0</v>
      </c>
      <c r="BI46" s="4">
        <v>0</v>
      </c>
      <c r="BJ46" s="4">
        <v>0</v>
      </c>
      <c r="BK46" s="4">
        <v>0</v>
      </c>
      <c r="BL46" s="11">
        <f>Sheet1!$C$3*Sheet2!I10*1.1</f>
        <v>4.325270400000001E-2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5">
        <v>0</v>
      </c>
      <c r="BY46" s="6">
        <v>0</v>
      </c>
      <c r="BZ46" s="4">
        <v>0</v>
      </c>
      <c r="CA46" s="4">
        <v>0</v>
      </c>
      <c r="CB46" s="4">
        <v>0</v>
      </c>
      <c r="CC46" s="4">
        <v>0</v>
      </c>
      <c r="CD46" s="10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5">
        <v>0</v>
      </c>
      <c r="CQ46" s="6">
        <v>0</v>
      </c>
      <c r="CR46" s="4">
        <v>0</v>
      </c>
      <c r="CS46" s="4">
        <v>0</v>
      </c>
      <c r="CT46" s="4">
        <v>0</v>
      </c>
      <c r="CU46" s="4">
        <v>0</v>
      </c>
      <c r="CV46" s="10">
        <v>0</v>
      </c>
      <c r="CW46" s="1">
        <f>1-SUM(Sheet2!CW$4:CW$39)</f>
        <v>0.81850000000000001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5">
        <v>0</v>
      </c>
    </row>
    <row r="47" spans="1:112" ht="15.75" thickBot="1" x14ac:dyDescent="0.3">
      <c r="A47">
        <v>1000</v>
      </c>
      <c r="B47">
        <v>1100</v>
      </c>
      <c r="C47">
        <v>1021.444625423552</v>
      </c>
      <c r="D47" s="6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10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0</v>
      </c>
      <c r="V47" s="6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10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5">
        <v>0</v>
      </c>
      <c r="AN47" s="6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10">
        <v>1.1000000000000001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5">
        <v>0</v>
      </c>
      <c r="BG47" s="6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11">
        <f>Sheet1!$C$3*Sheet2!J11*1.1</f>
        <v>4.0446823999999999E-2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5">
        <v>0</v>
      </c>
      <c r="BY47" s="6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10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5">
        <v>0</v>
      </c>
      <c r="CQ47" s="6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10">
        <v>0</v>
      </c>
      <c r="CX47" s="1">
        <f>1-SUM(Sheet2!CX$4:CX$39)</f>
        <v>0.82014999999999993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5">
        <v>0</v>
      </c>
    </row>
    <row r="48" spans="1:112" ht="15.75" thickBot="1" x14ac:dyDescent="0.3">
      <c r="A48">
        <v>1000</v>
      </c>
      <c r="B48">
        <v>1090</v>
      </c>
      <c r="C48">
        <v>1015.982310295096</v>
      </c>
      <c r="D48" s="6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0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5">
        <v>0</v>
      </c>
      <c r="V48" s="6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10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5">
        <v>0</v>
      </c>
      <c r="AN48" s="6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10">
        <v>1.0900000000000001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5">
        <v>0</v>
      </c>
      <c r="BG48" s="6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11">
        <f>Sheet1!$C$3*Sheet2!K12*1.1</f>
        <v>3.8376492000000005E-2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5">
        <v>0</v>
      </c>
      <c r="BY48" s="6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10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5">
        <v>0</v>
      </c>
      <c r="CQ48" s="6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10">
        <v>0</v>
      </c>
      <c r="CY48" s="1">
        <f>1-SUM(Sheet2!CY$4:CY$39)</f>
        <v>0.83499999999999996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5">
        <v>0</v>
      </c>
    </row>
    <row r="49" spans="1:112" ht="15.75" thickBot="1" x14ac:dyDescent="0.3">
      <c r="A49">
        <v>1000</v>
      </c>
      <c r="B49">
        <v>1000</v>
      </c>
      <c r="C49">
        <v>935.22393683064411</v>
      </c>
      <c r="D49" s="6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10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0</v>
      </c>
      <c r="V49" s="6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10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5">
        <v>0</v>
      </c>
      <c r="AN49" s="6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10">
        <v>1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5">
        <v>0</v>
      </c>
      <c r="BG49" s="6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11">
        <f>Sheet1!$C$3*Sheet2!L13*1.1</f>
        <v>3.7042235999999999E-2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5">
        <v>0</v>
      </c>
      <c r="BY49" s="6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10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5">
        <v>0</v>
      </c>
      <c r="CQ49" s="6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10">
        <v>0</v>
      </c>
      <c r="CZ49" s="1">
        <f>1-SUM(Sheet2!CZ$4:CZ$39)</f>
        <v>0.83830000000000005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5">
        <v>0</v>
      </c>
    </row>
    <row r="50" spans="1:112" ht="15.75" thickBot="1" x14ac:dyDescent="0.3">
      <c r="A50">
        <v>1000</v>
      </c>
      <c r="B50">
        <v>980</v>
      </c>
      <c r="C50">
        <v>922.03131779687601</v>
      </c>
      <c r="D50" s="6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10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5">
        <v>0</v>
      </c>
      <c r="V50" s="6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10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5">
        <v>0</v>
      </c>
      <c r="AN50" s="6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10">
        <v>0.98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5">
        <v>0</v>
      </c>
      <c r="BG50" s="6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11">
        <f>Sheet1!$C$3*Sheet2!M14*1.1</f>
        <v>3.8510868000000004E-2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5">
        <v>0</v>
      </c>
      <c r="BY50" s="6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10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5">
        <v>0</v>
      </c>
      <c r="CQ50" s="6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10">
        <v>0</v>
      </c>
      <c r="DA50" s="1">
        <f>1-SUM(Sheet2!DA$4:DA$39)</f>
        <v>0.84160000000000001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ht="15.75" thickBot="1" x14ac:dyDescent="0.3">
      <c r="A51">
        <v>1000</v>
      </c>
      <c r="B51">
        <v>960</v>
      </c>
      <c r="C51">
        <v>917.60412035256002</v>
      </c>
      <c r="D51" s="6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10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0</v>
      </c>
      <c r="V51" s="6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0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5">
        <v>0</v>
      </c>
      <c r="AN51" s="6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10">
        <v>0.96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5">
        <v>0</v>
      </c>
      <c r="BG51" s="6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11">
        <f>Sheet1!$C$3*Sheet2!N15*1.1</f>
        <v>3.9474160000000008E-2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5">
        <v>0</v>
      </c>
      <c r="BY51" s="6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10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5">
        <v>0</v>
      </c>
      <c r="CQ51" s="6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10">
        <v>0</v>
      </c>
      <c r="DB51" s="1">
        <f>1-SUM(Sheet2!DB$4:DB$39)</f>
        <v>0.84787000000000001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5">
        <v>0</v>
      </c>
    </row>
    <row r="52" spans="1:112" ht="15.75" thickBot="1" x14ac:dyDescent="0.3">
      <c r="A52">
        <v>1000</v>
      </c>
      <c r="B52">
        <v>922</v>
      </c>
      <c r="C52">
        <v>892.22056027743997</v>
      </c>
      <c r="D52" s="6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10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5">
        <v>0</v>
      </c>
      <c r="V52" s="6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10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5">
        <v>0</v>
      </c>
      <c r="AN52" s="6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10">
        <v>0.92200000000000004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5">
        <v>0</v>
      </c>
      <c r="BG52" s="6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11">
        <f>Sheet1!$C$3*Sheet2!O16*1.1</f>
        <v>3.6415632000000003E-2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5">
        <v>0</v>
      </c>
      <c r="BY52" s="6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10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5">
        <v>0</v>
      </c>
      <c r="CQ52" s="6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10">
        <v>0</v>
      </c>
      <c r="DC52" s="1">
        <f>1-SUM(Sheet2!DC$4:DC$39)</f>
        <v>0.86139999999999994</v>
      </c>
      <c r="DD52" s="4">
        <v>0</v>
      </c>
      <c r="DE52" s="4">
        <v>0</v>
      </c>
      <c r="DF52" s="4">
        <v>0</v>
      </c>
      <c r="DG52" s="4">
        <v>0</v>
      </c>
      <c r="DH52" s="5">
        <v>0</v>
      </c>
    </row>
    <row r="53" spans="1:112" ht="15.75" thickBot="1" x14ac:dyDescent="0.3">
      <c r="A53">
        <v>1000</v>
      </c>
      <c r="B53">
        <v>840</v>
      </c>
      <c r="C53">
        <v>817.71470742460792</v>
      </c>
      <c r="D53" s="6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0">
        <v>0</v>
      </c>
      <c r="Q53" s="4">
        <v>0</v>
      </c>
      <c r="R53" s="4">
        <v>0</v>
      </c>
      <c r="S53" s="4">
        <v>0</v>
      </c>
      <c r="T53" s="4">
        <v>0</v>
      </c>
      <c r="U53" s="5">
        <v>0</v>
      </c>
      <c r="V53" s="6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0">
        <v>0</v>
      </c>
      <c r="AI53" s="4">
        <v>0</v>
      </c>
      <c r="AJ53" s="4">
        <v>0</v>
      </c>
      <c r="AK53" s="4">
        <v>0</v>
      </c>
      <c r="AL53" s="4">
        <v>0</v>
      </c>
      <c r="AM53" s="5">
        <v>0</v>
      </c>
      <c r="AN53" s="6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10">
        <v>0.84</v>
      </c>
      <c r="BA53" s="4">
        <v>0</v>
      </c>
      <c r="BB53" s="4">
        <v>0</v>
      </c>
      <c r="BC53" s="4">
        <v>0</v>
      </c>
      <c r="BD53" s="4">
        <v>0</v>
      </c>
      <c r="BE53" s="5">
        <v>0</v>
      </c>
      <c r="BG53" s="6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11">
        <f>Sheet1!$C$3*Sheet2!P17*1.1</f>
        <v>3.4007512000000004E-2</v>
      </c>
      <c r="BT53" s="4">
        <v>0</v>
      </c>
      <c r="BU53" s="4">
        <v>0</v>
      </c>
      <c r="BV53" s="4">
        <v>0</v>
      </c>
      <c r="BW53" s="4">
        <v>0</v>
      </c>
      <c r="BX53" s="5">
        <v>0</v>
      </c>
      <c r="BY53" s="6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10">
        <v>0</v>
      </c>
      <c r="CL53" s="4">
        <v>0</v>
      </c>
      <c r="CM53" s="4">
        <v>0</v>
      </c>
      <c r="CN53" s="4">
        <v>0</v>
      </c>
      <c r="CO53" s="4">
        <v>0</v>
      </c>
      <c r="CP53" s="5">
        <v>0</v>
      </c>
      <c r="CQ53" s="6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10">
        <v>0</v>
      </c>
      <c r="DD53" s="1">
        <f>1-SUM(Sheet2!DD$4:DD$39)</f>
        <v>0.87294999999999989</v>
      </c>
      <c r="DE53" s="4">
        <v>0</v>
      </c>
      <c r="DF53" s="4">
        <v>0</v>
      </c>
      <c r="DG53" s="4">
        <v>0</v>
      </c>
      <c r="DH53" s="5">
        <v>0</v>
      </c>
    </row>
    <row r="54" spans="1:112" ht="15.75" thickBot="1" x14ac:dyDescent="0.3">
      <c r="A54">
        <v>1000</v>
      </c>
      <c r="B54">
        <v>770</v>
      </c>
      <c r="C54">
        <v>743.7567832180639</v>
      </c>
      <c r="D54" s="6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10">
        <v>0</v>
      </c>
      <c r="R54" s="4">
        <v>0</v>
      </c>
      <c r="S54" s="4">
        <v>0</v>
      </c>
      <c r="T54" s="4">
        <v>0</v>
      </c>
      <c r="U54" s="5">
        <v>0</v>
      </c>
      <c r="V54" s="6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10">
        <v>0</v>
      </c>
      <c r="AJ54" s="4">
        <v>0</v>
      </c>
      <c r="AK54" s="4">
        <v>0</v>
      </c>
      <c r="AL54" s="4">
        <v>0</v>
      </c>
      <c r="AM54" s="5">
        <v>0</v>
      </c>
      <c r="AN54" s="6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10">
        <v>0.77</v>
      </c>
      <c r="BB54" s="4">
        <v>0</v>
      </c>
      <c r="BC54" s="4">
        <v>0</v>
      </c>
      <c r="BD54" s="4">
        <v>0</v>
      </c>
      <c r="BE54" s="5">
        <v>0</v>
      </c>
      <c r="BG54" s="6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11">
        <f>Sheet1!$C$3*Sheet2!Q18*1.1</f>
        <v>3.3064856000000004E-2</v>
      </c>
      <c r="BU54" s="4">
        <v>0</v>
      </c>
      <c r="BV54" s="4">
        <v>0</v>
      </c>
      <c r="BW54" s="4">
        <v>0</v>
      </c>
      <c r="BX54" s="5">
        <v>0</v>
      </c>
      <c r="BY54" s="6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10">
        <v>0</v>
      </c>
      <c r="CM54" s="4">
        <v>0</v>
      </c>
      <c r="CN54" s="4">
        <v>0</v>
      </c>
      <c r="CO54" s="4">
        <v>0</v>
      </c>
      <c r="CP54" s="5">
        <v>0</v>
      </c>
      <c r="CQ54" s="6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10">
        <v>0</v>
      </c>
      <c r="DE54" s="1">
        <f>1-SUM(Sheet2!DE$4:DE$39)</f>
        <v>0.86634999999999995</v>
      </c>
      <c r="DF54" s="4">
        <v>0</v>
      </c>
      <c r="DG54" s="4">
        <v>0</v>
      </c>
      <c r="DH54" s="5">
        <v>0</v>
      </c>
    </row>
    <row r="55" spans="1:112" ht="15.75" thickBot="1" x14ac:dyDescent="0.3">
      <c r="A55">
        <v>1000</v>
      </c>
      <c r="B55">
        <v>810</v>
      </c>
      <c r="C55">
        <v>789.34700422058404</v>
      </c>
      <c r="D55" s="6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10">
        <v>0</v>
      </c>
      <c r="S55" s="4">
        <v>0</v>
      </c>
      <c r="T55" s="4">
        <v>0</v>
      </c>
      <c r="U55" s="5">
        <v>0</v>
      </c>
      <c r="V55" s="6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10">
        <v>0</v>
      </c>
      <c r="AK55" s="4">
        <v>0</v>
      </c>
      <c r="AL55" s="4">
        <v>0</v>
      </c>
      <c r="AM55" s="5">
        <v>0</v>
      </c>
      <c r="AN55" s="6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10">
        <v>0.81</v>
      </c>
      <c r="BC55" s="4">
        <v>0</v>
      </c>
      <c r="BD55" s="4">
        <v>0</v>
      </c>
      <c r="BE55" s="5">
        <v>0</v>
      </c>
      <c r="BG55" s="6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11">
        <f>Sheet1!$C$3*Sheet2!R19*1.1</f>
        <v>3.2930172000000001E-2</v>
      </c>
      <c r="BV55" s="4">
        <v>0</v>
      </c>
      <c r="BW55" s="4">
        <v>0</v>
      </c>
      <c r="BX55" s="5">
        <v>0</v>
      </c>
      <c r="BY55" s="6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10">
        <v>0</v>
      </c>
      <c r="CN55" s="4">
        <v>0</v>
      </c>
      <c r="CO55" s="4">
        <v>0</v>
      </c>
      <c r="CP55" s="5">
        <v>0</v>
      </c>
      <c r="CQ55" s="6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10">
        <v>0</v>
      </c>
      <c r="DF55" s="1">
        <f>1-SUM(Sheet2!DF$4:DF$39)</f>
        <v>0.88285000000000002</v>
      </c>
      <c r="DG55" s="4">
        <v>0</v>
      </c>
      <c r="DH55" s="5">
        <v>0</v>
      </c>
    </row>
    <row r="56" spans="1:112" ht="15.75" thickBot="1" x14ac:dyDescent="0.3">
      <c r="A56">
        <v>1000</v>
      </c>
      <c r="B56">
        <v>710</v>
      </c>
      <c r="C56">
        <v>712.82724264666797</v>
      </c>
      <c r="D56" s="6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10">
        <v>0</v>
      </c>
      <c r="T56" s="4">
        <v>0</v>
      </c>
      <c r="U56" s="5">
        <v>0</v>
      </c>
      <c r="V56" s="6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10">
        <v>0</v>
      </c>
      <c r="AL56" s="4">
        <v>0</v>
      </c>
      <c r="AM56" s="5">
        <v>0</v>
      </c>
      <c r="AN56" s="6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10">
        <v>0.71</v>
      </c>
      <c r="BD56" s="4">
        <v>0</v>
      </c>
      <c r="BE56" s="5">
        <v>0</v>
      </c>
      <c r="BG56" s="6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11">
        <f>Sheet1!$C$3*Sheet2!S20*1.1</f>
        <v>2.6304212000000004E-2</v>
      </c>
      <c r="BW56" s="4">
        <v>0</v>
      </c>
      <c r="BX56" s="5">
        <v>0</v>
      </c>
      <c r="BY56" s="6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10">
        <v>0</v>
      </c>
      <c r="CO56" s="4">
        <v>0</v>
      </c>
      <c r="CP56" s="5">
        <v>0</v>
      </c>
      <c r="CQ56" s="6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10">
        <v>0</v>
      </c>
      <c r="DG56" s="1">
        <f>1-SUM(Sheet2!DG$4:DG$39)</f>
        <v>0.92079999999999995</v>
      </c>
      <c r="DH56" s="5">
        <v>0</v>
      </c>
    </row>
    <row r="57" spans="1:112" ht="15.75" thickBot="1" x14ac:dyDescent="0.3">
      <c r="A57">
        <v>1000</v>
      </c>
      <c r="B57">
        <v>960</v>
      </c>
      <c r="C57">
        <v>958.17798442888795</v>
      </c>
      <c r="D57" s="7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12">
        <v>0</v>
      </c>
      <c r="U57" s="9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12">
        <v>0</v>
      </c>
      <c r="AM57" s="9">
        <v>0</v>
      </c>
      <c r="AN57" s="7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12">
        <v>0.48</v>
      </c>
      <c r="BE57" s="9">
        <v>0.48</v>
      </c>
      <c r="BG57" s="7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11">
        <f>Sheet1!$C$3*Sheet2!T21*1.1</f>
        <v>1.7661336E-2</v>
      </c>
      <c r="BX57" s="11">
        <f>Sheet1!$C$3*Sheet2!U21*1.1</f>
        <v>1.7661336E-2</v>
      </c>
      <c r="BY57" s="7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12">
        <v>0</v>
      </c>
      <c r="CP57" s="9">
        <v>0</v>
      </c>
      <c r="CQ57" s="7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12">
        <v>0</v>
      </c>
      <c r="DH57" s="1">
        <f>1-SUM(Sheet2!DH$4:DH$39)</f>
        <v>0.92079999999999995</v>
      </c>
    </row>
    <row r="62" spans="1:112" x14ac:dyDescent="0.25">
      <c r="CR62">
        <v>1</v>
      </c>
      <c r="CS62" s="17">
        <f>SUM(A4:A21)</f>
        <v>54000</v>
      </c>
      <c r="CT62" s="17">
        <f>SUM(B4:B21)</f>
        <v>46051.229999999996</v>
      </c>
      <c r="CU62" s="17">
        <f>SUM(C4:C21)</f>
        <v>44174.606581093482</v>
      </c>
    </row>
    <row r="63" spans="1:112" x14ac:dyDescent="0.25">
      <c r="CR63">
        <v>2</v>
      </c>
      <c r="CS63" s="17">
        <f>SUM(A22:A39)</f>
        <v>36000</v>
      </c>
      <c r="CT63" s="17">
        <f>SUM(B22:B39)</f>
        <v>36841.366000000002</v>
      </c>
      <c r="CU63" s="17">
        <f>SUM(C22:C39)</f>
        <v>40137.629181020347</v>
      </c>
    </row>
    <row r="64" spans="1:112" x14ac:dyDescent="0.25">
      <c r="CR64">
        <v>3</v>
      </c>
      <c r="CS64" s="17">
        <f>SUM(A40:A57)</f>
        <v>18000</v>
      </c>
      <c r="CT64" s="17">
        <f>SUM(B40:B57)</f>
        <v>18420.683000000001</v>
      </c>
      <c r="CU64" s="17">
        <f>SUM(C40:C57)</f>
        <v>17001.043237886173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9E63EB41BFD45B3713F1A4F9A6C25" ma:contentTypeVersion="10" ma:contentTypeDescription="Create a new document." ma:contentTypeScope="" ma:versionID="07576d8a119b2559161a6abb63c6941b">
  <xsd:schema xmlns:xsd="http://www.w3.org/2001/XMLSchema" xmlns:xs="http://www.w3.org/2001/XMLSchema" xmlns:p="http://schemas.microsoft.com/office/2006/metadata/properties" xmlns:ns3="54a4078d-61f4-41b2-9134-514de36988b3" targetNamespace="http://schemas.microsoft.com/office/2006/metadata/properties" ma:root="true" ma:fieldsID="e508bf29e1e4c4c3c6eadd076d9c17b0" ns3:_="">
    <xsd:import namespace="54a4078d-61f4-41b2-9134-514de3698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4078d-61f4-41b2-9134-514de3698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CB946B-B62A-419F-9221-D194290523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4078d-61f4-41b2-9134-514de3698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17BE77-DA70-4C44-951D-6D0F2197E2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0D43BC-999A-49AC-8563-0CEE6CF7D825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54a4078d-61f4-41b2-9134-514de36988b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Florida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Hauer</dc:creator>
  <cp:lastModifiedBy>Mathew Hauer</cp:lastModifiedBy>
  <dcterms:created xsi:type="dcterms:W3CDTF">2019-12-17T13:28:47Z</dcterms:created>
  <dcterms:modified xsi:type="dcterms:W3CDTF">2021-05-07T20:30:06Z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0x0101005769E63EB41BFD45B3713F1A4F9A6C25</vt:lpwstr>
  </property>
</Properties>
</file>