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4104B130-64B3-4C34-947A-14709EFC4F99}" xr6:coauthVersionLast="47" xr6:coauthVersionMax="47" xr10:uidLastSave="{00000000-0000-0000-0000-000000000000}"/>
  <bookViews>
    <workbookView xWindow="11520" yWindow="0" windowWidth="11520" windowHeight="12360" xr2:uid="{00000000-000D-0000-FFFF-FFFF00000000}"/>
  </bookViews>
  <sheets>
    <sheet name="PlanningProjet" sheetId="11" r:id="rId1"/>
    <sheet name="À propos de" sheetId="12" r:id="rId2"/>
  </sheets>
  <definedNames>
    <definedName name="avancement_tâche" localSheetId="0">PlanningProjet!#REF!</definedName>
    <definedName name="ce_jour" localSheetId="0">TODAY()</definedName>
    <definedName name="Début_Projet">PlanningProjet!$D$4</definedName>
    <definedName name="début_tâche" localSheetId="0">PlanningProjet!$D1</definedName>
    <definedName name="fin_tâche" localSheetId="0">PlanningProjet!$E1</definedName>
    <definedName name="_xlnm.Print_Titles" localSheetId="0">PlanningProjet!$5:$7</definedName>
    <definedName name="Semaine_Affichage">PlanningProjet!$D$5</definedName>
    <definedName name="_xlnm.Print_Area" localSheetId="0">PlanningProjet!$A$1:$BZ$49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1" l="1"/>
  <c r="E20" i="11" s="1"/>
  <c r="E43" i="11"/>
  <c r="D43" i="11"/>
  <c r="D20" i="11"/>
  <c r="E18" i="11"/>
  <c r="D18" i="11"/>
  <c r="D17" i="11"/>
  <c r="E17" i="11" s="1"/>
  <c r="E16" i="11"/>
  <c r="D16" i="11"/>
  <c r="D15" i="11"/>
  <c r="D11" i="11"/>
  <c r="E11" i="11" s="1"/>
  <c r="D10" i="11"/>
  <c r="E10" i="11" s="1"/>
  <c r="E45" i="11"/>
  <c r="D45" i="11"/>
  <c r="G39" i="11"/>
  <c r="G49" i="11"/>
  <c r="G8" i="11"/>
  <c r="D14" i="11" l="1"/>
  <c r="E14" i="11" s="1"/>
  <c r="E15" i="11"/>
  <c r="E12" i="11"/>
  <c r="D12" i="11"/>
  <c r="H6" i="11"/>
  <c r="H7" i="11" s="1"/>
  <c r="G38" i="11"/>
  <c r="G36" i="11"/>
  <c r="G34" i="11"/>
  <c r="G19" i="11"/>
  <c r="G13" i="11"/>
  <c r="G9" i="11"/>
  <c r="G24" i="11" l="1"/>
  <c r="G35" i="11"/>
  <c r="I6" i="11"/>
  <c r="G10" i="11" l="1"/>
  <c r="J6" i="11"/>
  <c r="G25" i="11" l="1"/>
  <c r="K6" i="11"/>
  <c r="L6" i="11" l="1"/>
  <c r="M6" i="11" l="1"/>
  <c r="N6" i="11" l="1"/>
  <c r="O6" i="11" l="1"/>
  <c r="O7" i="11" s="1"/>
  <c r="N7" i="11"/>
  <c r="M7" i="11"/>
  <c r="L7" i="11"/>
  <c r="K7" i="11"/>
  <c r="J7" i="11"/>
  <c r="I7" i="11"/>
  <c r="H5" i="11"/>
  <c r="G29" i="11" l="1"/>
  <c r="G11" i="11"/>
  <c r="O5" i="11"/>
  <c r="P6" i="11"/>
  <c r="Q6" i="11" l="1"/>
  <c r="R6" i="11" l="1"/>
  <c r="S6" i="11" l="1"/>
  <c r="T6" i="11" l="1"/>
  <c r="U6" i="11" l="1"/>
  <c r="V6" i="11" l="1"/>
  <c r="V7" i="11" s="1"/>
  <c r="U7" i="11"/>
  <c r="T7" i="11"/>
  <c r="S7" i="11"/>
  <c r="R7" i="11"/>
  <c r="Q7" i="11"/>
  <c r="P7" i="11"/>
  <c r="G18" i="11"/>
  <c r="V5" i="11"/>
  <c r="W6" i="11" l="1"/>
  <c r="X6" i="11" s="1"/>
  <c r="Y6" i="11" l="1"/>
  <c r="Z6" i="11" l="1"/>
  <c r="AA6" i="11" l="1"/>
  <c r="AB6" i="11" l="1"/>
  <c r="AC6" i="11" l="1"/>
  <c r="AC7" i="11" s="1"/>
  <c r="AB7" i="11"/>
  <c r="AA7" i="11"/>
  <c r="Z7" i="11"/>
  <c r="Y7" i="11"/>
  <c r="X7" i="11"/>
  <c r="W7" i="11"/>
  <c r="AD6" i="11" l="1"/>
  <c r="AE6" i="11" s="1"/>
  <c r="AF6" i="11" l="1"/>
  <c r="AG6" i="11" l="1"/>
  <c r="AH6" i="11" l="1"/>
  <c r="AI6" i="11" l="1"/>
  <c r="AI7" i="11" s="1"/>
  <c r="AH7" i="11"/>
  <c r="AG7" i="11"/>
  <c r="AF7" i="11"/>
  <c r="AE7" i="11"/>
  <c r="AD7" i="11"/>
  <c r="AC5" i="11"/>
  <c r="AJ6" i="11" l="1"/>
  <c r="AK6" i="11" l="1"/>
  <c r="AL6" i="11" l="1"/>
  <c r="AM6" i="11" l="1"/>
  <c r="AN6" i="11" l="1"/>
  <c r="AO6" i="11" l="1"/>
  <c r="AP6" i="11" l="1"/>
  <c r="AP7" i="11" s="1"/>
  <c r="AO7" i="11"/>
  <c r="AN7" i="11"/>
  <c r="AM7" i="11"/>
  <c r="AL7" i="11"/>
  <c r="AK7" i="11"/>
  <c r="AJ7" i="11"/>
  <c r="AQ6" i="11" l="1"/>
  <c r="AR6" i="11" s="1"/>
  <c r="AR7" i="11" s="1"/>
  <c r="AJ5" i="11"/>
  <c r="AQ7" i="11" l="1"/>
  <c r="AS6" i="11"/>
  <c r="AS7" i="11" s="1"/>
  <c r="AQ5" i="11"/>
  <c r="AT6" i="11" l="1"/>
  <c r="AT7" i="11" s="1"/>
  <c r="AU6" i="11" l="1"/>
  <c r="AU7" i="11" s="1"/>
  <c r="AV6" i="11" l="1"/>
  <c r="AV7" i="11" s="1"/>
  <c r="AW6" i="11" l="1"/>
  <c r="AX6" i="11" l="1"/>
  <c r="AX7" i="11" s="1"/>
  <c r="AW7" i="11"/>
  <c r="AX5" i="11" l="1"/>
  <c r="AY6" i="11"/>
  <c r="AY7" i="11" s="1"/>
  <c r="AZ6" i="11" l="1"/>
  <c r="AZ7" i="11" s="1"/>
  <c r="BA6" i="11" l="1"/>
  <c r="BA7" i="11" s="1"/>
  <c r="BB6" i="11" l="1"/>
  <c r="BB7" i="11" s="1"/>
  <c r="BC6" i="11" l="1"/>
  <c r="BC7" i="11" s="1"/>
  <c r="BD6" i="11" l="1"/>
  <c r="BD7" i="11" s="1"/>
  <c r="BE6" i="11" l="1"/>
  <c r="BE7" i="11" s="1"/>
  <c r="BE5" i="11" l="1"/>
  <c r="BF6" i="11"/>
  <c r="BF7" i="11" s="1"/>
  <c r="BG6" i="11" l="1"/>
  <c r="BG7" i="11" s="1"/>
  <c r="BH6" i="11" l="1"/>
  <c r="BH7" i="11" s="1"/>
  <c r="BI6" i="11" l="1"/>
  <c r="BI7" i="11" s="1"/>
  <c r="BJ6" i="11" l="1"/>
  <c r="BJ7" i="11" s="1"/>
  <c r="BK6" i="11" l="1"/>
  <c r="BK7" i="11" s="1"/>
</calcChain>
</file>

<file path=xl/sharedStrings.xml><?xml version="1.0" encoding="utf-8"?>
<sst xmlns="http://schemas.openxmlformats.org/spreadsheetml/2006/main" count="116" uniqueCount="87">
  <si>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</si>
  <si>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</si>
  <si>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</si>
  <si>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</si>
  <si>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</si>
  <si>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</si>
  <si>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</si>
  <si>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</si>
  <si>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</si>
  <si>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</si>
  <si>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</si>
  <si>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</si>
  <si>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</si>
  <si>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</si>
  <si>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</si>
  <si>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</si>
  <si>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</si>
  <si>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</si>
  <si>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</si>
  <si>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</si>
  <si>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</si>
  <si>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</si>
  <si>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</si>
  <si>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</si>
  <si>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</si>
  <si>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</si>
  <si>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</si>
  <si>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</si>
  <si>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</si>
  <si>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</si>
  <si>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</si>
  <si>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</si>
  <si>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</si>
  <si>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</si>
  <si>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</si>
  <si>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</si>
  <si>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Réunion de lancement</t>
  </si>
  <si>
    <t xml:space="preserve"> Tableau de bord de indicateurs de TSP</t>
  </si>
  <si>
    <t>Macro planning du projet</t>
  </si>
  <si>
    <t>Plannification &amp; recherches</t>
  </si>
  <si>
    <t>Conception</t>
  </si>
  <si>
    <t>Développement</t>
  </si>
  <si>
    <t>Déploiement</t>
  </si>
  <si>
    <t>Rédaction d'une documentation</t>
  </si>
  <si>
    <t>Création d'un mode administrateur, et d'un mode usager</t>
  </si>
  <si>
    <t>Implémentation d'une FAQ</t>
  </si>
  <si>
    <t>Mise en place d'un PaaS pour rendre l'application utilisable à distance par l'administration</t>
  </si>
  <si>
    <t>Encadrants : JEAN Benoit (JB), DEFUDE Bruno (DB)</t>
  </si>
  <si>
    <t>"A/B testing" aurpès des utilisateurs pour améliorer l'UX</t>
  </si>
  <si>
    <t>Fonctionnalité : filtrage des indicateurs selon un système de libellés</t>
  </si>
  <si>
    <t>Fonctionalité : corrélation entre indicateurs à l'échelle d'un département</t>
  </si>
  <si>
    <t>Améliorer l'UX (icônes, couleurs, nombre de clics nécessaire, …)</t>
  </si>
  <si>
    <t>Tout le monde</t>
  </si>
  <si>
    <t>JM, CM</t>
  </si>
  <si>
    <t>Elaboration d'une maquette de l'application, 
avec des graphes-exemples</t>
  </si>
  <si>
    <t>JB, DB</t>
  </si>
  <si>
    <t xml:space="preserve"> Standardisation des différentes feuilles de calcul Excels</t>
  </si>
  <si>
    <t>Etudiants : JACQUET Marin JM, CAILLARD Mathias (CM)</t>
  </si>
  <si>
    <t>DB, CM, JM</t>
  </si>
  <si>
    <t>Livrable</t>
  </si>
  <si>
    <t>tout le monde</t>
  </si>
  <si>
    <t>Codage des tests unitaires</t>
  </si>
  <si>
    <t>Gestion de projet</t>
  </si>
  <si>
    <t>Définition d'un format de fichiers 
associé au modèle de données</t>
  </si>
  <si>
    <t>Tout le mlonde</t>
  </si>
  <si>
    <t>Création d'une application squelette multi-page avec Dash</t>
  </si>
  <si>
    <t>Auto-formation Dash, Plotly, et autre</t>
  </si>
  <si>
    <t>Page d'accueil, front-end (UI)</t>
  </si>
  <si>
    <t>Amélioration, ajout d'éventuelles fonctionnalités supplémentaires</t>
  </si>
  <si>
    <t>Analyse des raisons qui ralentissent l'application 
(au démarrage, et pendant l'utilisation)</t>
  </si>
  <si>
    <t>Optimisation de la vitesse d'exécution de l'application</t>
  </si>
  <si>
    <t>Revue #1 : macro-planning et synthèse du travail à réalisé</t>
  </si>
  <si>
    <t>Revue #2 : poster et rapport de synthèse</t>
  </si>
  <si>
    <t xml:space="preserve"> Soutenance</t>
  </si>
  <si>
    <t>Réunion de suivi</t>
  </si>
  <si>
    <t>Mise à jour du planning prévisionnel</t>
  </si>
  <si>
    <t>Définitions explicites des indicateurs</t>
  </si>
  <si>
    <t>Spécification : définition des fonctionnalités principales</t>
  </si>
  <si>
    <t>Choix des outils, des librairies, 
et du language de programmation</t>
  </si>
  <si>
    <t>Définition des attentes, 
élaboration d'un cahier des charges</t>
  </si>
  <si>
    <t>Choix d'une représentation graphique pertinente
 pour chaque indicateur</t>
  </si>
  <si>
    <t>Création de "dataframes" issues des données Excels extraites,  pour chaque feuille de calcul standardisée</t>
  </si>
  <si>
    <t>Fonctionnalité : comparaison saisonnière pour indicateurs trimestriels, comparaison pour les indicateurs annuels.</t>
  </si>
  <si>
    <t>Formation des futurs utilisateurs à l'application</t>
  </si>
  <si>
    <t>Compte-rendus des réunions</t>
  </si>
  <si>
    <t>CM</t>
  </si>
  <si>
    <t>rapp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</si>
</sst>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2"/>
      <color theme="1"/>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9" fillId="20"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0" fontId="6" fillId="9" borderId="2" xfId="0" applyFont="1" applyFill="1" applyBorder="1" applyAlignment="1">
      <alignment horizontal="left" vertical="center" indent="1"/>
    </xf>
    <xf numFmtId="0" fontId="6" fillId="6" borderId="2" xfId="0" applyFont="1" applyFill="1" applyBorder="1" applyAlignment="1">
      <alignment horizontal="left" vertical="center" indent="1"/>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0" fillId="0" borderId="10" xfId="0" applyBorder="1"/>
    <xf numFmtId="0" fontId="23" fillId="0" borderId="0" xfId="0" applyFont="1"/>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9" fillId="0" borderId="0" xfId="8">
      <alignment horizontal="right" indent="1"/>
    </xf>
    <xf numFmtId="0" fontId="3" fillId="0" borderId="0" xfId="1" applyProtection="1">
      <alignment vertical="top"/>
    </xf>
    <xf numFmtId="0" fontId="36" fillId="0" borderId="0" xfId="0" applyFont="1"/>
    <xf numFmtId="0" fontId="9" fillId="11" borderId="2" xfId="12" applyFill="1" applyAlignment="1">
      <alignment horizontal="left" vertical="center" wrapText="1" indent="2"/>
    </xf>
    <xf numFmtId="0" fontId="9" fillId="3" borderId="2" xfId="12" applyFill="1" applyAlignment="1">
      <alignment horizontal="left" vertical="center" wrapText="1" indent="2"/>
    </xf>
    <xf numFmtId="0" fontId="10" fillId="0" borderId="0" xfId="5" applyFont="1" applyAlignment="1">
      <alignment horizontal="left"/>
    </xf>
    <xf numFmtId="0" fontId="9" fillId="4" borderId="2" xfId="12" applyFill="1" applyAlignment="1">
      <alignment horizontal="left" vertical="center" wrapText="1" indent="2"/>
    </xf>
    <xf numFmtId="0" fontId="9" fillId="46" borderId="2" xfId="11" applyFill="1">
      <alignment horizontal="center" vertical="center"/>
    </xf>
    <xf numFmtId="167" fontId="9" fillId="45" borderId="2" xfId="10" applyFill="1">
      <alignment horizontal="center" vertical="center"/>
    </xf>
    <xf numFmtId="0" fontId="9" fillId="45" borderId="2" xfId="11" applyFill="1">
      <alignment horizontal="center" vertical="center"/>
    </xf>
    <xf numFmtId="167" fontId="9" fillId="46" borderId="2" xfId="10" applyFill="1">
      <alignment horizontal="center" vertical="center"/>
    </xf>
    <xf numFmtId="0" fontId="6" fillId="45" borderId="2" xfId="12" applyFont="1" applyFill="1">
      <alignment horizontal="left" vertical="center" indent="2"/>
    </xf>
    <xf numFmtId="0" fontId="0" fillId="46" borderId="2" xfId="12" applyFont="1" applyFill="1">
      <alignment horizontal="left" vertical="center" indent="2"/>
    </xf>
    <xf numFmtId="0" fontId="9" fillId="46" borderId="2" xfId="12" applyFill="1">
      <alignment horizontal="left" vertical="center" indent="2"/>
    </xf>
    <xf numFmtId="0" fontId="9" fillId="47" borderId="2" xfId="11" applyFill="1">
      <alignment horizontal="center" vertical="center"/>
    </xf>
    <xf numFmtId="167" fontId="9" fillId="47" borderId="2" xfId="10" applyFill="1">
      <alignment horizontal="center" vertical="center"/>
    </xf>
    <xf numFmtId="0" fontId="6" fillId="47" borderId="2" xfId="12" applyFont="1" applyFill="1">
      <alignment horizontal="left" vertical="center" indent="2"/>
    </xf>
    <xf numFmtId="167" fontId="9" fillId="7" borderId="2" xfId="10" applyFill="1">
      <alignment horizontal="center" vertical="center"/>
    </xf>
    <xf numFmtId="0" fontId="9" fillId="7" borderId="2" xfId="11" applyFill="1">
      <alignment horizontal="center" vertical="center"/>
    </xf>
    <xf numFmtId="0" fontId="0" fillId="7" borderId="2" xfId="12" applyFont="1" applyFill="1">
      <alignment horizontal="left" vertical="center" indent="2"/>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9" fillId="0" borderId="3" xfId="9">
      <alignment horizontal="center" vertical="center"/>
    </xf>
    <xf numFmtId="0" fontId="0" fillId="11" borderId="2" xfId="12" applyFont="1" applyFill="1">
      <alignment horizontal="left" vertical="center" indent="2"/>
    </xf>
    <xf numFmtId="0" fontId="0" fillId="11" borderId="2" xfId="12" applyFont="1" applyFill="1" applyAlignment="1">
      <alignment horizontal="left" vertical="center" wrapText="1" indent="2"/>
    </xf>
    <xf numFmtId="0" fontId="0" fillId="10" borderId="2" xfId="12" applyFont="1" applyFill="1">
      <alignment horizontal="left" vertical="center" indent="2"/>
    </xf>
    <xf numFmtId="0" fontId="0" fillId="10" borderId="2" xfId="12" applyFont="1" applyFill="1" applyAlignment="1">
      <alignment horizontal="left" vertical="center" wrapText="1" indent="2"/>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2"/>
  <sheetViews>
    <sheetView showGridLines="0" tabSelected="1" showRuler="0" view="pageBreakPreview" zoomScale="85" zoomScaleNormal="100" zoomScaleSheetLayoutView="85" zoomScalePageLayoutView="70" workbookViewId="0">
      <pane ySplit="7" topLeftCell="A18" activePane="bottomLeft" state="frozen"/>
      <selection pane="bottomLeft" activeCell="B22" sqref="B22"/>
    </sheetView>
  </sheetViews>
  <sheetFormatPr baseColWidth="10" defaultColWidth="9.109375" defaultRowHeight="30" customHeight="1" x14ac:dyDescent="0.3"/>
  <cols>
    <col min="1" max="1" width="2.6640625" style="35" customWidth="1"/>
    <col min="2" max="2" width="69.5546875" customWidth="1"/>
    <col min="3" max="3" width="32.88671875" customWidth="1"/>
    <col min="4" max="4" width="10.44140625" style="5" customWidth="1"/>
    <col min="5" max="5" width="10.44140625" customWidth="1"/>
    <col min="6" max="6" width="2.6640625" customWidth="1"/>
    <col min="7" max="7" width="9.5546875" hidden="1" customWidth="1"/>
    <col min="8" max="63" width="2.5546875" customWidth="1"/>
    <col min="68" max="69" width="10.33203125"/>
  </cols>
  <sheetData>
    <row r="1" spans="1:63" ht="30" customHeight="1" x14ac:dyDescent="0.55000000000000004">
      <c r="A1" s="36" t="s">
        <v>0</v>
      </c>
      <c r="B1" s="39" t="s">
        <v>37</v>
      </c>
      <c r="C1" s="1"/>
      <c r="D1" s="4"/>
      <c r="E1" s="24"/>
      <c r="G1" s="2"/>
      <c r="H1" s="53"/>
    </row>
    <row r="2" spans="1:63" ht="30" customHeight="1" x14ac:dyDescent="0.55000000000000004">
      <c r="A2" s="36"/>
      <c r="B2" s="77" t="s">
        <v>47</v>
      </c>
      <c r="C2" s="1"/>
      <c r="D2" s="4"/>
      <c r="E2" s="24"/>
      <c r="G2" s="2"/>
      <c r="H2" s="53"/>
      <c r="V2" s="74" t="s">
        <v>38</v>
      </c>
    </row>
    <row r="3" spans="1:63" ht="30" customHeight="1" x14ac:dyDescent="0.35">
      <c r="A3" s="35" t="s">
        <v>1</v>
      </c>
      <c r="B3" s="40" t="s">
        <v>57</v>
      </c>
      <c r="H3" s="73"/>
    </row>
    <row r="4" spans="1:63" ht="30" customHeight="1" x14ac:dyDescent="0.3">
      <c r="A4" s="35" t="s">
        <v>2</v>
      </c>
      <c r="B4" s="41"/>
      <c r="C4" s="72" t="s">
        <v>15</v>
      </c>
      <c r="D4" s="95">
        <f>DATE(2023,2,10)</f>
        <v>44967</v>
      </c>
      <c r="E4" s="95"/>
    </row>
    <row r="5" spans="1:63" ht="30" customHeight="1" x14ac:dyDescent="0.3">
      <c r="A5" s="36" t="s">
        <v>3</v>
      </c>
      <c r="C5" s="72" t="s">
        <v>16</v>
      </c>
      <c r="D5" s="7">
        <v>1</v>
      </c>
      <c r="H5" s="92">
        <f>H6</f>
        <v>44963</v>
      </c>
      <c r="I5" s="93"/>
      <c r="J5" s="93"/>
      <c r="K5" s="93"/>
      <c r="L5" s="93"/>
      <c r="M5" s="93"/>
      <c r="N5" s="94"/>
      <c r="O5" s="92">
        <f>O6</f>
        <v>44970</v>
      </c>
      <c r="P5" s="93"/>
      <c r="Q5" s="93"/>
      <c r="R5" s="93"/>
      <c r="S5" s="93"/>
      <c r="T5" s="93"/>
      <c r="U5" s="94"/>
      <c r="V5" s="92">
        <f>V6</f>
        <v>44977</v>
      </c>
      <c r="W5" s="93"/>
      <c r="X5" s="93"/>
      <c r="Y5" s="93"/>
      <c r="Z5" s="93"/>
      <c r="AA5" s="93"/>
      <c r="AB5" s="94"/>
      <c r="AC5" s="92">
        <f>AC6</f>
        <v>44984</v>
      </c>
      <c r="AD5" s="93"/>
      <c r="AE5" s="93"/>
      <c r="AF5" s="93"/>
      <c r="AG5" s="93"/>
      <c r="AH5" s="93"/>
      <c r="AI5" s="94"/>
      <c r="AJ5" s="92">
        <f>AJ6</f>
        <v>44991</v>
      </c>
      <c r="AK5" s="93"/>
      <c r="AL5" s="93"/>
      <c r="AM5" s="93"/>
      <c r="AN5" s="93"/>
      <c r="AO5" s="93"/>
      <c r="AP5" s="94"/>
      <c r="AQ5" s="92">
        <f>AQ6</f>
        <v>44998</v>
      </c>
      <c r="AR5" s="93"/>
      <c r="AS5" s="93"/>
      <c r="AT5" s="93"/>
      <c r="AU5" s="93"/>
      <c r="AV5" s="93"/>
      <c r="AW5" s="94"/>
      <c r="AX5" s="92">
        <f>AX6</f>
        <v>45005</v>
      </c>
      <c r="AY5" s="93"/>
      <c r="AZ5" s="93"/>
      <c r="BA5" s="93"/>
      <c r="BB5" s="93"/>
      <c r="BC5" s="93"/>
      <c r="BD5" s="94"/>
      <c r="BE5" s="92">
        <f>BE6</f>
        <v>45012</v>
      </c>
      <c r="BF5" s="93"/>
      <c r="BG5" s="93"/>
      <c r="BH5" s="93"/>
      <c r="BI5" s="93"/>
      <c r="BJ5" s="93"/>
      <c r="BK5" s="94"/>
    </row>
    <row r="6" spans="1:63" ht="15" customHeight="1" x14ac:dyDescent="0.3">
      <c r="A6" s="36" t="s">
        <v>4</v>
      </c>
      <c r="B6" s="52"/>
      <c r="C6" s="52"/>
      <c r="D6" s="52" t="s">
        <v>18</v>
      </c>
      <c r="E6" s="52"/>
      <c r="F6" s="52"/>
      <c r="H6" s="69">
        <f>Début_Projet-WEEKDAY(Début_Projet,1)+2+7*(Semaine_Affichage-1)</f>
        <v>44963</v>
      </c>
      <c r="I6" s="70">
        <f>H6+1</f>
        <v>44964</v>
      </c>
      <c r="J6" s="70">
        <f t="shared" ref="J6:AW6" si="0">I6+1</f>
        <v>44965</v>
      </c>
      <c r="K6" s="70">
        <f t="shared" si="0"/>
        <v>44966</v>
      </c>
      <c r="L6" s="70">
        <f t="shared" si="0"/>
        <v>44967</v>
      </c>
      <c r="M6" s="70">
        <f t="shared" si="0"/>
        <v>44968</v>
      </c>
      <c r="N6" s="71">
        <f t="shared" si="0"/>
        <v>44969</v>
      </c>
      <c r="O6" s="69">
        <f>N6+1</f>
        <v>44970</v>
      </c>
      <c r="P6" s="70">
        <f>O6+1</f>
        <v>44971</v>
      </c>
      <c r="Q6" s="70">
        <f t="shared" si="0"/>
        <v>44972</v>
      </c>
      <c r="R6" s="70">
        <f t="shared" si="0"/>
        <v>44973</v>
      </c>
      <c r="S6" s="70">
        <f t="shared" si="0"/>
        <v>44974</v>
      </c>
      <c r="T6" s="70">
        <f t="shared" si="0"/>
        <v>44975</v>
      </c>
      <c r="U6" s="71">
        <f t="shared" si="0"/>
        <v>44976</v>
      </c>
      <c r="V6" s="69">
        <f>U6+1</f>
        <v>44977</v>
      </c>
      <c r="W6" s="70">
        <f>V6+1</f>
        <v>44978</v>
      </c>
      <c r="X6" s="70">
        <f t="shared" si="0"/>
        <v>44979</v>
      </c>
      <c r="Y6" s="70">
        <f t="shared" si="0"/>
        <v>44980</v>
      </c>
      <c r="Z6" s="70">
        <f t="shared" si="0"/>
        <v>44981</v>
      </c>
      <c r="AA6" s="70">
        <f t="shared" si="0"/>
        <v>44982</v>
      </c>
      <c r="AB6" s="71">
        <f t="shared" si="0"/>
        <v>44983</v>
      </c>
      <c r="AC6" s="69">
        <f>AB6+1</f>
        <v>44984</v>
      </c>
      <c r="AD6" s="70">
        <f>AC6+1</f>
        <v>44985</v>
      </c>
      <c r="AE6" s="70">
        <f t="shared" si="0"/>
        <v>44986</v>
      </c>
      <c r="AF6" s="70">
        <f t="shared" si="0"/>
        <v>44987</v>
      </c>
      <c r="AG6" s="70">
        <f t="shared" si="0"/>
        <v>44988</v>
      </c>
      <c r="AH6" s="70">
        <f t="shared" si="0"/>
        <v>44989</v>
      </c>
      <c r="AI6" s="71">
        <f t="shared" si="0"/>
        <v>44990</v>
      </c>
      <c r="AJ6" s="69">
        <f>AI6+1</f>
        <v>44991</v>
      </c>
      <c r="AK6" s="70">
        <f>AJ6+1</f>
        <v>44992</v>
      </c>
      <c r="AL6" s="70">
        <f t="shared" si="0"/>
        <v>44993</v>
      </c>
      <c r="AM6" s="70">
        <f t="shared" si="0"/>
        <v>44994</v>
      </c>
      <c r="AN6" s="70">
        <f t="shared" si="0"/>
        <v>44995</v>
      </c>
      <c r="AO6" s="70">
        <f t="shared" si="0"/>
        <v>44996</v>
      </c>
      <c r="AP6" s="71">
        <f t="shared" si="0"/>
        <v>44997</v>
      </c>
      <c r="AQ6" s="69">
        <f>AP6+1</f>
        <v>44998</v>
      </c>
      <c r="AR6" s="70">
        <f>AQ6+1</f>
        <v>44999</v>
      </c>
      <c r="AS6" s="70">
        <f t="shared" si="0"/>
        <v>45000</v>
      </c>
      <c r="AT6" s="70">
        <f t="shared" si="0"/>
        <v>45001</v>
      </c>
      <c r="AU6" s="70">
        <f t="shared" si="0"/>
        <v>45002</v>
      </c>
      <c r="AV6" s="70">
        <f t="shared" si="0"/>
        <v>45003</v>
      </c>
      <c r="AW6" s="71">
        <f t="shared" si="0"/>
        <v>45004</v>
      </c>
      <c r="AX6" s="69">
        <f>AW6+1</f>
        <v>45005</v>
      </c>
      <c r="AY6" s="70">
        <f>AX6+1</f>
        <v>45006</v>
      </c>
      <c r="AZ6" s="70">
        <f t="shared" ref="AZ6:BD6" si="1">AY6+1</f>
        <v>45007</v>
      </c>
      <c r="BA6" s="70">
        <f t="shared" si="1"/>
        <v>45008</v>
      </c>
      <c r="BB6" s="70">
        <f t="shared" si="1"/>
        <v>45009</v>
      </c>
      <c r="BC6" s="70">
        <f t="shared" si="1"/>
        <v>45010</v>
      </c>
      <c r="BD6" s="71">
        <f t="shared" si="1"/>
        <v>45011</v>
      </c>
      <c r="BE6" s="69">
        <f>BD6+1</f>
        <v>45012</v>
      </c>
      <c r="BF6" s="70">
        <f>BE6+1</f>
        <v>45013</v>
      </c>
      <c r="BG6" s="70">
        <f t="shared" ref="BG6:BK6" si="2">BF6+1</f>
        <v>45014</v>
      </c>
      <c r="BH6" s="70">
        <f t="shared" si="2"/>
        <v>45015</v>
      </c>
      <c r="BI6" s="70">
        <f t="shared" si="2"/>
        <v>45016</v>
      </c>
      <c r="BJ6" s="70">
        <f t="shared" si="2"/>
        <v>45017</v>
      </c>
      <c r="BK6" s="71">
        <f t="shared" si="2"/>
        <v>45018</v>
      </c>
    </row>
    <row r="7" spans="1:63" ht="30" customHeight="1" thickBot="1" x14ac:dyDescent="0.35">
      <c r="A7" s="36" t="s">
        <v>5</v>
      </c>
      <c r="B7" s="8" t="s">
        <v>13</v>
      </c>
      <c r="C7" s="9" t="s">
        <v>17</v>
      </c>
      <c r="D7" s="9" t="s">
        <v>18</v>
      </c>
      <c r="E7" s="9" t="s">
        <v>19</v>
      </c>
      <c r="F7" s="9"/>
      <c r="G7" s="9" t="s">
        <v>20</v>
      </c>
      <c r="H7" s="10" t="str">
        <f t="shared" ref="H7:AM7" si="3">LEFT(TEXT(H6,"jjj"),1)</f>
        <v>l</v>
      </c>
      <c r="I7" s="10" t="str">
        <f t="shared" si="3"/>
        <v>m</v>
      </c>
      <c r="J7" s="10" t="str">
        <f t="shared" si="3"/>
        <v>m</v>
      </c>
      <c r="K7" s="10" t="str">
        <f t="shared" si="3"/>
        <v>j</v>
      </c>
      <c r="L7" s="10" t="str">
        <f t="shared" si="3"/>
        <v>v</v>
      </c>
      <c r="M7" s="10" t="str">
        <f t="shared" si="3"/>
        <v>s</v>
      </c>
      <c r="N7" s="10" t="str">
        <f t="shared" si="3"/>
        <v>d</v>
      </c>
      <c r="O7" s="10" t="str">
        <f t="shared" si="3"/>
        <v>l</v>
      </c>
      <c r="P7" s="10" t="str">
        <f t="shared" si="3"/>
        <v>m</v>
      </c>
      <c r="Q7" s="10" t="str">
        <f t="shared" si="3"/>
        <v>m</v>
      </c>
      <c r="R7" s="10" t="str">
        <f t="shared" si="3"/>
        <v>j</v>
      </c>
      <c r="S7" s="10" t="str">
        <f t="shared" si="3"/>
        <v>v</v>
      </c>
      <c r="T7" s="10" t="str">
        <f t="shared" si="3"/>
        <v>s</v>
      </c>
      <c r="U7" s="10" t="str">
        <f t="shared" si="3"/>
        <v>d</v>
      </c>
      <c r="V7" s="10" t="str">
        <f t="shared" si="3"/>
        <v>l</v>
      </c>
      <c r="W7" s="10" t="str">
        <f t="shared" si="3"/>
        <v>m</v>
      </c>
      <c r="X7" s="10" t="str">
        <f t="shared" si="3"/>
        <v>m</v>
      </c>
      <c r="Y7" s="10" t="str">
        <f t="shared" si="3"/>
        <v>j</v>
      </c>
      <c r="Z7" s="10" t="str">
        <f t="shared" si="3"/>
        <v>v</v>
      </c>
      <c r="AA7" s="10" t="str">
        <f t="shared" si="3"/>
        <v>s</v>
      </c>
      <c r="AB7" s="10" t="str">
        <f t="shared" si="3"/>
        <v>d</v>
      </c>
      <c r="AC7" s="10" t="str">
        <f t="shared" si="3"/>
        <v>l</v>
      </c>
      <c r="AD7" s="10" t="str">
        <f t="shared" si="3"/>
        <v>m</v>
      </c>
      <c r="AE7" s="10" t="str">
        <f t="shared" si="3"/>
        <v>m</v>
      </c>
      <c r="AF7" s="10" t="str">
        <f t="shared" si="3"/>
        <v>j</v>
      </c>
      <c r="AG7" s="10" t="str">
        <f t="shared" si="3"/>
        <v>v</v>
      </c>
      <c r="AH7" s="10" t="str">
        <f t="shared" si="3"/>
        <v>s</v>
      </c>
      <c r="AI7" s="10" t="str">
        <f t="shared" si="3"/>
        <v>d</v>
      </c>
      <c r="AJ7" s="10" t="str">
        <f t="shared" si="3"/>
        <v>l</v>
      </c>
      <c r="AK7" s="10" t="str">
        <f t="shared" si="3"/>
        <v>m</v>
      </c>
      <c r="AL7" s="10" t="str">
        <f t="shared" si="3"/>
        <v>m</v>
      </c>
      <c r="AM7" s="10" t="str">
        <f t="shared" si="3"/>
        <v>j</v>
      </c>
      <c r="AN7" s="10" t="str">
        <f t="shared" ref="AN7:BK7" si="4">LEFT(TEXT(AN6,"jjj"),1)</f>
        <v>v</v>
      </c>
      <c r="AO7" s="10" t="str">
        <f t="shared" si="4"/>
        <v>s</v>
      </c>
      <c r="AP7" s="10" t="str">
        <f t="shared" si="4"/>
        <v>d</v>
      </c>
      <c r="AQ7" s="10" t="str">
        <f t="shared" si="4"/>
        <v>l</v>
      </c>
      <c r="AR7" s="10" t="str">
        <f t="shared" si="4"/>
        <v>m</v>
      </c>
      <c r="AS7" s="10" t="str">
        <f t="shared" si="4"/>
        <v>m</v>
      </c>
      <c r="AT7" s="10" t="str">
        <f t="shared" si="4"/>
        <v>j</v>
      </c>
      <c r="AU7" s="10" t="str">
        <f t="shared" si="4"/>
        <v>v</v>
      </c>
      <c r="AV7" s="10" t="str">
        <f t="shared" si="4"/>
        <v>s</v>
      </c>
      <c r="AW7" s="10" t="str">
        <f t="shared" si="4"/>
        <v>d</v>
      </c>
      <c r="AX7" s="10" t="str">
        <f t="shared" si="4"/>
        <v>l</v>
      </c>
      <c r="AY7" s="10" t="str">
        <f t="shared" si="4"/>
        <v>m</v>
      </c>
      <c r="AZ7" s="10" t="str">
        <f t="shared" si="4"/>
        <v>m</v>
      </c>
      <c r="BA7" s="10" t="str">
        <f t="shared" si="4"/>
        <v>j</v>
      </c>
      <c r="BB7" s="10" t="str">
        <f t="shared" si="4"/>
        <v>v</v>
      </c>
      <c r="BC7" s="10" t="str">
        <f t="shared" si="4"/>
        <v>s</v>
      </c>
      <c r="BD7" s="10" t="str">
        <f t="shared" si="4"/>
        <v>d</v>
      </c>
      <c r="BE7" s="10" t="str">
        <f t="shared" si="4"/>
        <v>l</v>
      </c>
      <c r="BF7" s="10" t="str">
        <f t="shared" si="4"/>
        <v>m</v>
      </c>
      <c r="BG7" s="10" t="str">
        <f t="shared" si="4"/>
        <v>m</v>
      </c>
      <c r="BH7" s="10" t="str">
        <f t="shared" si="4"/>
        <v>j</v>
      </c>
      <c r="BI7" s="10" t="str">
        <f t="shared" si="4"/>
        <v>v</v>
      </c>
      <c r="BJ7" s="10" t="str">
        <f t="shared" si="4"/>
        <v>s</v>
      </c>
      <c r="BK7" s="10" t="str">
        <f t="shared" si="4"/>
        <v>d</v>
      </c>
    </row>
    <row r="8" spans="1:63" ht="15" hidden="1" thickBot="1" x14ac:dyDescent="0.35">
      <c r="A8" s="35" t="s">
        <v>6</v>
      </c>
      <c r="C8" s="38"/>
      <c r="D8"/>
      <c r="G8" t="str">
        <f>IF(OR(ISBLANK(début_tâche),ISBLANK(fin_tâche)),"",fin_tâche-début_tâche+1)</f>
        <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row>
    <row r="9" spans="1:63" s="3" customFormat="1" ht="30" customHeight="1" thickBot="1" x14ac:dyDescent="0.35">
      <c r="A9" s="36" t="s">
        <v>7</v>
      </c>
      <c r="B9" s="14" t="s">
        <v>39</v>
      </c>
      <c r="C9" s="42"/>
      <c r="D9" s="55"/>
      <c r="E9" s="56"/>
      <c r="F9" s="13"/>
      <c r="G9" s="13" t="str">
        <f t="shared" ref="G9:G49" si="5">IF(OR(ISBLANK(début_tâche),ISBLANK(fin_tâche)),"",fin_tâche-début_tâche+1)</f>
        <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row>
    <row r="10" spans="1:63" s="3" customFormat="1" ht="30" customHeight="1" thickBot="1" x14ac:dyDescent="0.35">
      <c r="A10" s="36" t="s">
        <v>8</v>
      </c>
      <c r="B10" s="76" t="s">
        <v>78</v>
      </c>
      <c r="C10" s="43" t="s">
        <v>53</v>
      </c>
      <c r="D10" s="57">
        <f>DATE(2023,2,10)</f>
        <v>44967</v>
      </c>
      <c r="E10" s="57">
        <f>D10 + 7</f>
        <v>44974</v>
      </c>
      <c r="F10" s="13"/>
      <c r="G10" s="13">
        <f t="shared" si="5"/>
        <v>8</v>
      </c>
      <c r="H10" s="21"/>
      <c r="I10" s="21"/>
      <c r="J10" s="21"/>
      <c r="K10" s="21"/>
      <c r="L10" s="21"/>
      <c r="M10" s="21"/>
      <c r="N10" s="21"/>
      <c r="O10" s="21"/>
      <c r="P10" s="21"/>
      <c r="Q10" s="21"/>
      <c r="R10" s="21"/>
      <c r="S10" s="21"/>
      <c r="T10" s="22"/>
      <c r="U10" s="22"/>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row>
    <row r="11" spans="1:63" s="3" customFormat="1" ht="30" customHeight="1" thickBot="1" x14ac:dyDescent="0.35">
      <c r="A11" s="35"/>
      <c r="B11" s="76" t="s">
        <v>79</v>
      </c>
      <c r="C11" s="43" t="s">
        <v>52</v>
      </c>
      <c r="D11" s="57">
        <f>DATE(2023,2,10)</f>
        <v>44967</v>
      </c>
      <c r="E11" s="57">
        <f>D11 + 14</f>
        <v>44981</v>
      </c>
      <c r="F11" s="13"/>
      <c r="G11" s="13">
        <f t="shared" si="5"/>
        <v>15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row>
    <row r="12" spans="1:63" s="3" customFormat="1" ht="30" customHeight="1" thickBot="1" x14ac:dyDescent="0.35">
      <c r="A12" s="35"/>
      <c r="B12" s="76" t="s">
        <v>63</v>
      </c>
      <c r="C12" s="43" t="s">
        <v>64</v>
      </c>
      <c r="D12" s="57">
        <f>D4</f>
        <v>44967</v>
      </c>
      <c r="E12" s="57">
        <f>D4</f>
        <v>44967</v>
      </c>
      <c r="F12" s="13"/>
      <c r="G12" s="13"/>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row>
    <row r="13" spans="1:63" s="3" customFormat="1" ht="30" customHeight="1" thickBot="1" x14ac:dyDescent="0.35">
      <c r="A13" s="36" t="s">
        <v>9</v>
      </c>
      <c r="B13" s="15" t="s">
        <v>40</v>
      </c>
      <c r="C13" s="44"/>
      <c r="D13" s="58"/>
      <c r="E13" s="59"/>
      <c r="F13" s="13"/>
      <c r="G13" s="13" t="str">
        <f t="shared" si="5"/>
        <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row>
    <row r="14" spans="1:63" s="3" customFormat="1" ht="30" customHeight="1" thickBot="1" x14ac:dyDescent="0.35">
      <c r="A14" s="36"/>
      <c r="B14" s="78" t="s">
        <v>54</v>
      </c>
      <c r="C14" s="45" t="s">
        <v>53</v>
      </c>
      <c r="D14" s="60">
        <f>D4 + 2</f>
        <v>44969</v>
      </c>
      <c r="E14" s="60">
        <f xml:space="preserve"> D14 + 14</f>
        <v>44983</v>
      </c>
      <c r="F14" s="13"/>
      <c r="G14" s="13"/>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row>
    <row r="15" spans="1:63" s="3" customFormat="1" ht="30" customHeight="1" thickBot="1" x14ac:dyDescent="0.35">
      <c r="A15" s="36"/>
      <c r="B15" s="50" t="s">
        <v>56</v>
      </c>
      <c r="C15" s="45" t="s">
        <v>55</v>
      </c>
      <c r="D15" s="60">
        <f>D4 + 21</f>
        <v>44988</v>
      </c>
      <c r="E15" s="60">
        <f xml:space="preserve"> D4 + 28</f>
        <v>44995</v>
      </c>
      <c r="F15" s="13"/>
      <c r="G15" s="13"/>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row>
    <row r="16" spans="1:63" s="3" customFormat="1" ht="30" customHeight="1" thickBot="1" x14ac:dyDescent="0.35">
      <c r="A16" s="35"/>
      <c r="B16" s="50" t="s">
        <v>76</v>
      </c>
      <c r="C16" s="45" t="s">
        <v>52</v>
      </c>
      <c r="D16" s="60">
        <f xml:space="preserve"> DATE(2023,3,14)</f>
        <v>44999</v>
      </c>
      <c r="E16" s="60">
        <f>D16 + 14</f>
        <v>45013</v>
      </c>
      <c r="F16" s="13"/>
      <c r="G16" s="13"/>
      <c r="H16" s="21"/>
      <c r="I16" s="21"/>
      <c r="J16" s="21"/>
      <c r="K16" s="21"/>
      <c r="L16" s="21"/>
      <c r="M16" s="21"/>
      <c r="N16" s="21"/>
      <c r="O16" s="21"/>
      <c r="P16" s="21"/>
      <c r="Q16" s="21"/>
      <c r="R16" s="21"/>
      <c r="S16" s="21"/>
      <c r="T16" s="22"/>
      <c r="U16" s="22"/>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row>
    <row r="17" spans="1:63" s="3" customFormat="1" ht="30" customHeight="1" thickBot="1" x14ac:dyDescent="0.35">
      <c r="A17" s="35"/>
      <c r="B17" s="50" t="s">
        <v>77</v>
      </c>
      <c r="C17" s="45" t="s">
        <v>52</v>
      </c>
      <c r="D17" s="60">
        <f xml:space="preserve"> D4 + 14</f>
        <v>44981</v>
      </c>
      <c r="E17" s="60">
        <f xml:space="preserve"> D17 + 7</f>
        <v>44988</v>
      </c>
      <c r="F17" s="13"/>
      <c r="G17" s="13"/>
      <c r="H17" s="21"/>
      <c r="I17" s="21"/>
      <c r="J17" s="21"/>
      <c r="K17" s="21"/>
      <c r="L17" s="21"/>
      <c r="M17" s="21"/>
      <c r="N17" s="21"/>
      <c r="O17" s="21"/>
      <c r="P17" s="21"/>
      <c r="Q17" s="21"/>
      <c r="R17" s="21"/>
      <c r="S17" s="21"/>
      <c r="T17" s="22"/>
      <c r="U17" s="22"/>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row>
    <row r="18" spans="1:63" s="3" customFormat="1" ht="30" customHeight="1" thickBot="1" x14ac:dyDescent="0.35">
      <c r="A18" s="35"/>
      <c r="B18" s="78" t="s">
        <v>80</v>
      </c>
      <c r="C18" s="45" t="s">
        <v>53</v>
      </c>
      <c r="D18" s="60">
        <f xml:space="preserve"> DATE(2023,3,14)</f>
        <v>44999</v>
      </c>
      <c r="E18" s="60">
        <f>D18 + 14</f>
        <v>45013</v>
      </c>
      <c r="F18" s="13"/>
      <c r="G18" s="13">
        <f t="shared" si="5"/>
        <v>15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row>
    <row r="19" spans="1:63" s="3" customFormat="1" ht="30" customHeight="1" thickBot="1" x14ac:dyDescent="0.35">
      <c r="A19" s="35" t="s">
        <v>10</v>
      </c>
      <c r="B19" s="16" t="s">
        <v>41</v>
      </c>
      <c r="C19" s="46"/>
      <c r="D19" s="61"/>
      <c r="E19" s="62"/>
      <c r="F19" s="13"/>
      <c r="G19" s="13" t="str">
        <f t="shared" si="5"/>
        <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row>
    <row r="20" spans="1:63" s="3" customFormat="1" ht="30" customHeight="1" thickBot="1" x14ac:dyDescent="0.35">
      <c r="A20" s="35"/>
      <c r="B20" s="51" t="s">
        <v>65</v>
      </c>
      <c r="C20" s="47" t="s">
        <v>53</v>
      </c>
      <c r="D20" s="63">
        <f xml:space="preserve"> D4 + 7</f>
        <v>44974</v>
      </c>
      <c r="E20" s="63">
        <f xml:space="preserve"> D4 + 14</f>
        <v>44981</v>
      </c>
      <c r="F20" s="13"/>
      <c r="G20" s="13"/>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row>
    <row r="21" spans="1:63" s="3" customFormat="1" ht="30" customHeight="1" thickBot="1" x14ac:dyDescent="0.35">
      <c r="A21" s="35"/>
      <c r="B21" s="51" t="s">
        <v>66</v>
      </c>
      <c r="C21" s="47" t="s">
        <v>53</v>
      </c>
      <c r="D21" s="63"/>
      <c r="E21" s="63"/>
      <c r="F21" s="13"/>
      <c r="G21" s="13"/>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row>
    <row r="22" spans="1:63" s="3" customFormat="1" ht="30" customHeight="1" thickBot="1" x14ac:dyDescent="0.35">
      <c r="A22" s="35"/>
      <c r="B22" s="97" t="s">
        <v>81</v>
      </c>
      <c r="C22" s="47" t="s">
        <v>85</v>
      </c>
      <c r="D22" s="63"/>
      <c r="E22" s="63"/>
      <c r="F22" s="13"/>
      <c r="G22" s="13"/>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row>
    <row r="23" spans="1:63" s="3" customFormat="1" ht="30" customHeight="1" thickBot="1" x14ac:dyDescent="0.35">
      <c r="A23" s="35"/>
      <c r="B23" s="75" t="s">
        <v>67</v>
      </c>
      <c r="C23" s="47" t="s">
        <v>53</v>
      </c>
      <c r="D23" s="63"/>
      <c r="E23" s="63"/>
      <c r="F23" s="13"/>
      <c r="G23" s="13"/>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row>
    <row r="24" spans="1:63" s="3" customFormat="1" ht="30" customHeight="1" thickBot="1" x14ac:dyDescent="0.35">
      <c r="A24" s="35"/>
      <c r="B24" s="51" t="s">
        <v>49</v>
      </c>
      <c r="C24" s="47" t="s">
        <v>85</v>
      </c>
      <c r="D24" s="63"/>
      <c r="E24" s="63"/>
      <c r="F24" s="13"/>
      <c r="G24" s="13" t="str">
        <f t="shared" si="5"/>
        <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row>
    <row r="25" spans="1:63" s="3" customFormat="1" ht="30" customHeight="1" thickBot="1" x14ac:dyDescent="0.35">
      <c r="A25" s="35"/>
      <c r="B25" s="51" t="s">
        <v>50</v>
      </c>
      <c r="C25" s="47" t="s">
        <v>53</v>
      </c>
      <c r="D25" s="63"/>
      <c r="E25" s="63"/>
      <c r="F25" s="13"/>
      <c r="G25" s="13" t="str">
        <f t="shared" si="5"/>
        <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row>
    <row r="26" spans="1:63" s="3" customFormat="1" ht="30" customHeight="1" thickBot="1" x14ac:dyDescent="0.35">
      <c r="A26" s="35"/>
      <c r="B26" s="51" t="s">
        <v>44</v>
      </c>
      <c r="C26" s="47" t="s">
        <v>53</v>
      </c>
      <c r="D26" s="63"/>
      <c r="E26" s="63"/>
      <c r="F26" s="13"/>
      <c r="G26" s="13"/>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row>
    <row r="27" spans="1:63" s="3" customFormat="1" ht="30" customHeight="1" thickBot="1" x14ac:dyDescent="0.35">
      <c r="A27" s="35"/>
      <c r="B27" s="96" t="s">
        <v>51</v>
      </c>
      <c r="C27" s="47" t="s">
        <v>53</v>
      </c>
      <c r="D27" s="63"/>
      <c r="E27" s="63"/>
      <c r="F27" s="13"/>
      <c r="G27" s="13"/>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row>
    <row r="28" spans="1:63" s="3" customFormat="1" ht="30" customHeight="1" thickBot="1" x14ac:dyDescent="0.35">
      <c r="A28" s="35"/>
      <c r="B28" s="97" t="s">
        <v>82</v>
      </c>
      <c r="C28" s="47" t="s">
        <v>53</v>
      </c>
      <c r="D28" s="63"/>
      <c r="E28" s="63"/>
      <c r="F28" s="13"/>
      <c r="G28" s="13"/>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row>
    <row r="29" spans="1:63" s="3" customFormat="1" ht="30" customHeight="1" thickBot="1" x14ac:dyDescent="0.35">
      <c r="A29" s="35"/>
      <c r="B29" s="51" t="s">
        <v>61</v>
      </c>
      <c r="C29" s="47" t="s">
        <v>53</v>
      </c>
      <c r="D29" s="63"/>
      <c r="E29" s="63"/>
      <c r="F29" s="13"/>
      <c r="G29" s="13" t="str">
        <f t="shared" si="5"/>
        <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row>
    <row r="30" spans="1:63" s="3" customFormat="1" ht="30" customHeight="1" thickBot="1" x14ac:dyDescent="0.35">
      <c r="A30" s="35"/>
      <c r="B30" s="96" t="s">
        <v>48</v>
      </c>
      <c r="C30" s="47" t="s">
        <v>53</v>
      </c>
      <c r="D30" s="63"/>
      <c r="E30" s="63"/>
      <c r="F30" s="13"/>
      <c r="G30" s="13"/>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row>
    <row r="31" spans="1:63" s="3" customFormat="1" ht="30" customHeight="1" thickBot="1" x14ac:dyDescent="0.35">
      <c r="A31" s="35"/>
      <c r="B31" s="51" t="s">
        <v>68</v>
      </c>
      <c r="C31" s="47" t="s">
        <v>53</v>
      </c>
      <c r="D31" s="63"/>
      <c r="E31" s="63"/>
      <c r="F31" s="13"/>
      <c r="G31" s="13"/>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row>
    <row r="32" spans="1:63" s="3" customFormat="1" ht="30" customHeight="1" thickBot="1" x14ac:dyDescent="0.35">
      <c r="A32" s="35"/>
      <c r="B32" s="97" t="s">
        <v>69</v>
      </c>
      <c r="C32" s="47" t="s">
        <v>53</v>
      </c>
      <c r="D32" s="63"/>
      <c r="E32" s="63"/>
      <c r="F32" s="13"/>
      <c r="G32" s="13"/>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row>
    <row r="33" spans="1:63" s="3" customFormat="1" ht="30" customHeight="1" thickBot="1" x14ac:dyDescent="0.35">
      <c r="A33" s="35"/>
      <c r="B33" s="96" t="s">
        <v>70</v>
      </c>
      <c r="C33" s="47" t="s">
        <v>53</v>
      </c>
      <c r="D33" s="63"/>
      <c r="E33" s="63"/>
      <c r="F33" s="13"/>
      <c r="G33" s="13"/>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row>
    <row r="34" spans="1:63" s="3" customFormat="1" ht="30" customHeight="1" thickBot="1" x14ac:dyDescent="0.35">
      <c r="A34" s="35" t="s">
        <v>10</v>
      </c>
      <c r="B34" s="17" t="s">
        <v>42</v>
      </c>
      <c r="C34" s="48"/>
      <c r="D34" s="64"/>
      <c r="E34" s="65"/>
      <c r="F34" s="13"/>
      <c r="G34" s="13" t="str">
        <f t="shared" si="5"/>
        <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row>
    <row r="35" spans="1:63" s="3" customFormat="1" ht="30" customHeight="1" thickBot="1" x14ac:dyDescent="0.35">
      <c r="A35" s="35"/>
      <c r="B35" s="99" t="s">
        <v>46</v>
      </c>
      <c r="C35" s="49" t="s">
        <v>58</v>
      </c>
      <c r="D35" s="66"/>
      <c r="E35" s="66"/>
      <c r="F35" s="13"/>
      <c r="G35" s="13" t="str">
        <f t="shared" si="5"/>
        <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row>
    <row r="36" spans="1:63" s="3" customFormat="1" ht="30" customHeight="1" thickBot="1" x14ac:dyDescent="0.35">
      <c r="A36" s="35"/>
      <c r="B36" s="98" t="s">
        <v>43</v>
      </c>
      <c r="C36" s="49" t="s">
        <v>53</v>
      </c>
      <c r="D36" s="66"/>
      <c r="E36" s="66"/>
      <c r="F36" s="13"/>
      <c r="G36" s="13" t="str">
        <f t="shared" si="5"/>
        <v/>
      </c>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row>
    <row r="37" spans="1:63" s="3" customFormat="1" ht="30" customHeight="1" thickBot="1" x14ac:dyDescent="0.35">
      <c r="A37" s="35"/>
      <c r="B37" s="98" t="s">
        <v>83</v>
      </c>
      <c r="C37" s="49" t="s">
        <v>53</v>
      </c>
      <c r="D37" s="66"/>
      <c r="E37" s="66"/>
      <c r="F37" s="13"/>
      <c r="G37" s="13"/>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row>
    <row r="38" spans="1:63" s="3" customFormat="1" ht="30" customHeight="1" thickBot="1" x14ac:dyDescent="0.35">
      <c r="A38" s="35"/>
      <c r="B38" s="98" t="s">
        <v>45</v>
      </c>
      <c r="C38" s="49" t="s">
        <v>53</v>
      </c>
      <c r="D38" s="66"/>
      <c r="E38" s="66"/>
      <c r="F38" s="13"/>
      <c r="G38" s="13" t="str">
        <f t="shared" si="5"/>
        <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row>
    <row r="39" spans="1:63" s="3" customFormat="1" ht="30" customHeight="1" thickBot="1" x14ac:dyDescent="0.35">
      <c r="A39" s="35" t="s">
        <v>11</v>
      </c>
      <c r="B39" s="83" t="s">
        <v>59</v>
      </c>
      <c r="C39" s="81"/>
      <c r="D39" s="80"/>
      <c r="E39" s="80"/>
      <c r="F39" s="13"/>
      <c r="G39" s="13" t="str">
        <f t="shared" si="5"/>
        <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row>
    <row r="40" spans="1:63" s="3" customFormat="1" ht="30" customHeight="1" thickBot="1" x14ac:dyDescent="0.35">
      <c r="A40" s="35"/>
      <c r="B40" s="84" t="s">
        <v>71</v>
      </c>
      <c r="C40" s="79" t="s">
        <v>53</v>
      </c>
      <c r="D40" s="82"/>
      <c r="E40" s="82"/>
      <c r="F40" s="13"/>
      <c r="G40" s="13"/>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row>
    <row r="41" spans="1:63" s="3" customFormat="1" ht="30" customHeight="1" thickBot="1" x14ac:dyDescent="0.35">
      <c r="A41" s="35"/>
      <c r="B41" s="85" t="s">
        <v>72</v>
      </c>
      <c r="C41" s="79" t="s">
        <v>53</v>
      </c>
      <c r="D41" s="82"/>
      <c r="E41" s="82"/>
      <c r="F41" s="13"/>
      <c r="G41" s="13"/>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row>
    <row r="42" spans="1:63" s="3" customFormat="1" ht="30" customHeight="1" thickBot="1" x14ac:dyDescent="0.35">
      <c r="A42" s="35"/>
      <c r="B42" s="84" t="s">
        <v>86</v>
      </c>
      <c r="C42" s="79" t="s">
        <v>53</v>
      </c>
      <c r="D42" s="82"/>
      <c r="E42" s="82"/>
      <c r="F42" s="13"/>
      <c r="G42" s="13"/>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row>
    <row r="43" spans="1:63" s="3" customFormat="1" ht="30" customHeight="1" thickBot="1" x14ac:dyDescent="0.35">
      <c r="A43" s="35"/>
      <c r="B43" s="85" t="s">
        <v>73</v>
      </c>
      <c r="C43" s="79" t="s">
        <v>60</v>
      </c>
      <c r="D43" s="82">
        <f>DATE(2023,6,13)</f>
        <v>45090</v>
      </c>
      <c r="E43" s="82">
        <f>DATE(2023,6,13)</f>
        <v>45090</v>
      </c>
      <c r="F43" s="13"/>
      <c r="G43" s="13"/>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row>
    <row r="44" spans="1:63" s="3" customFormat="1" ht="30" customHeight="1" thickBot="1" x14ac:dyDescent="0.35">
      <c r="A44" s="35"/>
      <c r="B44" s="88" t="s">
        <v>62</v>
      </c>
      <c r="C44" s="86"/>
      <c r="D44" s="87"/>
      <c r="E44" s="87"/>
      <c r="F44" s="13"/>
      <c r="G44" s="13"/>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row>
    <row r="45" spans="1:63" s="3" customFormat="1" ht="30" customHeight="1" thickBot="1" x14ac:dyDescent="0.35">
      <c r="A45" s="35"/>
      <c r="B45" s="91" t="s">
        <v>36</v>
      </c>
      <c r="C45" s="90" t="s">
        <v>60</v>
      </c>
      <c r="D45" s="89">
        <f>DATE(2023,1,10)</f>
        <v>44936</v>
      </c>
      <c r="E45" s="89">
        <f>DATE(2023,1,10)</f>
        <v>44936</v>
      </c>
      <c r="F45" s="13"/>
      <c r="G45" s="13"/>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row>
    <row r="46" spans="1:63" s="3" customFormat="1" ht="30" customHeight="1" thickBot="1" x14ac:dyDescent="0.35">
      <c r="A46" s="35"/>
      <c r="B46" s="91" t="s">
        <v>74</v>
      </c>
      <c r="C46" s="90" t="s">
        <v>60</v>
      </c>
      <c r="D46" s="89"/>
      <c r="E46" s="89"/>
      <c r="F46" s="13"/>
      <c r="G46" s="13"/>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row>
    <row r="47" spans="1:63" s="3" customFormat="1" ht="30" customHeight="1" thickBot="1" x14ac:dyDescent="0.35">
      <c r="A47" s="35"/>
      <c r="B47" s="91" t="s">
        <v>84</v>
      </c>
      <c r="C47" s="90" t="s">
        <v>53</v>
      </c>
      <c r="D47" s="89"/>
      <c r="E47" s="89"/>
      <c r="F47" s="13"/>
      <c r="G47" s="13"/>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row>
    <row r="48" spans="1:63" s="3" customFormat="1" ht="30" customHeight="1" thickBot="1" x14ac:dyDescent="0.35">
      <c r="A48" s="35"/>
      <c r="B48" s="91" t="s">
        <v>75</v>
      </c>
      <c r="C48" s="90" t="s">
        <v>53</v>
      </c>
      <c r="D48" s="89"/>
      <c r="E48" s="89"/>
      <c r="F48" s="13"/>
      <c r="G48" s="13"/>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row>
    <row r="49" spans="1:63" s="3" customFormat="1" ht="30" customHeight="1" thickBot="1" x14ac:dyDescent="0.35">
      <c r="A49" s="36" t="s">
        <v>12</v>
      </c>
      <c r="B49" s="18" t="s">
        <v>14</v>
      </c>
      <c r="C49" s="19"/>
      <c r="D49" s="67"/>
      <c r="E49" s="68"/>
      <c r="F49" s="20"/>
      <c r="G49" s="20" t="str">
        <f t="shared" si="5"/>
        <v/>
      </c>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row>
    <row r="50" spans="1:63" ht="30" customHeight="1" x14ac:dyDescent="0.3">
      <c r="F50" s="6"/>
    </row>
    <row r="51" spans="1:63" ht="30" customHeight="1" x14ac:dyDescent="0.3">
      <c r="C51" s="11"/>
      <c r="E51" s="37"/>
    </row>
    <row r="52" spans="1:63" ht="30" customHeight="1" x14ac:dyDescent="0.3">
      <c r="C52" s="12"/>
    </row>
  </sheetData>
  <mergeCells count="9">
    <mergeCell ref="AJ5:AP5"/>
    <mergeCell ref="AQ5:AW5"/>
    <mergeCell ref="AX5:BD5"/>
    <mergeCell ref="BE5:BK5"/>
    <mergeCell ref="D4:E4"/>
    <mergeCell ref="H5:N5"/>
    <mergeCell ref="O5:U5"/>
    <mergeCell ref="V5:AB5"/>
    <mergeCell ref="AC5:AI5"/>
  </mergeCells>
  <conditionalFormatting sqref="H6:BK49">
    <cfRule type="expression" dxfId="2" priority="33">
      <formula>AND(TODAY()&gt;=H$6,TODAY()&lt;I$6)</formula>
    </cfRule>
  </conditionalFormatting>
  <conditionalFormatting sqref="H8:BK49">
    <cfRule type="expression" dxfId="1" priority="27">
      <formula>AND(début_tâche&lt;=H$6,ROUNDDOWN((fin_tâche-début_tâche+1)*avancement_tâche,0)+début_tâche-1&gt;=H$6)</formula>
    </cfRule>
    <cfRule type="expression" dxfId="0" priority="28" stopIfTrue="1">
      <formula>AND(fin_tâche&gt;=H$6,début_tâche&lt;I$6)</formula>
    </cfRule>
  </conditionalFormatting>
  <dataValidations count="1">
    <dataValidation type="whole" operator="greaterThanOrEqual" allowBlank="1" showInputMessage="1" promptTitle="Semaine d’affichage" prompt="La modification de ce nombre entraînera la défilement du diagramme de Gantt." sqref="D5" xr:uid="{00000000-0002-0000-0000-000000000000}">
      <formula1>1</formula1>
    </dataValidation>
  </dataValidations>
  <printOptions horizontalCentered="1"/>
  <pageMargins left="0.35" right="0.35" top="0.35" bottom="0.5" header="0.3" footer="0.3"/>
  <pageSetup paperSize="9" scale="34" fitToHeight="0" orientation="landscape" r:id="rId1"/>
  <headerFooter differentFirst="1" scaleWithDoc="0">
    <oddFooter>Page &amp;P of &amp;N</oddFooter>
  </headerFooter>
  <rowBreaks count="1" manualBreakCount="1">
    <brk id="48" max="16383" man="1"/>
  </rowBreaks>
  <colBreaks count="1" manualBreakCount="1">
    <brk id="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election activeCell="A10" sqref="A10"/>
    </sheetView>
  </sheetViews>
  <sheetFormatPr baseColWidth="10" defaultColWidth="9.109375" defaultRowHeight="13.8" x14ac:dyDescent="0.3"/>
  <cols>
    <col min="1" max="1" width="90.6640625" style="25" customWidth="1"/>
    <col min="2" max="16384" width="9.109375" style="2"/>
  </cols>
  <sheetData>
    <row r="1" spans="1:2" ht="46.5" customHeight="1" x14ac:dyDescent="0.3"/>
    <row r="2" spans="1:2" s="27" customFormat="1" ht="15.6" x14ac:dyDescent="0.3">
      <c r="A2" s="26" t="s">
        <v>21</v>
      </c>
      <c r="B2" s="26"/>
    </row>
    <row r="3" spans="1:2" s="31" customFormat="1" ht="27" customHeight="1" x14ac:dyDescent="0.3">
      <c r="A3" s="54" t="s">
        <v>22</v>
      </c>
      <c r="B3" s="32"/>
    </row>
    <row r="4" spans="1:2" s="28" customFormat="1" ht="25.8" x14ac:dyDescent="0.5">
      <c r="A4" s="29" t="s">
        <v>23</v>
      </c>
    </row>
    <row r="5" spans="1:2" ht="74.099999999999994" customHeight="1" x14ac:dyDescent="0.3">
      <c r="A5" s="30" t="s">
        <v>24</v>
      </c>
    </row>
    <row r="6" spans="1:2" ht="26.25" customHeight="1" x14ac:dyDescent="0.3">
      <c r="A6" s="29" t="s">
        <v>25</v>
      </c>
    </row>
    <row r="7" spans="1:2" s="25" customFormat="1" ht="204.9" customHeight="1" x14ac:dyDescent="0.3">
      <c r="A7" s="34" t="s">
        <v>26</v>
      </c>
    </row>
    <row r="8" spans="1:2" s="28" customFormat="1" ht="25.8" x14ac:dyDescent="0.5">
      <c r="A8" s="29" t="s">
        <v>27</v>
      </c>
    </row>
    <row r="9" spans="1:2" ht="57.6" x14ac:dyDescent="0.3">
      <c r="A9" s="30" t="s">
        <v>28</v>
      </c>
    </row>
    <row r="10" spans="1:2" s="25" customFormat="1" ht="27.9" customHeight="1" x14ac:dyDescent="0.3">
      <c r="A10" s="33" t="s">
        <v>29</v>
      </c>
    </row>
    <row r="11" spans="1:2" s="28" customFormat="1" ht="25.8" x14ac:dyDescent="0.5">
      <c r="A11" s="29" t="s">
        <v>30</v>
      </c>
    </row>
    <row r="12" spans="1:2" ht="28.8" x14ac:dyDescent="0.3">
      <c r="A12" s="30" t="s">
        <v>31</v>
      </c>
    </row>
    <row r="13" spans="1:2" s="25" customFormat="1" ht="27.9" customHeight="1" x14ac:dyDescent="0.3">
      <c r="A13" s="33" t="s">
        <v>32</v>
      </c>
    </row>
    <row r="14" spans="1:2" s="28" customFormat="1" ht="25.8" x14ac:dyDescent="0.5">
      <c r="A14" s="29" t="s">
        <v>33</v>
      </c>
    </row>
    <row r="15" spans="1:2" ht="88.5" customHeight="1" x14ac:dyDescent="0.3">
      <c r="A15" s="30" t="s">
        <v>34</v>
      </c>
    </row>
    <row r="16" spans="1:2" ht="96.75" customHeight="1" x14ac:dyDescent="0.3">
      <c r="A16" s="30"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Début_Projet</vt:lpstr>
      <vt:lpstr>PlanningProjet!début_tâche</vt:lpstr>
      <vt:lpstr>PlanningProjet!fin_tâche</vt:lpstr>
      <vt:lpstr>PlanningProjet!Impression_des_titres</vt:lpstr>
      <vt:lpstr>Semaine_Affichage</vt:lpstr>
      <vt:lpstr>PlanningProjet!Zone_d_impression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2023-03-13T11:53:48Z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