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40" tabRatio="500" firstSheet="1" activeTab="6"/>
  </bookViews>
  <sheets>
    <sheet name="Table S1 (Ph)" sheetId="3" r:id="rId1"/>
    <sheet name="Table S2 (dl)" sheetId="5" r:id="rId2"/>
    <sheet name="Table S3 (A)" sheetId="6" r:id="rId3"/>
    <sheet name="Table S4 (Dw)" sheetId="4" r:id="rId4"/>
    <sheet name="Table S5 (Tw)" sheetId="7" r:id="rId5"/>
    <sheet name="Table S6 (Pr)" sheetId="8" r:id="rId6"/>
    <sheet name="Table S7 (Ph-Pr)" sheetId="1" r:id="rId7"/>
    <sheet name="Table S8 (A-dl)" sheetId="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I41" i="1"/>
  <c r="I40" i="1"/>
  <c r="I39" i="1"/>
  <c r="I38" i="1"/>
  <c r="H41" i="1"/>
  <c r="H40" i="1"/>
  <c r="H39" i="1"/>
  <c r="H38" i="1"/>
  <c r="E38" i="1"/>
  <c r="I23" i="8"/>
  <c r="I22" i="8"/>
  <c r="I21" i="8"/>
  <c r="I20" i="8"/>
  <c r="I19" i="8"/>
  <c r="I18" i="8"/>
  <c r="I17" i="8"/>
  <c r="I16" i="8"/>
  <c r="I15" i="8"/>
  <c r="I11" i="8"/>
  <c r="I10" i="8"/>
  <c r="I9" i="8"/>
  <c r="I8" i="8"/>
  <c r="I7" i="8"/>
  <c r="I6" i="8"/>
  <c r="I5" i="8"/>
  <c r="I4" i="8"/>
  <c r="I3" i="8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23" i="8"/>
  <c r="G22" i="8"/>
  <c r="G21" i="8"/>
  <c r="G20" i="8"/>
  <c r="G19" i="8"/>
  <c r="G18" i="8"/>
  <c r="G17" i="8"/>
  <c r="G16" i="8"/>
  <c r="G15" i="8"/>
  <c r="G11" i="8"/>
  <c r="G10" i="8"/>
  <c r="G9" i="8"/>
  <c r="G8" i="8"/>
  <c r="G7" i="8"/>
  <c r="G6" i="8"/>
  <c r="G5" i="8"/>
  <c r="G4" i="8"/>
  <c r="G3" i="8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<sst xmlns="http://schemas.openxmlformats.org/spreadsheetml/2006/main" count="473" uniqueCount="427">
  <si>
    <t>Ph/Pr</t>
  </si>
  <si>
    <t>48.81/1.91</t>
  </si>
  <si>
    <t>40.30/1.23</t>
  </si>
  <si>
    <t>35.15/0.96</t>
  </si>
  <si>
    <t>31.55/0.85</t>
  </si>
  <si>
    <t>28.83/0.80</t>
  </si>
  <si>
    <t>26.94/0.79</t>
  </si>
  <si>
    <t>25.91/0.79</t>
  </si>
  <si>
    <t>25.87/0.79</t>
  </si>
  <si>
    <t>27.53/0.79</t>
  </si>
  <si>
    <t>35.32/0.79</t>
  </si>
  <si>
    <t>34.00/0.79</t>
  </si>
  <si>
    <t>52.52/2.16</t>
  </si>
  <si>
    <t>43.08/1.39</t>
  </si>
  <si>
    <t>37.20/1.08</t>
  </si>
  <si>
    <t>32.81/0.94</t>
  </si>
  <si>
    <t>29.29/0.88</t>
  </si>
  <si>
    <t>26.72/0.85</t>
  </si>
  <si>
    <t>25.12/0.84</t>
  </si>
  <si>
    <t>24.34/0.84</t>
  </si>
  <si>
    <t>24.38/0.84</t>
  </si>
  <si>
    <t>25.83/0.84</t>
  </si>
  <si>
    <t>31.55/0.84</t>
  </si>
  <si>
    <t>21.31/0.84</t>
  </si>
  <si>
    <t>57.26/2.49</t>
  </si>
  <si>
    <t>46.79/1.59</t>
  </si>
  <si>
    <t>39.94/1.22</t>
  </si>
  <si>
    <t>34.60/1.05</t>
  </si>
  <si>
    <t>30.14/0.96</t>
  </si>
  <si>
    <t>26.86/0.92</t>
  </si>
  <si>
    <t>24.79/0.89</t>
  </si>
  <si>
    <t>23.60/0.89</t>
  </si>
  <si>
    <t>23.03/0.89</t>
  </si>
  <si>
    <t>23.07/0.89</t>
  </si>
  <si>
    <t>24.14/0.89</t>
  </si>
  <si>
    <t>29.18/0.89</t>
  </si>
  <si>
    <t>25.97/0.89</t>
  </si>
  <si>
    <t>63.53/2.95</t>
  </si>
  <si>
    <t>51.75/1.85</t>
  </si>
  <si>
    <t>43.72/1.40</t>
  </si>
  <si>
    <t>37.18/1.19</t>
  </si>
  <si>
    <t>31.60/1.07</t>
  </si>
  <si>
    <t>27.47/1.00</t>
  </si>
  <si>
    <t>24.89/0.96</t>
  </si>
  <si>
    <t>23.38/0.94</t>
  </si>
  <si>
    <t>22.51/0.94</t>
  </si>
  <si>
    <t>22.08/0.94</t>
  </si>
  <si>
    <t>22.07/0.93</t>
  </si>
  <si>
    <t>22.74/0.93</t>
  </si>
  <si>
    <t>26.17/0.93</t>
  </si>
  <si>
    <t>21.49/0.93</t>
  </si>
  <si>
    <t>72.12/3.59</t>
  </si>
  <si>
    <t>58.61/2.20</t>
  </si>
  <si>
    <t>49.02/1.63</t>
  </si>
  <si>
    <t>40.99/1.37</t>
  </si>
  <si>
    <t>33.93/1.22</t>
  </si>
  <si>
    <t>28.65/1.11</t>
  </si>
  <si>
    <t>25.40/1.04</t>
  </si>
  <si>
    <t>23.51/1.01</t>
  </si>
  <si>
    <t>22.40/0.99</t>
  </si>
  <si>
    <t>21.75/0.99</t>
  </si>
  <si>
    <t>21.41/0.98</t>
  </si>
  <si>
    <t>21.36/0.98</t>
  </si>
  <si>
    <t>21.76/0.98</t>
  </si>
  <si>
    <t>23.78/0.98</t>
  </si>
  <si>
    <t>23.41/0.98</t>
  </si>
  <si>
    <t>84.31/4.45</t>
  </si>
  <si>
    <t>68.42/2.65</t>
  </si>
  <si>
    <t>56.69/1.92</t>
  </si>
  <si>
    <t>46.60/1.60</t>
  </si>
  <si>
    <t>37.49/1.40</t>
  </si>
  <si>
    <t>30.56/1.26</t>
  </si>
  <si>
    <t>26.35/1.16</t>
  </si>
  <si>
    <t>23.96/1.09</t>
  </si>
  <si>
    <t>22.56/1.06</t>
  </si>
  <si>
    <t>21.72/1.04</t>
  </si>
  <si>
    <t>21.21/1.03</t>
  </si>
  <si>
    <t>20.94/1.03</t>
  </si>
  <si>
    <t>20.87/1.03</t>
  </si>
  <si>
    <t>21.12/1.03</t>
  </si>
  <si>
    <t>22.28/1.03</t>
  </si>
  <si>
    <t>21.70/1.03</t>
  </si>
  <si>
    <t>102.27/5.56</t>
  </si>
  <si>
    <t>82.95/3.26</t>
  </si>
  <si>
    <t>68.10/2.32</t>
  </si>
  <si>
    <t>54.97/1.91</t>
  </si>
  <si>
    <t>42.85/1.66</t>
  </si>
  <si>
    <t>33.44/1.47</t>
  </si>
  <si>
    <t>27.80/1.31</t>
  </si>
  <si>
    <t>24.71/1.21</t>
  </si>
  <si>
    <t>22.95/1.14</t>
  </si>
  <si>
    <t>21.89/1.11</t>
  </si>
  <si>
    <t>21.20/1.09</t>
  </si>
  <si>
    <t>20.83/1.08</t>
  </si>
  <si>
    <t>20.59/1.08</t>
  </si>
  <si>
    <t>20.52/1.08</t>
  </si>
  <si>
    <t>20.70/1.08</t>
  </si>
  <si>
    <t>21.43/1.08</t>
  </si>
  <si>
    <t>22.30/1.08</t>
  </si>
  <si>
    <t>130.11/6.89</t>
  </si>
  <si>
    <t>103.35/4.04</t>
  </si>
  <si>
    <t>85.63/2.85</t>
  </si>
  <si>
    <t>67.77/2.34</t>
  </si>
  <si>
    <t>50.86/2.03</t>
  </si>
  <si>
    <t>37.62/1.76</t>
  </si>
  <si>
    <t>29.86/1.54</t>
  </si>
  <si>
    <t>25.79/1.38</t>
  </si>
  <si>
    <t>23.55/1.27</t>
  </si>
  <si>
    <t>22.23/1.20</t>
  </si>
  <si>
    <t>21.41/1.16</t>
  </si>
  <si>
    <t>20.88/1.14</t>
  </si>
  <si>
    <t>20.54/1.13</t>
  </si>
  <si>
    <t>20.34/1.13</t>
  </si>
  <si>
    <t>20.27/1.13</t>
  </si>
  <si>
    <t>20.41/1.13</t>
  </si>
  <si>
    <t>20.91/1.13</t>
  </si>
  <si>
    <t>21.79/1.13</t>
  </si>
  <si>
    <t>175.04/8.34</t>
  </si>
  <si>
    <t>141.46/5.01</t>
  </si>
  <si>
    <t>113.39/3.58</t>
  </si>
  <si>
    <t>87.50/2.96</t>
  </si>
  <si>
    <t>62.61/2.56</t>
  </si>
  <si>
    <t>43.36/2.21</t>
  </si>
  <si>
    <t>32.52/1.90</t>
  </si>
  <si>
    <t>27.17/1.64</t>
  </si>
  <si>
    <t>24.34/1.45</t>
  </si>
  <si>
    <t>22.71/1.33</t>
  </si>
  <si>
    <t>21.70/1.26</t>
  </si>
  <si>
    <t>21.04/1.21</t>
  </si>
  <si>
    <t>20.61/1.19</t>
  </si>
  <si>
    <t>20.33/1.18</t>
  </si>
  <si>
    <t>20.16/1.18</t>
  </si>
  <si>
    <t>20.10/1.18</t>
  </si>
  <si>
    <t>20.20/1.18</t>
  </si>
  <si>
    <t>20.57/1.18</t>
  </si>
  <si>
    <t>21.79/1.18</t>
  </si>
  <si>
    <t>249.84/9.80</t>
  </si>
  <si>
    <t>199.87/6.17</t>
  </si>
  <si>
    <t>157.13/4.58</t>
  </si>
  <si>
    <t>116.68/3.87</t>
  </si>
  <si>
    <t>78.76/3.37</t>
  </si>
  <si>
    <t>50.43/2.91</t>
  </si>
  <si>
    <t>35.60/2.46</t>
  </si>
  <si>
    <t>28.72/2.06</t>
  </si>
  <si>
    <t>25.24/1.76</t>
  </si>
  <si>
    <t>23.27/1.54</t>
  </si>
  <si>
    <t>22.07/1.41</t>
  </si>
  <si>
    <t>21.29/1.32</t>
  </si>
  <si>
    <t>20.76/1.27</t>
  </si>
  <si>
    <t>20.40/1.25</t>
  </si>
  <si>
    <t>20.16/1.23</t>
  </si>
  <si>
    <t>20.02/1.23</t>
  </si>
  <si>
    <t>19.96/1.23</t>
  </si>
  <si>
    <t>20.04/1.23</t>
  </si>
  <si>
    <t>20.33/1.23</t>
  </si>
  <si>
    <t>21.70/1.23</t>
  </si>
  <si>
    <t>371.36/11.24</t>
  </si>
  <si>
    <t>57.27/3.97</t>
  </si>
  <si>
    <t>38.32/3.35</t>
  </si>
  <si>
    <t>30.10/2.76</t>
  </si>
  <si>
    <t>26.08/2.27</t>
  </si>
  <si>
    <t>546.49/12.80</t>
  </si>
  <si>
    <t>293.64/7.84</t>
  </si>
  <si>
    <t>60.66/5.50</t>
  </si>
  <si>
    <t>39.69/4.67</t>
  </si>
  <si>
    <t>30.89/3.86</t>
  </si>
  <si>
    <t>22.81/2.12</t>
  </si>
  <si>
    <t>21.84/1.83</t>
  </si>
  <si>
    <t>21.16/1.63</t>
  </si>
  <si>
    <t>290.79/7.56</t>
  </si>
  <si>
    <t>220.76/5.94</t>
  </si>
  <si>
    <t>155.71/5.16</t>
  </si>
  <si>
    <t>97.13/4.57</t>
  </si>
  <si>
    <t>23.84/1.91</t>
  </si>
  <si>
    <t>22.47/1.66</t>
  </si>
  <si>
    <t>21.57/1.50</t>
  </si>
  <si>
    <t>20.96/1.40</t>
  </si>
  <si>
    <t>20.53/1.34</t>
  </si>
  <si>
    <t>20.23/1.30</t>
  </si>
  <si>
    <t>20.03/1.28</t>
  </si>
  <si>
    <t>19.90/1.28</t>
  </si>
  <si>
    <t>19.86/1.28</t>
  </si>
  <si>
    <t>19.91/1.28</t>
  </si>
  <si>
    <t>20.16/1.28</t>
  </si>
  <si>
    <t>21.55/1.28</t>
  </si>
  <si>
    <t>408.07/9.40</t>
  </si>
  <si>
    <t>192.46/6.99</t>
  </si>
  <si>
    <t>109.52/6.26</t>
  </si>
  <si>
    <t>26.64/3.13</t>
  </si>
  <si>
    <t>24.27/2.55</t>
  </si>
  <si>
    <t>20.69/1.50</t>
  </si>
  <si>
    <t>20.34/1.41</t>
  </si>
  <si>
    <t>20.09/1.36</t>
  </si>
  <si>
    <t>19.92/1.33</t>
  </si>
  <si>
    <t>19.81/1.33</t>
  </si>
  <si>
    <t>19.76/1.33</t>
  </si>
  <si>
    <t>20.09/1.33</t>
  </si>
  <si>
    <t>21.39/1.33</t>
  </si>
  <si>
    <t>723.48/14.91</t>
  </si>
  <si>
    <t>504.55/11.97</t>
  </si>
  <si>
    <t>337.03/10.54</t>
  </si>
  <si>
    <t>201.77/9.59</t>
  </si>
  <si>
    <t>106.87/8.65</t>
  </si>
  <si>
    <t>58.51/7.64</t>
  </si>
  <si>
    <t>39.07/6.53</t>
  </si>
  <si>
    <t>30.81/5.44</t>
  </si>
  <si>
    <t>26.76/4.44</t>
  </si>
  <si>
    <t>24.46/3.59</t>
  </si>
  <si>
    <t>23.00/2.92</t>
  </si>
  <si>
    <t>22.02/2.42</t>
  </si>
  <si>
    <t>21.33/2.07</t>
  </si>
  <si>
    <t>20.82/1.82</t>
  </si>
  <si>
    <t>20.45/1.64</t>
  </si>
  <si>
    <t>20.18/1.50</t>
  </si>
  <si>
    <t>19.97/1.42</t>
  </si>
  <si>
    <t>19.82/1.39</t>
  </si>
  <si>
    <t>19.72/1.38</t>
  </si>
  <si>
    <t>19.68/1.38</t>
  </si>
  <si>
    <t>19.71/1.38</t>
  </si>
  <si>
    <t>20.63/1.38</t>
  </si>
  <si>
    <t>768.47/18.01</t>
  </si>
  <si>
    <t>494.92/15.63</t>
  </si>
  <si>
    <t>307.30/14.26</t>
  </si>
  <si>
    <t>172.30/13.13</t>
  </si>
  <si>
    <t>89.69/11.93</t>
  </si>
  <si>
    <t>52.07/10.56</t>
  </si>
  <si>
    <t>36.74/9.09</t>
  </si>
  <si>
    <t>29.98/7.63</t>
  </si>
  <si>
    <t>26.44/6.30</t>
  </si>
  <si>
    <t>24.36/5.15</t>
  </si>
  <si>
    <t>23.01/4.20</t>
  </si>
  <si>
    <t>22.08/3.45</t>
  </si>
  <si>
    <t>21.41/2.88</t>
  </si>
  <si>
    <t>20.91/2.45</t>
  </si>
  <si>
    <t>20.54/2.12</t>
  </si>
  <si>
    <t>20.25/1.84</t>
  </si>
  <si>
    <t>20.03/1.62</t>
  </si>
  <si>
    <t>19.86/1.49</t>
  </si>
  <si>
    <t>19.73/1.44</t>
  </si>
  <si>
    <t>19.65/1.43</t>
  </si>
  <si>
    <t>19.61/1.43</t>
  </si>
  <si>
    <t>19.64/1.43</t>
  </si>
  <si>
    <t>22.19/1.43</t>
  </si>
  <si>
    <t>20.63/1.43</t>
  </si>
  <si>
    <t>21.46/1.38</t>
  </si>
  <si>
    <t>594.61/22.27</t>
  </si>
  <si>
    <t>365.25/20.37</t>
  </si>
  <si>
    <t>217.31/18.99</t>
  </si>
  <si>
    <t>121.61/17.63</t>
  </si>
  <si>
    <t>68.63/16.12</t>
  </si>
  <si>
    <t>44.44/14.36</t>
  </si>
  <si>
    <t>33.84/12.47</t>
  </si>
  <si>
    <t>28.67/10.58</t>
  </si>
  <si>
    <t>25.80/8.82</t>
  </si>
  <si>
    <t>24.03/7.31</t>
  </si>
  <si>
    <t>22.85/6.05</t>
  </si>
  <si>
    <t>22.00/5.03</t>
  </si>
  <si>
    <t>21.39/4.22</t>
  </si>
  <si>
    <t>20.92/3.58</t>
  </si>
  <si>
    <t>20.56/3.04</t>
  </si>
  <si>
    <t>20.29/2.56</t>
  </si>
  <si>
    <t>20.07/2.12</t>
  </si>
  <si>
    <t>19.90/1.79</t>
  </si>
  <si>
    <t>19.76/1.58</t>
  </si>
  <si>
    <t>19.65/1.50</t>
  </si>
  <si>
    <t>19.57/1.48</t>
  </si>
  <si>
    <t>19.53/1.48</t>
  </si>
  <si>
    <t>19.76/1.48</t>
  </si>
  <si>
    <t>20.68/1.48</t>
  </si>
  <si>
    <t>21.46/1.48</t>
  </si>
  <si>
    <t>335.47/27.60</t>
  </si>
  <si>
    <t>205.56/25.95</t>
  </si>
  <si>
    <t>127.27/24.48</t>
  </si>
  <si>
    <t>78.77/22.85</t>
  </si>
  <si>
    <t>51.45/21.03</t>
  </si>
  <si>
    <t>37.78/18.93</t>
  </si>
  <si>
    <t>30.94/16.65</t>
  </si>
  <si>
    <t>27.24/14.34</t>
  </si>
  <si>
    <t>25.02/12.16</t>
  </si>
  <si>
    <t>23.57/10.24</t>
  </si>
  <si>
    <t>22.57/8.61</t>
  </si>
  <si>
    <t>21.83/7.26</t>
  </si>
  <si>
    <t>21.28/6.19</t>
  </si>
  <si>
    <t>20.87/5.32</t>
  </si>
  <si>
    <t>20.54/4.57</t>
  </si>
  <si>
    <t>20.28/3.85</t>
  </si>
  <si>
    <t>20.07/3.17</t>
  </si>
  <si>
    <t>19.91/2.55</t>
  </si>
  <si>
    <t>19.77/2.04</t>
  </si>
  <si>
    <t>19.66/1.71</t>
  </si>
  <si>
    <t>19.57/1.57</t>
  </si>
  <si>
    <t>19.50/1.53</t>
  </si>
  <si>
    <t>19.46/1.53</t>
  </si>
  <si>
    <t>20.30/1.53</t>
  </si>
  <si>
    <t>29.75/1.53</t>
  </si>
  <si>
    <t>19.87/1.53</t>
  </si>
  <si>
    <t>157.25/33.62</t>
  </si>
  <si>
    <t>103.70/31.99</t>
  </si>
  <si>
    <t>72.51/30.34</t>
  </si>
  <si>
    <t>52.42/28.48</t>
  </si>
  <si>
    <t>39.96/26.37</t>
  </si>
  <si>
    <t>28.44/21.43</t>
  </si>
  <si>
    <t>32.63/23.99</t>
  </si>
  <si>
    <t>25.87/18.84</t>
  </si>
  <si>
    <t>24.20/16.30</t>
  </si>
  <si>
    <t>23.05/14.02</t>
  </si>
  <si>
    <t>22.22/12.01</t>
  </si>
  <si>
    <t>21.60/10.32</t>
  </si>
  <si>
    <t>21.12/8.94</t>
  </si>
  <si>
    <t>20.75/7.80</t>
  </si>
  <si>
    <t>20.46/6.78</t>
  </si>
  <si>
    <t>20.23/5.81</t>
  </si>
  <si>
    <t>20.04/4.87</t>
  </si>
  <si>
    <t>19.89/3.97</t>
  </si>
  <si>
    <t>19.77/3.14</t>
  </si>
  <si>
    <t>19.66/2.42</t>
  </si>
  <si>
    <t>19.57/1.91</t>
  </si>
  <si>
    <t>19.49/1.66</t>
  </si>
  <si>
    <t>19.40/1.60</t>
  </si>
  <si>
    <t>19.54/1.59</t>
  </si>
  <si>
    <t>20.95/1.58</t>
  </si>
  <si>
    <t>22.90/1.57</t>
  </si>
  <si>
    <t>21.54/1.57</t>
  </si>
  <si>
    <t>A/dl</t>
  </si>
  <si>
    <t>25.52/1.18</t>
  </si>
  <si>
    <t>23.13/1.18</t>
  </si>
  <si>
    <t>31.27/1.18</t>
  </si>
  <si>
    <t>28.34/1.18</t>
  </si>
  <si>
    <t>24.41/1.18</t>
  </si>
  <si>
    <t>33.97/1.19</t>
  </si>
  <si>
    <t>32.44/1.19</t>
  </si>
  <si>
    <t>30.96/1.19</t>
  </si>
  <si>
    <t>29.50/1.19</t>
  </si>
  <si>
    <t>28.06/1.19</t>
  </si>
  <si>
    <t>26.66/1.19</t>
  </si>
  <si>
    <t>25.30/1.19</t>
  </si>
  <si>
    <t>23.99/1.19</t>
  </si>
  <si>
    <t>22.75/1.19</t>
  </si>
  <si>
    <t>21.62/1.19</t>
  </si>
  <si>
    <t>19.96/1.19</t>
  </si>
  <si>
    <t>19.83/1.20</t>
  </si>
  <si>
    <t>19.78/1.20</t>
  </si>
  <si>
    <t>19.75/1.20</t>
  </si>
  <si>
    <t>32.78/1.18</t>
  </si>
  <si>
    <t>29.79/1.18</t>
  </si>
  <si>
    <t>26.91/1.18</t>
  </si>
  <si>
    <t>24.17/1.18</t>
  </si>
  <si>
    <t>22.91/1.18</t>
  </si>
  <si>
    <t>21.75/1.18</t>
  </si>
  <si>
    <t>20.71/1.18</t>
  </si>
  <si>
    <t>20.02/1.18</t>
  </si>
  <si>
    <t>19.88/1.18</t>
  </si>
  <si>
    <t>19.84/1.18</t>
  </si>
  <si>
    <t>19.82/1.18</t>
  </si>
  <si>
    <t>19.85/1.18</t>
  </si>
  <si>
    <t>31.46/1.18</t>
  </si>
  <si>
    <t>29.97/1.18</t>
  </si>
  <si>
    <t>28.52/1.18</t>
  </si>
  <si>
    <t>27.08/1.18</t>
  </si>
  <si>
    <t>25.66/1.18</t>
  </si>
  <si>
    <t>24.30/1.18</t>
  </si>
  <si>
    <t>23.01/1.18</t>
  </si>
  <si>
    <t>21.83/1.18</t>
  </si>
  <si>
    <t>20.78/1.18</t>
  </si>
  <si>
    <t>20.07/1.18</t>
  </si>
  <si>
    <t>19.93/1.18</t>
  </si>
  <si>
    <t>19.90/1.18</t>
  </si>
  <si>
    <t>30.08/1.18</t>
  </si>
  <si>
    <t>28.61/1.18</t>
  </si>
  <si>
    <t>27.16/1.18</t>
  </si>
  <si>
    <t>25.74/1.18</t>
  </si>
  <si>
    <t>24.37/1.18</t>
  </si>
  <si>
    <t>23.08/1.18</t>
  </si>
  <si>
    <t>21.89/1.18</t>
  </si>
  <si>
    <t>20.84/1.18</t>
  </si>
  <si>
    <t>20.11/1.18</t>
  </si>
  <si>
    <t>19.96/1.18</t>
  </si>
  <si>
    <t>19.94/1.18</t>
  </si>
  <si>
    <t>28.66/1.18</t>
  </si>
  <si>
    <t>27.19/1.19</t>
  </si>
  <si>
    <t>25.79/1.18</t>
  </si>
  <si>
    <t>23.12/1.18</t>
  </si>
  <si>
    <t>21.93/1.18</t>
  </si>
  <si>
    <t>20.86/1.19</t>
  </si>
  <si>
    <t>20.13/1.18</t>
  </si>
  <si>
    <t>19.98/1.18</t>
  </si>
  <si>
    <t>19.86/1.18</t>
  </si>
  <si>
    <t>19.97/1.18</t>
  </si>
  <si>
    <t>27.22/1.18</t>
  </si>
  <si>
    <t>25.79/1.19</t>
  </si>
  <si>
    <t>24.43/1.18</t>
  </si>
  <si>
    <t>21.94/1.18</t>
  </si>
  <si>
    <t>20.88/1.18</t>
  </si>
  <si>
    <t>20.15/1.18</t>
  </si>
  <si>
    <t>19.99/1.18</t>
  </si>
  <si>
    <t>Colour Legend</t>
  </si>
  <si>
    <t>Exceeding Nominal Value</t>
  </si>
  <si>
    <t>Nominal Value</t>
  </si>
  <si>
    <t>Alternate Combinations</t>
  </si>
  <si>
    <t>Best Combination</t>
  </si>
  <si>
    <t>Pr = 24 and Ph = 18</t>
  </si>
  <si>
    <t>Phenotypes value after Stage 1</t>
  </si>
  <si>
    <t>Best combination</t>
  </si>
  <si>
    <t>Alternative combination</t>
  </si>
  <si>
    <t>Pr</t>
  </si>
  <si>
    <t>Days</t>
  </si>
  <si>
    <t>Length</t>
  </si>
  <si>
    <t>ATHB</t>
  </si>
  <si>
    <t>FT</t>
  </si>
  <si>
    <t>Dw</t>
  </si>
  <si>
    <t>dl</t>
  </si>
  <si>
    <t>A</t>
  </si>
  <si>
    <t>Tw</t>
  </si>
  <si>
    <t>Ph = Pr/2</t>
  </si>
  <si>
    <t>Ph = 12</t>
  </si>
  <si>
    <t>Days to Flower/Hypocotyl Length</t>
  </si>
  <si>
    <t>Legend</t>
  </si>
  <si>
    <t>Amplitude</t>
  </si>
  <si>
    <t xml:space="preserve">dl </t>
  </si>
  <si>
    <t>Light Offset</t>
  </si>
  <si>
    <t>Ph</t>
  </si>
  <si>
    <t>Photoperiod</t>
  </si>
  <si>
    <t>Period</t>
  </si>
  <si>
    <t>Light ON Per 48 hours</t>
  </si>
  <si>
    <t>Effective light duration for flowering</t>
  </si>
  <si>
    <t>Days to flower in hours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</si>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</sst>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0" borderId="0" xfId="0" applyFill="1"/>
    <xf numFmtId="0" fontId="1" fillId="5" borderId="0" xfId="0" applyFont="1" applyFill="1"/>
    <xf numFmtId="0" fontId="0" fillId="7" borderId="0" xfId="0" applyFill="1"/>
    <xf numFmtId="0" fontId="4" fillId="0" borderId="0" xfId="0" applyFont="1"/>
    <xf numFmtId="0" fontId="0" fillId="8" borderId="0" xfId="0" applyFill="1"/>
    <xf numFmtId="0" fontId="0" fillId="9" borderId="0" xfId="0" applyFill="1"/>
    <xf numFmtId="0" fontId="1" fillId="0" borderId="0" xfId="0" applyFont="1" applyFill="1"/>
    <xf numFmtId="0" fontId="0" fillId="10" borderId="0" xfId="0" applyFill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4" xfId="0" applyFont="1" applyFill="1" applyBorder="1"/>
    <xf numFmtId="0" fontId="0" fillId="8" borderId="0" xfId="0" applyFill="1" applyBorder="1"/>
    <xf numFmtId="0" fontId="1" fillId="3" borderId="6" xfId="0" applyFont="1" applyFill="1" applyBorder="1"/>
    <xf numFmtId="0" fontId="0" fillId="9" borderId="7" xfId="0" applyFill="1" applyBorder="1"/>
    <xf numFmtId="2" fontId="0" fillId="0" borderId="0" xfId="0" applyNumberFormat="1"/>
    <xf numFmtId="0" fontId="5" fillId="0" borderId="0" xfId="0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4" sqref="H4"/>
    </sheetView>
  </sheetViews>
  <sheetFormatPr baseColWidth="10" defaultRowHeight="15" x14ac:dyDescent="0"/>
  <cols>
    <col min="7" max="7" width="21.6640625" bestFit="1" customWidth="1"/>
    <col min="8" max="8" width="30.83203125" bestFit="1" customWidth="1"/>
  </cols>
  <sheetData>
    <row r="1" spans="1:8">
      <c r="A1" t="s">
        <v>420</v>
      </c>
      <c r="B1" t="s">
        <v>405</v>
      </c>
      <c r="C1" t="s">
        <v>406</v>
      </c>
      <c r="D1" t="s">
        <v>408</v>
      </c>
      <c r="E1" t="s">
        <v>407</v>
      </c>
      <c r="G1" t="s">
        <v>425</v>
      </c>
      <c r="H1" t="s">
        <v>424</v>
      </c>
    </row>
    <row r="2" spans="1:8">
      <c r="A2">
        <v>0</v>
      </c>
      <c r="B2">
        <v>-2295</v>
      </c>
      <c r="C2">
        <v>51.82</v>
      </c>
      <c r="D2">
        <v>0</v>
      </c>
      <c r="E2">
        <v>58.32</v>
      </c>
      <c r="G2" s="28">
        <f>B2*24</f>
        <v>-55080</v>
      </c>
      <c r="H2" s="28">
        <f>G2*(A2/24)</f>
        <v>0</v>
      </c>
    </row>
    <row r="3" spans="1:8">
      <c r="A3">
        <v>1</v>
      </c>
      <c r="B3">
        <v>-4729</v>
      </c>
      <c r="C3">
        <v>33.08</v>
      </c>
      <c r="D3">
        <v>0.01</v>
      </c>
      <c r="E3">
        <v>37.49</v>
      </c>
      <c r="G3" s="28">
        <f t="shared" ref="G3:G26" si="0">B3*24</f>
        <v>-113496</v>
      </c>
      <c r="H3" s="28">
        <f t="shared" ref="H3:H26" si="1">G3*(A3/24)</f>
        <v>-4729</v>
      </c>
    </row>
    <row r="4" spans="1:8">
      <c r="A4">
        <v>2</v>
      </c>
      <c r="B4">
        <v>1301.26</v>
      </c>
      <c r="C4">
        <v>30.7</v>
      </c>
      <c r="D4">
        <v>0.06</v>
      </c>
      <c r="E4">
        <v>34.86</v>
      </c>
      <c r="G4" s="28">
        <f t="shared" si="0"/>
        <v>31230.239999999998</v>
      </c>
      <c r="H4" s="28">
        <f t="shared" si="1"/>
        <v>2602.5199999999995</v>
      </c>
    </row>
    <row r="5" spans="1:8">
      <c r="A5">
        <v>3</v>
      </c>
      <c r="B5">
        <v>485.58</v>
      </c>
      <c r="C5">
        <v>25.83</v>
      </c>
      <c r="D5">
        <v>0.12</v>
      </c>
      <c r="E5">
        <v>29.44</v>
      </c>
      <c r="G5" s="28">
        <f t="shared" si="0"/>
        <v>11653.92</v>
      </c>
      <c r="H5" s="28">
        <f t="shared" si="1"/>
        <v>1456.74</v>
      </c>
    </row>
    <row r="6" spans="1:8">
      <c r="A6">
        <v>4</v>
      </c>
      <c r="B6">
        <v>301.47000000000003</v>
      </c>
      <c r="C6">
        <v>19.989999999999998</v>
      </c>
      <c r="D6">
        <v>0.18</v>
      </c>
      <c r="E6">
        <v>22.95</v>
      </c>
      <c r="G6" s="28">
        <f t="shared" si="0"/>
        <v>7235.2800000000007</v>
      </c>
      <c r="H6" s="28">
        <f t="shared" si="1"/>
        <v>1205.8800000000001</v>
      </c>
    </row>
    <row r="7" spans="1:8">
      <c r="A7">
        <v>5</v>
      </c>
      <c r="B7">
        <v>221.86</v>
      </c>
      <c r="C7">
        <v>13.78</v>
      </c>
      <c r="D7">
        <v>0.24</v>
      </c>
      <c r="E7">
        <v>16.05</v>
      </c>
      <c r="G7" s="28">
        <f t="shared" si="0"/>
        <v>5324.64</v>
      </c>
      <c r="H7" s="28">
        <f t="shared" si="1"/>
        <v>1109.3000000000002</v>
      </c>
    </row>
    <row r="8" spans="1:8">
      <c r="A8">
        <v>6</v>
      </c>
      <c r="B8">
        <v>175.21</v>
      </c>
      <c r="C8">
        <v>8.33</v>
      </c>
      <c r="D8">
        <v>0.31</v>
      </c>
      <c r="E8">
        <v>10</v>
      </c>
      <c r="G8" s="28">
        <f t="shared" si="0"/>
        <v>4205.04</v>
      </c>
      <c r="H8" s="28">
        <f t="shared" si="1"/>
        <v>1051.26</v>
      </c>
    </row>
    <row r="9" spans="1:8">
      <c r="A9">
        <v>7</v>
      </c>
      <c r="B9">
        <v>141.35</v>
      </c>
      <c r="C9">
        <v>5.01</v>
      </c>
      <c r="D9">
        <v>0.39</v>
      </c>
      <c r="E9">
        <v>6.32</v>
      </c>
      <c r="G9" s="28">
        <f t="shared" si="0"/>
        <v>3392.3999999999996</v>
      </c>
      <c r="H9" s="28">
        <f t="shared" si="1"/>
        <v>989.44999999999993</v>
      </c>
    </row>
    <row r="10" spans="1:8">
      <c r="A10">
        <v>8</v>
      </c>
      <c r="B10">
        <v>113.47</v>
      </c>
      <c r="C10">
        <v>3.58</v>
      </c>
      <c r="D10">
        <v>0.5</v>
      </c>
      <c r="E10">
        <v>4.72</v>
      </c>
      <c r="G10" s="28">
        <f t="shared" si="0"/>
        <v>2723.2799999999997</v>
      </c>
      <c r="H10" s="28">
        <f t="shared" si="1"/>
        <v>907.75999999999988</v>
      </c>
    </row>
    <row r="11" spans="1:8">
      <c r="A11">
        <v>9</v>
      </c>
      <c r="B11">
        <v>87.46</v>
      </c>
      <c r="C11">
        <v>2.96</v>
      </c>
      <c r="D11">
        <v>0.67</v>
      </c>
      <c r="E11">
        <v>4.04</v>
      </c>
      <c r="G11" s="28">
        <f t="shared" si="0"/>
        <v>2099.04</v>
      </c>
      <c r="H11" s="28">
        <f t="shared" si="1"/>
        <v>787.14</v>
      </c>
    </row>
    <row r="12" spans="1:8">
      <c r="A12">
        <v>10</v>
      </c>
      <c r="B12">
        <v>62.59</v>
      </c>
      <c r="C12">
        <v>2.57</v>
      </c>
      <c r="D12">
        <v>1.02</v>
      </c>
      <c r="E12">
        <v>3.59</v>
      </c>
      <c r="G12" s="28">
        <f t="shared" si="0"/>
        <v>1502.16</v>
      </c>
      <c r="H12" s="28">
        <f t="shared" si="1"/>
        <v>625.90000000000009</v>
      </c>
    </row>
    <row r="13" spans="1:8">
      <c r="A13">
        <v>11</v>
      </c>
      <c r="B13">
        <v>43.35</v>
      </c>
      <c r="C13">
        <v>2.21</v>
      </c>
      <c r="D13">
        <v>1.74</v>
      </c>
      <c r="E13">
        <v>3.21</v>
      </c>
      <c r="G13" s="28">
        <f t="shared" si="0"/>
        <v>1040.4000000000001</v>
      </c>
      <c r="H13" s="28">
        <f t="shared" si="1"/>
        <v>476.85</v>
      </c>
    </row>
    <row r="14" spans="1:8">
      <c r="A14">
        <v>12</v>
      </c>
      <c r="B14">
        <v>32.520000000000003</v>
      </c>
      <c r="C14">
        <v>1.9</v>
      </c>
      <c r="D14">
        <v>2.91</v>
      </c>
      <c r="E14">
        <v>2.85</v>
      </c>
      <c r="G14" s="28">
        <f t="shared" si="0"/>
        <v>780.48</v>
      </c>
      <c r="H14" s="28">
        <f t="shared" si="1"/>
        <v>390.24</v>
      </c>
    </row>
    <row r="15" spans="1:8">
      <c r="A15">
        <v>13</v>
      </c>
      <c r="B15">
        <v>27.17</v>
      </c>
      <c r="C15">
        <v>1.64</v>
      </c>
      <c r="D15">
        <v>4.37</v>
      </c>
      <c r="E15">
        <v>2.57</v>
      </c>
      <c r="G15" s="28">
        <f t="shared" si="0"/>
        <v>652.08000000000004</v>
      </c>
      <c r="H15" s="28">
        <f t="shared" si="1"/>
        <v>353.21</v>
      </c>
    </row>
    <row r="16" spans="1:8">
      <c r="A16">
        <v>14</v>
      </c>
      <c r="B16">
        <v>24.34</v>
      </c>
      <c r="C16">
        <v>1.45</v>
      </c>
      <c r="D16">
        <v>5.95</v>
      </c>
      <c r="E16">
        <v>2.36</v>
      </c>
      <c r="G16" s="28">
        <f t="shared" si="0"/>
        <v>584.16</v>
      </c>
      <c r="H16" s="28">
        <f t="shared" si="1"/>
        <v>340.76</v>
      </c>
    </row>
    <row r="17" spans="1:8">
      <c r="A17">
        <v>15</v>
      </c>
      <c r="B17">
        <v>22.71</v>
      </c>
      <c r="C17">
        <v>1.33</v>
      </c>
      <c r="D17">
        <v>7.52</v>
      </c>
      <c r="E17">
        <v>2.2200000000000002</v>
      </c>
      <c r="G17" s="28">
        <f t="shared" si="0"/>
        <v>545.04</v>
      </c>
      <c r="H17" s="28">
        <f t="shared" si="1"/>
        <v>340.65</v>
      </c>
    </row>
    <row r="18" spans="1:8">
      <c r="A18">
        <v>16</v>
      </c>
      <c r="B18">
        <v>21.7</v>
      </c>
      <c r="C18">
        <v>1.26</v>
      </c>
      <c r="D18">
        <v>8.99</v>
      </c>
      <c r="E18">
        <v>2.14</v>
      </c>
      <c r="G18" s="28">
        <f t="shared" si="0"/>
        <v>520.79999999999995</v>
      </c>
      <c r="H18" s="28">
        <f t="shared" si="1"/>
        <v>347.19999999999993</v>
      </c>
    </row>
    <row r="19" spans="1:8">
      <c r="A19">
        <v>17</v>
      </c>
      <c r="B19">
        <v>21.04</v>
      </c>
      <c r="C19">
        <v>1.21</v>
      </c>
      <c r="D19">
        <v>10.3</v>
      </c>
      <c r="E19">
        <v>2.09</v>
      </c>
      <c r="G19" s="28">
        <f t="shared" si="0"/>
        <v>504.96</v>
      </c>
      <c r="H19" s="28">
        <f t="shared" si="1"/>
        <v>357.68</v>
      </c>
    </row>
    <row r="20" spans="1:8">
      <c r="A20">
        <v>18</v>
      </c>
      <c r="B20">
        <v>20.61</v>
      </c>
      <c r="C20">
        <v>1.19</v>
      </c>
      <c r="D20">
        <v>11.39</v>
      </c>
      <c r="E20">
        <v>2.0699999999999998</v>
      </c>
      <c r="G20" s="28">
        <f t="shared" si="0"/>
        <v>494.64</v>
      </c>
      <c r="H20" s="28">
        <f t="shared" si="1"/>
        <v>370.98</v>
      </c>
    </row>
    <row r="21" spans="1:8">
      <c r="A21">
        <v>19</v>
      </c>
      <c r="B21">
        <v>20.329999999999998</v>
      </c>
      <c r="C21">
        <v>1.18</v>
      </c>
      <c r="D21">
        <v>12.24</v>
      </c>
      <c r="E21">
        <v>2.06</v>
      </c>
      <c r="G21" s="28">
        <f t="shared" si="0"/>
        <v>487.91999999999996</v>
      </c>
      <c r="H21" s="28">
        <f t="shared" si="1"/>
        <v>386.26999999999992</v>
      </c>
    </row>
    <row r="22" spans="1:8">
      <c r="A22">
        <v>20</v>
      </c>
      <c r="B22">
        <v>20.16</v>
      </c>
      <c r="C22">
        <v>1.18</v>
      </c>
      <c r="D22">
        <v>12.82</v>
      </c>
      <c r="E22">
        <v>2.06</v>
      </c>
      <c r="G22" s="28">
        <f t="shared" si="0"/>
        <v>483.84000000000003</v>
      </c>
      <c r="H22" s="28">
        <f t="shared" si="1"/>
        <v>403.20000000000005</v>
      </c>
    </row>
    <row r="23" spans="1:8">
      <c r="A23">
        <v>21</v>
      </c>
      <c r="B23">
        <v>20.100000000000001</v>
      </c>
      <c r="C23">
        <v>1.18</v>
      </c>
      <c r="D23">
        <v>13.03</v>
      </c>
      <c r="E23">
        <v>2.06</v>
      </c>
      <c r="G23" s="28">
        <f t="shared" si="0"/>
        <v>482.40000000000003</v>
      </c>
      <c r="H23" s="28">
        <f t="shared" si="1"/>
        <v>422.1</v>
      </c>
    </row>
    <row r="24" spans="1:8">
      <c r="A24">
        <v>22</v>
      </c>
      <c r="B24">
        <v>20.2</v>
      </c>
      <c r="C24">
        <v>1.18</v>
      </c>
      <c r="D24">
        <v>12.66</v>
      </c>
      <c r="E24">
        <v>2.06</v>
      </c>
      <c r="G24" s="28">
        <f t="shared" si="0"/>
        <v>484.79999999999995</v>
      </c>
      <c r="H24" s="28">
        <f t="shared" si="1"/>
        <v>444.39999999999992</v>
      </c>
    </row>
    <row r="25" spans="1:8">
      <c r="A25">
        <v>23</v>
      </c>
      <c r="B25">
        <v>20.57</v>
      </c>
      <c r="C25">
        <v>1.18</v>
      </c>
      <c r="D25">
        <v>11.5</v>
      </c>
      <c r="E25">
        <v>2.06</v>
      </c>
      <c r="G25" s="28">
        <f t="shared" si="0"/>
        <v>493.68</v>
      </c>
      <c r="H25" s="28">
        <f t="shared" si="1"/>
        <v>473.11</v>
      </c>
    </row>
    <row r="26" spans="1:8">
      <c r="A26">
        <v>24</v>
      </c>
      <c r="B26">
        <v>21.79</v>
      </c>
      <c r="C26">
        <v>1.18</v>
      </c>
      <c r="D26">
        <v>8.82</v>
      </c>
      <c r="E26">
        <v>2.06</v>
      </c>
      <c r="G26" s="28">
        <f t="shared" si="0"/>
        <v>522.96</v>
      </c>
      <c r="H26" s="28">
        <f t="shared" si="1"/>
        <v>522.96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" sqref="G1:H1048576"/>
    </sheetView>
  </sheetViews>
  <sheetFormatPr baseColWidth="10" defaultRowHeight="15" x14ac:dyDescent="0"/>
  <sheetData>
    <row r="1" spans="1:5">
      <c r="A1" t="s">
        <v>410</v>
      </c>
      <c r="B1" t="s">
        <v>405</v>
      </c>
      <c r="C1" t="s">
        <v>406</v>
      </c>
      <c r="D1" t="s">
        <v>408</v>
      </c>
      <c r="E1" t="s">
        <v>407</v>
      </c>
    </row>
    <row r="2" spans="1:5">
      <c r="A2">
        <v>0</v>
      </c>
      <c r="B2">
        <v>32.520000000000003</v>
      </c>
      <c r="C2">
        <v>1.9</v>
      </c>
      <c r="D2">
        <v>2.91</v>
      </c>
      <c r="E2">
        <v>2.85</v>
      </c>
    </row>
    <row r="3" spans="1:5">
      <c r="A3">
        <v>0.01</v>
      </c>
      <c r="B3">
        <v>26.75</v>
      </c>
      <c r="C3">
        <v>1.18</v>
      </c>
      <c r="D3">
        <v>4.55</v>
      </c>
      <c r="E3">
        <v>2.06</v>
      </c>
    </row>
    <row r="4" spans="1:5">
      <c r="A4">
        <v>0.02</v>
      </c>
      <c r="B4">
        <v>25.04</v>
      </c>
      <c r="C4">
        <v>1.18</v>
      </c>
      <c r="D4">
        <v>5.46</v>
      </c>
      <c r="E4">
        <v>2.06</v>
      </c>
    </row>
    <row r="5" spans="1:5">
      <c r="A5">
        <v>0.03</v>
      </c>
      <c r="B5">
        <v>24.31</v>
      </c>
      <c r="C5">
        <v>1.18</v>
      </c>
      <c r="D5">
        <v>5.97</v>
      </c>
      <c r="E5">
        <v>2.06</v>
      </c>
    </row>
    <row r="6" spans="1:5">
      <c r="A6">
        <v>0.04</v>
      </c>
      <c r="B6">
        <v>23.78</v>
      </c>
      <c r="C6">
        <v>1.18</v>
      </c>
      <c r="D6">
        <v>6.41</v>
      </c>
      <c r="E6">
        <v>2.06</v>
      </c>
    </row>
    <row r="7" spans="1:5">
      <c r="A7">
        <v>0.05</v>
      </c>
      <c r="B7">
        <v>23.37</v>
      </c>
      <c r="C7">
        <v>1.18</v>
      </c>
      <c r="D7">
        <v>6.79</v>
      </c>
      <c r="E7">
        <v>2.06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" sqref="G1:H1048576"/>
    </sheetView>
  </sheetViews>
  <sheetFormatPr baseColWidth="10" defaultRowHeight="15" x14ac:dyDescent="0"/>
  <sheetData>
    <row r="1" spans="1:5">
      <c r="A1" t="s">
        <v>411</v>
      </c>
      <c r="B1" t="s">
        <v>405</v>
      </c>
      <c r="C1" t="s">
        <v>406</v>
      </c>
      <c r="D1" t="s">
        <v>408</v>
      </c>
      <c r="E1" t="s">
        <v>407</v>
      </c>
    </row>
    <row r="2" spans="1:5">
      <c r="A2">
        <v>0.9</v>
      </c>
      <c r="B2">
        <v>147.22</v>
      </c>
      <c r="C2">
        <v>1.93</v>
      </c>
      <c r="D2">
        <v>0.37</v>
      </c>
      <c r="E2">
        <v>2.89</v>
      </c>
    </row>
    <row r="3" spans="1:5">
      <c r="A3">
        <v>0.92</v>
      </c>
      <c r="B3">
        <v>119.27</v>
      </c>
      <c r="C3">
        <v>1.91</v>
      </c>
      <c r="D3">
        <v>0.47</v>
      </c>
      <c r="E3">
        <v>2.87</v>
      </c>
    </row>
    <row r="4" spans="1:5">
      <c r="A4">
        <v>0.94</v>
      </c>
      <c r="B4">
        <v>93.84</v>
      </c>
      <c r="C4">
        <v>1.9</v>
      </c>
      <c r="D4">
        <v>0.62</v>
      </c>
      <c r="E4">
        <v>2.86</v>
      </c>
    </row>
    <row r="5" spans="1:5">
      <c r="A5">
        <v>0.96</v>
      </c>
      <c r="B5">
        <v>70.959999999999994</v>
      </c>
      <c r="C5">
        <v>1.89</v>
      </c>
      <c r="D5">
        <v>0.87</v>
      </c>
      <c r="E5">
        <v>2.85</v>
      </c>
    </row>
    <row r="6" spans="1:5">
      <c r="A6">
        <v>0.98</v>
      </c>
      <c r="B6">
        <v>50.41</v>
      </c>
      <c r="C6">
        <v>1.89</v>
      </c>
      <c r="D6">
        <v>1.38</v>
      </c>
      <c r="E6">
        <v>2.85</v>
      </c>
    </row>
    <row r="7" spans="1:5">
      <c r="A7">
        <v>1</v>
      </c>
      <c r="B7">
        <v>32.520000000000003</v>
      </c>
      <c r="C7">
        <v>1.9</v>
      </c>
      <c r="D7">
        <v>2.91</v>
      </c>
      <c r="E7">
        <v>2.85</v>
      </c>
    </row>
    <row r="8" spans="1:5">
      <c r="A8">
        <v>1.02</v>
      </c>
      <c r="B8">
        <v>25.3</v>
      </c>
      <c r="C8">
        <v>1.92</v>
      </c>
      <c r="D8">
        <v>5.29</v>
      </c>
      <c r="E8">
        <v>2.88</v>
      </c>
    </row>
    <row r="9" spans="1:5">
      <c r="A9">
        <v>1.04</v>
      </c>
      <c r="B9">
        <v>24.48</v>
      </c>
      <c r="C9">
        <v>1.96</v>
      </c>
      <c r="D9">
        <v>5.84</v>
      </c>
      <c r="E9">
        <v>2.92</v>
      </c>
    </row>
    <row r="10" spans="1:5">
      <c r="A10">
        <v>1.06</v>
      </c>
      <c r="B10">
        <v>23.94</v>
      </c>
      <c r="C10">
        <v>2.04</v>
      </c>
      <c r="D10">
        <v>6.27</v>
      </c>
      <c r="E10">
        <v>3.01</v>
      </c>
    </row>
    <row r="11" spans="1:5">
      <c r="A11">
        <v>1.08</v>
      </c>
      <c r="B11">
        <v>23.49</v>
      </c>
      <c r="C11">
        <v>2.19</v>
      </c>
      <c r="D11">
        <v>6.67</v>
      </c>
      <c r="E11">
        <v>3.18</v>
      </c>
    </row>
    <row r="12" spans="1:5">
      <c r="A12">
        <v>1.1000000000000001</v>
      </c>
      <c r="B12">
        <v>23</v>
      </c>
      <c r="C12">
        <v>2.4300000000000002</v>
      </c>
      <c r="D12">
        <v>7.17</v>
      </c>
      <c r="E12">
        <v>3.44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1" sqref="G1:H1048576"/>
    </sheetView>
  </sheetViews>
  <sheetFormatPr baseColWidth="10" defaultRowHeight="15" x14ac:dyDescent="0"/>
  <sheetData>
    <row r="1" spans="1:5">
      <c r="A1" t="s">
        <v>409</v>
      </c>
      <c r="B1" t="s">
        <v>405</v>
      </c>
      <c r="C1" t="s">
        <v>406</v>
      </c>
      <c r="D1" t="s">
        <v>408</v>
      </c>
      <c r="E1" t="s">
        <v>407</v>
      </c>
    </row>
    <row r="2" spans="1:5">
      <c r="A2">
        <v>-12</v>
      </c>
      <c r="B2">
        <v>32.56</v>
      </c>
      <c r="C2">
        <v>1.9</v>
      </c>
      <c r="D2">
        <v>2.9</v>
      </c>
      <c r="E2">
        <v>2.95</v>
      </c>
    </row>
    <row r="3" spans="1:5">
      <c r="A3">
        <v>-11</v>
      </c>
      <c r="B3">
        <v>32.520000000000003</v>
      </c>
      <c r="C3">
        <v>1.9</v>
      </c>
      <c r="D3">
        <v>2.91</v>
      </c>
      <c r="E3">
        <v>2.86</v>
      </c>
    </row>
    <row r="4" spans="1:5">
      <c r="A4">
        <v>-10</v>
      </c>
      <c r="B4">
        <v>32.54</v>
      </c>
      <c r="C4">
        <v>1.9</v>
      </c>
      <c r="D4">
        <v>2.91</v>
      </c>
      <c r="E4">
        <v>2.85</v>
      </c>
    </row>
    <row r="5" spans="1:5">
      <c r="A5">
        <v>-9</v>
      </c>
      <c r="B5">
        <v>32.53</v>
      </c>
      <c r="C5">
        <v>1.9</v>
      </c>
      <c r="D5">
        <v>2.91</v>
      </c>
      <c r="E5">
        <v>2.86</v>
      </c>
    </row>
    <row r="6" spans="1:5">
      <c r="A6">
        <v>-8</v>
      </c>
      <c r="B6">
        <v>32.53</v>
      </c>
      <c r="C6">
        <v>1.9</v>
      </c>
      <c r="D6">
        <v>2.91</v>
      </c>
      <c r="E6">
        <v>2.86</v>
      </c>
    </row>
    <row r="7" spans="1:5">
      <c r="A7">
        <v>-7</v>
      </c>
      <c r="B7">
        <v>32.520000000000003</v>
      </c>
      <c r="C7">
        <v>1.9</v>
      </c>
      <c r="D7">
        <v>2.91</v>
      </c>
      <c r="E7">
        <v>2.85</v>
      </c>
    </row>
    <row r="8" spans="1:5">
      <c r="A8">
        <v>-6</v>
      </c>
      <c r="B8">
        <v>32.51</v>
      </c>
      <c r="C8">
        <v>1.9</v>
      </c>
      <c r="D8">
        <v>2.91</v>
      </c>
      <c r="E8">
        <v>2.86</v>
      </c>
    </row>
    <row r="9" spans="1:5">
      <c r="A9">
        <v>-5</v>
      </c>
      <c r="B9">
        <v>32.51</v>
      </c>
      <c r="C9">
        <v>1.9</v>
      </c>
      <c r="D9">
        <v>2.91</v>
      </c>
      <c r="E9">
        <v>2.85</v>
      </c>
    </row>
    <row r="10" spans="1:5">
      <c r="A10">
        <v>-4</v>
      </c>
      <c r="B10">
        <v>32.51</v>
      </c>
      <c r="C10">
        <v>1.9</v>
      </c>
      <c r="D10">
        <v>2.91</v>
      </c>
      <c r="E10">
        <v>2.86</v>
      </c>
    </row>
    <row r="11" spans="1:5">
      <c r="A11">
        <v>-3</v>
      </c>
      <c r="B11">
        <v>32.5</v>
      </c>
      <c r="C11">
        <v>1.9</v>
      </c>
      <c r="D11">
        <v>2.91</v>
      </c>
      <c r="E11">
        <v>2.85</v>
      </c>
    </row>
    <row r="12" spans="1:5">
      <c r="A12">
        <v>-2</v>
      </c>
      <c r="B12">
        <v>32.520000000000003</v>
      </c>
      <c r="C12">
        <v>1.9</v>
      </c>
      <c r="D12">
        <v>2.91</v>
      </c>
      <c r="E12">
        <v>2.86</v>
      </c>
    </row>
    <row r="13" spans="1:5">
      <c r="A13">
        <v>-1</v>
      </c>
      <c r="B13">
        <v>32.53</v>
      </c>
      <c r="C13">
        <v>1.9</v>
      </c>
      <c r="D13">
        <v>2.91</v>
      </c>
      <c r="E13">
        <v>2.85</v>
      </c>
    </row>
    <row r="14" spans="1:5">
      <c r="A14">
        <v>0</v>
      </c>
      <c r="B14">
        <v>32.520000000000003</v>
      </c>
      <c r="C14">
        <v>1.9</v>
      </c>
      <c r="D14">
        <v>2.91</v>
      </c>
      <c r="E14">
        <v>2.85</v>
      </c>
    </row>
    <row r="15" spans="1:5">
      <c r="A15">
        <v>1</v>
      </c>
      <c r="B15">
        <v>32.54</v>
      </c>
      <c r="C15">
        <v>1.9</v>
      </c>
      <c r="D15">
        <v>2.91</v>
      </c>
      <c r="E15">
        <v>2.85</v>
      </c>
    </row>
    <row r="16" spans="1:5">
      <c r="A16">
        <v>2</v>
      </c>
      <c r="B16">
        <v>32.549999999999997</v>
      </c>
      <c r="C16">
        <v>1.9</v>
      </c>
      <c r="D16">
        <v>2.91</v>
      </c>
      <c r="E16">
        <v>2.85</v>
      </c>
    </row>
    <row r="17" spans="1:5">
      <c r="A17">
        <v>3</v>
      </c>
      <c r="B17">
        <v>32.549999999999997</v>
      </c>
      <c r="C17">
        <v>1.9</v>
      </c>
      <c r="D17">
        <v>2.91</v>
      </c>
      <c r="E17">
        <v>2.85</v>
      </c>
    </row>
    <row r="18" spans="1:5">
      <c r="A18">
        <v>4</v>
      </c>
      <c r="B18">
        <v>32.53</v>
      </c>
      <c r="C18">
        <v>1.9</v>
      </c>
      <c r="D18">
        <v>2.91</v>
      </c>
      <c r="E18">
        <v>2.85</v>
      </c>
    </row>
    <row r="19" spans="1:5">
      <c r="A19">
        <v>5</v>
      </c>
      <c r="B19">
        <v>32.53</v>
      </c>
      <c r="C19">
        <v>1.9</v>
      </c>
      <c r="D19">
        <v>2.91</v>
      </c>
      <c r="E19">
        <v>2.85</v>
      </c>
    </row>
    <row r="20" spans="1:5">
      <c r="A20">
        <v>6</v>
      </c>
      <c r="B20">
        <v>32.53</v>
      </c>
      <c r="C20">
        <v>1.9</v>
      </c>
      <c r="D20">
        <v>2.91</v>
      </c>
      <c r="E20">
        <v>2.85</v>
      </c>
    </row>
    <row r="21" spans="1:5">
      <c r="A21">
        <v>7</v>
      </c>
      <c r="B21">
        <v>32.520000000000003</v>
      </c>
      <c r="C21">
        <v>1.9</v>
      </c>
      <c r="D21">
        <v>2.91</v>
      </c>
      <c r="E21">
        <v>2.85</v>
      </c>
    </row>
    <row r="22" spans="1:5">
      <c r="A22">
        <v>8</v>
      </c>
      <c r="B22">
        <v>32.54</v>
      </c>
      <c r="C22">
        <v>1.9</v>
      </c>
      <c r="D22">
        <v>2.91</v>
      </c>
      <c r="E22">
        <v>2.85</v>
      </c>
    </row>
    <row r="23" spans="1:5">
      <c r="A23">
        <v>9</v>
      </c>
      <c r="B23">
        <v>32.54</v>
      </c>
      <c r="C23">
        <v>1.9</v>
      </c>
      <c r="D23">
        <v>2.91</v>
      </c>
      <c r="E23">
        <v>2.85</v>
      </c>
    </row>
    <row r="24" spans="1:5">
      <c r="A24">
        <v>10</v>
      </c>
      <c r="B24">
        <v>32.54</v>
      </c>
      <c r="C24">
        <v>1.9</v>
      </c>
      <c r="D24">
        <v>2.91</v>
      </c>
      <c r="E24">
        <v>2.85</v>
      </c>
    </row>
    <row r="25" spans="1:5">
      <c r="A25">
        <v>11</v>
      </c>
      <c r="B25">
        <v>32.520000000000003</v>
      </c>
      <c r="C25">
        <v>1.9</v>
      </c>
      <c r="D25">
        <v>2.91</v>
      </c>
      <c r="E25">
        <v>2.86</v>
      </c>
    </row>
    <row r="26" spans="1:5">
      <c r="A26">
        <v>12</v>
      </c>
      <c r="B26">
        <v>32.549999999999997</v>
      </c>
      <c r="C26">
        <v>1.9</v>
      </c>
      <c r="D26">
        <v>2.9</v>
      </c>
      <c r="E26">
        <v>2.85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" sqref="G1:H1048576"/>
    </sheetView>
  </sheetViews>
  <sheetFormatPr baseColWidth="10" defaultRowHeight="15" x14ac:dyDescent="0"/>
  <sheetData>
    <row r="1" spans="1:5">
      <c r="A1" t="s">
        <v>412</v>
      </c>
      <c r="B1" t="s">
        <v>405</v>
      </c>
      <c r="C1" t="s">
        <v>406</v>
      </c>
      <c r="D1" t="s">
        <v>408</v>
      </c>
      <c r="E1" t="s">
        <v>407</v>
      </c>
    </row>
    <row r="2" spans="1:5">
      <c r="A2">
        <v>0.01</v>
      </c>
      <c r="B2">
        <v>32.24</v>
      </c>
      <c r="C2">
        <v>1.98</v>
      </c>
      <c r="D2">
        <v>2.96</v>
      </c>
      <c r="E2">
        <v>2.95</v>
      </c>
    </row>
    <row r="3" spans="1:5">
      <c r="A3">
        <v>0.02</v>
      </c>
      <c r="B3">
        <v>32.28</v>
      </c>
      <c r="C3">
        <v>1.97</v>
      </c>
      <c r="D3">
        <v>2.95</v>
      </c>
      <c r="E3">
        <v>2.93</v>
      </c>
    </row>
    <row r="4" spans="1:5">
      <c r="A4">
        <v>0.05</v>
      </c>
      <c r="B4">
        <v>32.520000000000003</v>
      </c>
      <c r="C4">
        <v>1.9</v>
      </c>
      <c r="D4">
        <v>2.91</v>
      </c>
      <c r="E4">
        <v>2.85</v>
      </c>
    </row>
    <row r="5" spans="1:5">
      <c r="A5">
        <v>0.1</v>
      </c>
      <c r="B5">
        <v>33.18</v>
      </c>
      <c r="C5">
        <v>1.75</v>
      </c>
      <c r="D5">
        <v>2.8</v>
      </c>
      <c r="E5">
        <v>2.69</v>
      </c>
    </row>
    <row r="6" spans="1:5">
      <c r="A6">
        <v>0.2</v>
      </c>
      <c r="B6">
        <v>34.950000000000003</v>
      </c>
      <c r="C6">
        <v>1.53</v>
      </c>
      <c r="D6">
        <v>2.5299999999999998</v>
      </c>
      <c r="E6">
        <v>2.4500000000000002</v>
      </c>
    </row>
    <row r="7" spans="1:5">
      <c r="A7">
        <v>0.5</v>
      </c>
      <c r="B7">
        <v>42.81</v>
      </c>
      <c r="C7">
        <v>1.31</v>
      </c>
      <c r="D7">
        <v>1.78</v>
      </c>
      <c r="E7">
        <v>2.2000000000000002</v>
      </c>
    </row>
    <row r="8" spans="1:5">
      <c r="A8">
        <v>1</v>
      </c>
      <c r="B8">
        <v>60.79</v>
      </c>
      <c r="C8">
        <v>1.2</v>
      </c>
      <c r="D8">
        <v>1.06</v>
      </c>
      <c r="E8">
        <v>2.08</v>
      </c>
    </row>
    <row r="9" spans="1:5">
      <c r="A9">
        <v>1.5</v>
      </c>
      <c r="B9">
        <v>84.64</v>
      </c>
      <c r="C9">
        <v>1.18</v>
      </c>
      <c r="D9">
        <v>0.7</v>
      </c>
      <c r="E9">
        <v>2.06</v>
      </c>
    </row>
    <row r="10" spans="1:5">
      <c r="A10">
        <v>2</v>
      </c>
      <c r="B10">
        <v>110.33</v>
      </c>
      <c r="C10">
        <v>1.18</v>
      </c>
      <c r="D10">
        <v>0.51</v>
      </c>
      <c r="E10">
        <v>2.06</v>
      </c>
    </row>
    <row r="11" spans="1:5">
      <c r="A11">
        <v>2.5</v>
      </c>
      <c r="B11">
        <v>130.22</v>
      </c>
      <c r="C11">
        <v>1.18</v>
      </c>
      <c r="D11">
        <v>0.43</v>
      </c>
      <c r="E11">
        <v>2.06</v>
      </c>
    </row>
    <row r="12" spans="1:5">
      <c r="A12">
        <v>3</v>
      </c>
      <c r="B12">
        <v>137.76</v>
      </c>
      <c r="C12">
        <v>1.18</v>
      </c>
      <c r="D12">
        <v>0.4</v>
      </c>
      <c r="E12">
        <v>2.06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K18" sqref="K18"/>
    </sheetView>
  </sheetViews>
  <sheetFormatPr baseColWidth="10" defaultRowHeight="15" x14ac:dyDescent="0"/>
  <cols>
    <col min="7" max="7" width="21.6640625" bestFit="1" customWidth="1"/>
    <col min="8" max="8" width="20.5" bestFit="1" customWidth="1"/>
    <col min="9" max="9" width="30.83203125" bestFit="1" customWidth="1"/>
  </cols>
  <sheetData>
    <row r="1" spans="1:9">
      <c r="A1" s="10" t="s">
        <v>413</v>
      </c>
    </row>
    <row r="2" spans="1:9">
      <c r="A2" t="s">
        <v>404</v>
      </c>
      <c r="B2" t="s">
        <v>405</v>
      </c>
      <c r="C2" t="s">
        <v>406</v>
      </c>
      <c r="D2" t="s">
        <v>408</v>
      </c>
      <c r="E2" t="s">
        <v>407</v>
      </c>
      <c r="G2" s="29" t="s">
        <v>425</v>
      </c>
      <c r="H2" t="s">
        <v>423</v>
      </c>
      <c r="I2" s="29" t="s">
        <v>424</v>
      </c>
    </row>
    <row r="3" spans="1:9">
      <c r="A3">
        <v>16</v>
      </c>
      <c r="B3">
        <v>35.15</v>
      </c>
      <c r="C3">
        <v>0.96</v>
      </c>
      <c r="D3">
        <v>2.5</v>
      </c>
      <c r="E3">
        <v>1.57</v>
      </c>
      <c r="G3" s="28">
        <f>B3*24</f>
        <v>843.59999999999991</v>
      </c>
      <c r="H3" s="28">
        <v>24</v>
      </c>
      <c r="I3" s="28">
        <f>G3*(0.5)</f>
        <v>421.79999999999995</v>
      </c>
    </row>
    <row r="4" spans="1:9">
      <c r="A4">
        <v>18</v>
      </c>
      <c r="B4">
        <v>34.590000000000003</v>
      </c>
      <c r="C4">
        <v>1.05</v>
      </c>
      <c r="D4">
        <v>2.58</v>
      </c>
      <c r="E4">
        <v>1.73</v>
      </c>
      <c r="G4" s="28">
        <f t="shared" ref="G4:G11" si="0">B4*24</f>
        <v>830.16000000000008</v>
      </c>
      <c r="H4" s="28">
        <v>27</v>
      </c>
      <c r="I4" s="28">
        <f t="shared" ref="I4:I11" si="1">G4*(0.5)</f>
        <v>415.08000000000004</v>
      </c>
    </row>
    <row r="5" spans="1:9">
      <c r="A5">
        <v>20</v>
      </c>
      <c r="B5">
        <v>33.93</v>
      </c>
      <c r="C5">
        <v>1.22</v>
      </c>
      <c r="D5">
        <v>2.68</v>
      </c>
      <c r="E5">
        <v>1.97</v>
      </c>
      <c r="G5" s="28">
        <f t="shared" si="0"/>
        <v>814.31999999999994</v>
      </c>
      <c r="H5" s="28">
        <v>28</v>
      </c>
      <c r="I5" s="28">
        <f t="shared" si="1"/>
        <v>407.15999999999997</v>
      </c>
    </row>
    <row r="6" spans="1:9">
      <c r="A6">
        <v>22</v>
      </c>
      <c r="B6">
        <v>33.44</v>
      </c>
      <c r="C6">
        <v>1.46</v>
      </c>
      <c r="D6">
        <v>2.75</v>
      </c>
      <c r="E6">
        <v>2.31</v>
      </c>
      <c r="G6" s="28">
        <f t="shared" si="0"/>
        <v>802.56</v>
      </c>
      <c r="H6" s="28">
        <v>26</v>
      </c>
      <c r="I6" s="28">
        <f t="shared" si="1"/>
        <v>401.28</v>
      </c>
    </row>
    <row r="7" spans="1:9">
      <c r="A7">
        <v>24</v>
      </c>
      <c r="B7">
        <v>32.520000000000003</v>
      </c>
      <c r="C7">
        <v>1.9</v>
      </c>
      <c r="D7">
        <v>2.91</v>
      </c>
      <c r="E7">
        <v>2.85</v>
      </c>
      <c r="G7" s="28">
        <f t="shared" si="0"/>
        <v>780.48</v>
      </c>
      <c r="H7" s="28">
        <v>24</v>
      </c>
      <c r="I7" s="28">
        <f t="shared" si="1"/>
        <v>390.24</v>
      </c>
    </row>
    <row r="8" spans="1:9">
      <c r="A8">
        <v>26</v>
      </c>
      <c r="B8">
        <v>30.1</v>
      </c>
      <c r="C8">
        <v>2.76</v>
      </c>
      <c r="D8">
        <v>3.43</v>
      </c>
      <c r="E8">
        <v>3.88</v>
      </c>
      <c r="G8" s="28">
        <f t="shared" si="0"/>
        <v>722.40000000000009</v>
      </c>
      <c r="H8" s="28">
        <v>26</v>
      </c>
      <c r="I8" s="28">
        <f t="shared" si="1"/>
        <v>361.20000000000005</v>
      </c>
    </row>
    <row r="9" spans="1:9">
      <c r="A9">
        <v>28</v>
      </c>
      <c r="B9">
        <v>26.76</v>
      </c>
      <c r="C9">
        <v>4.4400000000000004</v>
      </c>
      <c r="D9">
        <v>4.54</v>
      </c>
      <c r="E9">
        <v>5.8</v>
      </c>
      <c r="G9" s="28">
        <f t="shared" si="0"/>
        <v>642.24</v>
      </c>
      <c r="H9" s="28">
        <v>28</v>
      </c>
      <c r="I9" s="28">
        <f t="shared" si="1"/>
        <v>321.12</v>
      </c>
    </row>
    <row r="10" spans="1:9">
      <c r="A10">
        <v>30</v>
      </c>
      <c r="B10">
        <v>24.03</v>
      </c>
      <c r="C10">
        <v>7.31</v>
      </c>
      <c r="D10">
        <v>6.19</v>
      </c>
      <c r="E10">
        <v>9.0500000000000007</v>
      </c>
      <c r="G10" s="28">
        <f t="shared" si="0"/>
        <v>576.72</v>
      </c>
      <c r="H10" s="28">
        <v>30</v>
      </c>
      <c r="I10" s="28">
        <f t="shared" si="1"/>
        <v>288.36</v>
      </c>
    </row>
    <row r="11" spans="1:9">
      <c r="A11">
        <v>32</v>
      </c>
      <c r="B11">
        <v>22.22</v>
      </c>
      <c r="C11">
        <v>12.06</v>
      </c>
      <c r="D11">
        <v>8.16</v>
      </c>
      <c r="E11">
        <v>14.33</v>
      </c>
      <c r="G11" s="28">
        <f t="shared" si="0"/>
        <v>533.28</v>
      </c>
      <c r="H11" s="28">
        <v>32</v>
      </c>
      <c r="I11" s="28">
        <f t="shared" si="1"/>
        <v>266.64</v>
      </c>
    </row>
    <row r="13" spans="1:9">
      <c r="A13" s="30" t="s">
        <v>414</v>
      </c>
      <c r="B13" s="31"/>
      <c r="C13" s="31"/>
      <c r="D13" s="31"/>
      <c r="E13" s="31"/>
      <c r="F13" s="31"/>
      <c r="G13" s="31"/>
      <c r="H13" s="31"/>
      <c r="I13" s="31"/>
    </row>
    <row r="14" spans="1:9">
      <c r="A14" s="31" t="s">
        <v>404</v>
      </c>
      <c r="B14" s="31" t="s">
        <v>405</v>
      </c>
      <c r="C14" s="31" t="s">
        <v>406</v>
      </c>
      <c r="D14" s="31" t="s">
        <v>408</v>
      </c>
      <c r="E14" s="31" t="s">
        <v>407</v>
      </c>
      <c r="F14" s="31"/>
      <c r="G14" s="31" t="s">
        <v>425</v>
      </c>
      <c r="H14" s="31" t="s">
        <v>423</v>
      </c>
      <c r="I14" s="31" t="s">
        <v>424</v>
      </c>
    </row>
    <row r="15" spans="1:9">
      <c r="A15" s="31">
        <v>16</v>
      </c>
      <c r="B15" s="31">
        <v>25.91</v>
      </c>
      <c r="C15" s="31">
        <v>0.79</v>
      </c>
      <c r="D15" s="31">
        <v>4.95</v>
      </c>
      <c r="E15" s="31">
        <v>1.37</v>
      </c>
      <c r="F15" s="31"/>
      <c r="G15" s="32">
        <f t="shared" ref="G15:G23" si="2">B15*24</f>
        <v>621.84</v>
      </c>
      <c r="H15" s="32">
        <v>36</v>
      </c>
      <c r="I15" s="32">
        <f>G15*(12/A15)</f>
        <v>466.38</v>
      </c>
    </row>
    <row r="16" spans="1:9">
      <c r="A16" s="31">
        <v>18</v>
      </c>
      <c r="B16" s="31">
        <v>24.79</v>
      </c>
      <c r="C16" s="31">
        <v>0.89</v>
      </c>
      <c r="D16" s="31">
        <v>5.62</v>
      </c>
      <c r="E16" s="31">
        <v>1.55</v>
      </c>
      <c r="F16" s="31"/>
      <c r="G16" s="32">
        <f t="shared" si="2"/>
        <v>594.96</v>
      </c>
      <c r="H16" s="32">
        <v>36</v>
      </c>
      <c r="I16" s="32">
        <f t="shared" ref="I16:I23" si="3">G16*(12/A16)</f>
        <v>396.64</v>
      </c>
    </row>
    <row r="17" spans="1:9">
      <c r="A17" s="31">
        <v>20</v>
      </c>
      <c r="B17" s="31">
        <v>25.4</v>
      </c>
      <c r="C17" s="31">
        <v>1.04</v>
      </c>
      <c r="D17" s="31">
        <v>5.23</v>
      </c>
      <c r="E17" s="31">
        <v>1.78</v>
      </c>
      <c r="F17" s="31"/>
      <c r="G17" s="32">
        <f t="shared" si="2"/>
        <v>609.59999999999991</v>
      </c>
      <c r="H17" s="32">
        <v>32</v>
      </c>
      <c r="I17" s="32">
        <f t="shared" si="3"/>
        <v>365.75999999999993</v>
      </c>
    </row>
    <row r="18" spans="1:9">
      <c r="A18" s="31">
        <v>22</v>
      </c>
      <c r="B18" s="31">
        <v>27.8</v>
      </c>
      <c r="C18" s="31">
        <v>1.31</v>
      </c>
      <c r="D18" s="31">
        <v>4.12</v>
      </c>
      <c r="E18" s="31">
        <v>2.14</v>
      </c>
      <c r="F18" s="31"/>
      <c r="G18" s="32">
        <f t="shared" si="2"/>
        <v>667.2</v>
      </c>
      <c r="H18" s="32">
        <v>26</v>
      </c>
      <c r="I18" s="32">
        <f t="shared" si="3"/>
        <v>363.92727272727274</v>
      </c>
    </row>
    <row r="19" spans="1:9">
      <c r="A19" s="31">
        <v>24</v>
      </c>
      <c r="B19" s="31">
        <v>32.520000000000003</v>
      </c>
      <c r="C19" s="31">
        <v>1.9</v>
      </c>
      <c r="D19" s="31">
        <v>2.91</v>
      </c>
      <c r="E19" s="31">
        <v>2.85</v>
      </c>
      <c r="F19" s="31"/>
      <c r="G19" s="32">
        <f t="shared" si="2"/>
        <v>780.48</v>
      </c>
      <c r="H19" s="32">
        <v>24</v>
      </c>
      <c r="I19" s="32">
        <f t="shared" si="3"/>
        <v>390.24</v>
      </c>
    </row>
    <row r="20" spans="1:9">
      <c r="A20" s="31">
        <v>26</v>
      </c>
      <c r="B20" s="31">
        <v>38.32</v>
      </c>
      <c r="C20" s="31">
        <v>3.35</v>
      </c>
      <c r="D20" s="31">
        <v>2.14</v>
      </c>
      <c r="E20" s="31">
        <v>4.53</v>
      </c>
      <c r="F20" s="31"/>
      <c r="G20" s="32">
        <f t="shared" si="2"/>
        <v>919.68000000000006</v>
      </c>
      <c r="H20" s="32">
        <v>24</v>
      </c>
      <c r="I20" s="32">
        <f t="shared" si="3"/>
        <v>424.46769230769235</v>
      </c>
    </row>
    <row r="21" spans="1:9">
      <c r="A21" s="31">
        <v>28</v>
      </c>
      <c r="B21" s="31">
        <v>39.020000000000003</v>
      </c>
      <c r="C21" s="31">
        <v>6.53</v>
      </c>
      <c r="D21" s="31">
        <v>2.0699999999999998</v>
      </c>
      <c r="E21" s="31">
        <v>8.1300000000000008</v>
      </c>
      <c r="F21" s="31"/>
      <c r="G21" s="32">
        <f t="shared" si="2"/>
        <v>936.48</v>
      </c>
      <c r="H21" s="32">
        <v>24</v>
      </c>
      <c r="I21" s="32">
        <f t="shared" si="3"/>
        <v>401.3485714285714</v>
      </c>
    </row>
    <row r="22" spans="1:9">
      <c r="A22" s="31">
        <v>30</v>
      </c>
      <c r="B22" s="31">
        <v>33.82</v>
      </c>
      <c r="C22" s="31">
        <v>12.47</v>
      </c>
      <c r="D22" s="31">
        <v>2.69</v>
      </c>
      <c r="E22" s="31">
        <v>14.78</v>
      </c>
      <c r="F22" s="31"/>
      <c r="G22" s="32">
        <f t="shared" si="2"/>
        <v>811.68000000000006</v>
      </c>
      <c r="H22" s="32">
        <v>24</v>
      </c>
      <c r="I22" s="32">
        <f t="shared" si="3"/>
        <v>324.67200000000003</v>
      </c>
    </row>
    <row r="23" spans="1:9">
      <c r="A23" s="31">
        <v>32</v>
      </c>
      <c r="B23" s="31">
        <v>28.44</v>
      </c>
      <c r="C23" s="31">
        <v>21.44</v>
      </c>
      <c r="D23" s="31">
        <v>3.9</v>
      </c>
      <c r="E23" s="31">
        <v>24.8</v>
      </c>
      <c r="F23" s="31"/>
      <c r="G23" s="32">
        <f t="shared" si="2"/>
        <v>682.56000000000006</v>
      </c>
      <c r="H23" s="32">
        <v>24</v>
      </c>
      <c r="I23" s="32">
        <f t="shared" si="3"/>
        <v>255.96000000000004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abSelected="1" topLeftCell="A8" zoomScale="90" zoomScaleNormal="90" zoomScalePageLayoutView="90" workbookViewId="0">
      <selection activeCell="I38" sqref="I38"/>
    </sheetView>
  </sheetViews>
  <sheetFormatPr baseColWidth="10" defaultRowHeight="15" x14ac:dyDescent="0"/>
  <cols>
    <col min="12" max="18" width="12.1640625" bestFit="1" customWidth="1"/>
  </cols>
  <sheetData>
    <row r="2" spans="1:18">
      <c r="A2" s="10" t="s">
        <v>0</v>
      </c>
      <c r="B2" s="10">
        <v>16</v>
      </c>
      <c r="C2" s="10">
        <v>17</v>
      </c>
      <c r="D2" s="10">
        <v>18</v>
      </c>
      <c r="E2" s="10">
        <v>19</v>
      </c>
      <c r="F2" s="10">
        <v>20</v>
      </c>
      <c r="G2" s="10">
        <v>21</v>
      </c>
      <c r="H2" s="10">
        <v>22</v>
      </c>
      <c r="I2" s="10">
        <v>23</v>
      </c>
      <c r="J2" s="10">
        <v>24</v>
      </c>
      <c r="K2" s="10">
        <v>25</v>
      </c>
      <c r="L2" s="10">
        <v>26</v>
      </c>
      <c r="M2" s="10">
        <v>27</v>
      </c>
      <c r="N2" s="10">
        <v>28</v>
      </c>
      <c r="O2" s="10">
        <v>29</v>
      </c>
      <c r="P2" s="10">
        <v>30</v>
      </c>
      <c r="Q2" s="10">
        <v>31</v>
      </c>
      <c r="R2" s="10">
        <v>32</v>
      </c>
    </row>
    <row r="3" spans="1:18">
      <c r="A3" s="10">
        <v>6</v>
      </c>
      <c r="B3" s="2" t="s">
        <v>1</v>
      </c>
      <c r="C3" s="2" t="s">
        <v>12</v>
      </c>
      <c r="D3" s="2" t="s">
        <v>24</v>
      </c>
      <c r="E3" s="2" t="s">
        <v>37</v>
      </c>
      <c r="F3" s="2" t="s">
        <v>51</v>
      </c>
      <c r="G3" s="2" t="s">
        <v>66</v>
      </c>
      <c r="H3" s="2" t="s">
        <v>82</v>
      </c>
      <c r="I3" s="2" t="s">
        <v>99</v>
      </c>
      <c r="J3" s="2" t="s">
        <v>117</v>
      </c>
      <c r="K3" s="2" t="s">
        <v>136</v>
      </c>
      <c r="L3" s="2" t="s">
        <v>156</v>
      </c>
      <c r="M3" s="2" t="s">
        <v>161</v>
      </c>
      <c r="N3" s="2" t="s">
        <v>198</v>
      </c>
      <c r="O3" s="2" t="s">
        <v>220</v>
      </c>
      <c r="P3" s="2" t="s">
        <v>245</v>
      </c>
      <c r="Q3" s="2" t="s">
        <v>270</v>
      </c>
      <c r="R3" s="2" t="s">
        <v>296</v>
      </c>
    </row>
    <row r="4" spans="1:18">
      <c r="A4" s="10">
        <v>7</v>
      </c>
      <c r="B4" s="2" t="s">
        <v>2</v>
      </c>
      <c r="C4" s="2" t="s">
        <v>13</v>
      </c>
      <c r="D4" s="2" t="s">
        <v>25</v>
      </c>
      <c r="E4" s="2" t="s">
        <v>38</v>
      </c>
      <c r="F4" s="2" t="s">
        <v>52</v>
      </c>
      <c r="G4" s="2" t="s">
        <v>67</v>
      </c>
      <c r="H4" s="2" t="s">
        <v>83</v>
      </c>
      <c r="I4" s="2" t="s">
        <v>100</v>
      </c>
      <c r="J4" s="2" t="s">
        <v>118</v>
      </c>
      <c r="K4" s="2" t="s">
        <v>137</v>
      </c>
      <c r="L4" s="2" t="s">
        <v>169</v>
      </c>
      <c r="M4" s="2" t="s">
        <v>185</v>
      </c>
      <c r="N4" s="2" t="s">
        <v>199</v>
      </c>
      <c r="O4" s="2" t="s">
        <v>221</v>
      </c>
      <c r="P4" s="2" t="s">
        <v>246</v>
      </c>
      <c r="Q4" s="2" t="s">
        <v>271</v>
      </c>
      <c r="R4" s="2" t="s">
        <v>297</v>
      </c>
    </row>
    <row r="5" spans="1:18">
      <c r="A5" s="10">
        <v>8</v>
      </c>
      <c r="B5" s="2" t="s">
        <v>3</v>
      </c>
      <c r="C5" s="2" t="s">
        <v>14</v>
      </c>
      <c r="D5" s="2" t="s">
        <v>26</v>
      </c>
      <c r="E5" s="2" t="s">
        <v>39</v>
      </c>
      <c r="F5" s="2" t="s">
        <v>53</v>
      </c>
      <c r="G5" s="2" t="s">
        <v>68</v>
      </c>
      <c r="H5" s="2" t="s">
        <v>84</v>
      </c>
      <c r="I5" s="2" t="s">
        <v>101</v>
      </c>
      <c r="J5" s="2" t="s">
        <v>119</v>
      </c>
      <c r="K5" s="2" t="s">
        <v>138</v>
      </c>
      <c r="L5" s="2" t="s">
        <v>170</v>
      </c>
      <c r="M5" s="2" t="s">
        <v>162</v>
      </c>
      <c r="N5" s="2" t="s">
        <v>200</v>
      </c>
      <c r="O5" s="2" t="s">
        <v>222</v>
      </c>
      <c r="P5" s="2" t="s">
        <v>247</v>
      </c>
      <c r="Q5" s="2" t="s">
        <v>272</v>
      </c>
      <c r="R5" s="2" t="s">
        <v>298</v>
      </c>
    </row>
    <row r="6" spans="1:18">
      <c r="A6" s="10">
        <v>9</v>
      </c>
      <c r="B6" t="s">
        <v>4</v>
      </c>
      <c r="C6" s="2" t="s">
        <v>15</v>
      </c>
      <c r="D6" s="2" t="s">
        <v>27</v>
      </c>
      <c r="E6" s="2" t="s">
        <v>40</v>
      </c>
      <c r="F6" s="2" t="s">
        <v>54</v>
      </c>
      <c r="G6" s="2" t="s">
        <v>69</v>
      </c>
      <c r="H6" s="2" t="s">
        <v>85</v>
      </c>
      <c r="I6" s="2" t="s">
        <v>102</v>
      </c>
      <c r="J6" s="2" t="s">
        <v>120</v>
      </c>
      <c r="K6" s="2" t="s">
        <v>139</v>
      </c>
      <c r="L6" s="2" t="s">
        <v>171</v>
      </c>
      <c r="M6" s="2" t="s">
        <v>186</v>
      </c>
      <c r="N6" s="2" t="s">
        <v>201</v>
      </c>
      <c r="O6" s="2" t="s">
        <v>223</v>
      </c>
      <c r="P6" s="2" t="s">
        <v>248</v>
      </c>
      <c r="Q6" s="2" t="s">
        <v>273</v>
      </c>
      <c r="R6" s="2" t="s">
        <v>299</v>
      </c>
    </row>
    <row r="7" spans="1:18">
      <c r="A7" s="10">
        <v>10</v>
      </c>
      <c r="B7" t="s">
        <v>5</v>
      </c>
      <c r="C7" t="s">
        <v>16</v>
      </c>
      <c r="D7" t="s">
        <v>28</v>
      </c>
      <c r="E7" t="s">
        <v>41</v>
      </c>
      <c r="F7" s="2" t="s">
        <v>55</v>
      </c>
      <c r="G7" s="2" t="s">
        <v>70</v>
      </c>
      <c r="H7" s="2" t="s">
        <v>86</v>
      </c>
      <c r="I7" s="2" t="s">
        <v>103</v>
      </c>
      <c r="J7" s="2" t="s">
        <v>121</v>
      </c>
      <c r="K7" s="2" t="s">
        <v>140</v>
      </c>
      <c r="L7" s="2" t="s">
        <v>172</v>
      </c>
      <c r="M7" s="2" t="s">
        <v>187</v>
      </c>
      <c r="N7" s="2" t="s">
        <v>202</v>
      </c>
      <c r="O7" s="2" t="s">
        <v>224</v>
      </c>
      <c r="P7" s="2" t="s">
        <v>249</v>
      </c>
      <c r="Q7" s="2" t="s">
        <v>274</v>
      </c>
      <c r="R7" s="2" t="s">
        <v>300</v>
      </c>
    </row>
    <row r="8" spans="1:18">
      <c r="A8" s="10">
        <v>11</v>
      </c>
      <c r="B8" t="s">
        <v>6</v>
      </c>
      <c r="C8" t="s">
        <v>17</v>
      </c>
      <c r="D8" t="s">
        <v>29</v>
      </c>
      <c r="E8" t="s">
        <v>42</v>
      </c>
      <c r="F8" t="s">
        <v>56</v>
      </c>
      <c r="G8" t="s">
        <v>71</v>
      </c>
      <c r="H8" s="2" t="s">
        <v>87</v>
      </c>
      <c r="I8" s="2" t="s">
        <v>104</v>
      </c>
      <c r="J8" s="2" t="s">
        <v>122</v>
      </c>
      <c r="K8" s="2" t="s">
        <v>141</v>
      </c>
      <c r="L8" s="2" t="s">
        <v>157</v>
      </c>
      <c r="M8" s="2" t="s">
        <v>163</v>
      </c>
      <c r="N8" s="2" t="s">
        <v>203</v>
      </c>
      <c r="O8" s="2" t="s">
        <v>225</v>
      </c>
      <c r="P8" s="2" t="s">
        <v>250</v>
      </c>
      <c r="Q8" s="2" t="s">
        <v>275</v>
      </c>
      <c r="R8" s="2" t="s">
        <v>302</v>
      </c>
    </row>
    <row r="9" spans="1:18">
      <c r="A9" s="10">
        <v>12</v>
      </c>
      <c r="B9" t="s">
        <v>7</v>
      </c>
      <c r="C9" t="s">
        <v>18</v>
      </c>
      <c r="D9" t="s">
        <v>30</v>
      </c>
      <c r="E9" t="s">
        <v>43</v>
      </c>
      <c r="F9" t="s">
        <v>57</v>
      </c>
      <c r="G9" t="s">
        <v>72</v>
      </c>
      <c r="H9" t="s">
        <v>88</v>
      </c>
      <c r="I9" t="s">
        <v>105</v>
      </c>
      <c r="J9" s="1" t="s">
        <v>123</v>
      </c>
      <c r="K9" s="2" t="s">
        <v>142</v>
      </c>
      <c r="L9" s="2" t="s">
        <v>158</v>
      </c>
      <c r="M9" s="2" t="s">
        <v>164</v>
      </c>
      <c r="N9" s="2" t="s">
        <v>204</v>
      </c>
      <c r="O9" s="2" t="s">
        <v>226</v>
      </c>
      <c r="P9" s="2" t="s">
        <v>251</v>
      </c>
      <c r="Q9" s="2" t="s">
        <v>276</v>
      </c>
      <c r="R9" s="2" t="s">
        <v>301</v>
      </c>
    </row>
    <row r="10" spans="1:18">
      <c r="A10" s="10">
        <v>13</v>
      </c>
      <c r="B10" t="s">
        <v>8</v>
      </c>
      <c r="C10" t="s">
        <v>19</v>
      </c>
      <c r="D10" t="s">
        <v>31</v>
      </c>
      <c r="E10" t="s">
        <v>44</v>
      </c>
      <c r="F10" t="s">
        <v>58</v>
      </c>
      <c r="G10" t="s">
        <v>73</v>
      </c>
      <c r="H10" t="s">
        <v>89</v>
      </c>
      <c r="I10" t="s">
        <v>106</v>
      </c>
      <c r="J10" t="s">
        <v>124</v>
      </c>
      <c r="K10" t="s">
        <v>143</v>
      </c>
      <c r="L10" s="2" t="s">
        <v>159</v>
      </c>
      <c r="M10" s="2" t="s">
        <v>165</v>
      </c>
      <c r="N10" s="2" t="s">
        <v>205</v>
      </c>
      <c r="O10" s="2" t="s">
        <v>227</v>
      </c>
      <c r="P10" s="2" t="s">
        <v>252</v>
      </c>
      <c r="Q10" s="2" t="s">
        <v>277</v>
      </c>
      <c r="R10" s="2" t="s">
        <v>303</v>
      </c>
    </row>
    <row r="11" spans="1:18">
      <c r="A11" s="10">
        <v>14</v>
      </c>
      <c r="B11" t="s">
        <v>9</v>
      </c>
      <c r="C11" t="s">
        <v>20</v>
      </c>
      <c r="D11" t="s">
        <v>32</v>
      </c>
      <c r="E11" t="s">
        <v>45</v>
      </c>
      <c r="F11" t="s">
        <v>59</v>
      </c>
      <c r="G11" t="s">
        <v>74</v>
      </c>
      <c r="H11" t="s">
        <v>90</v>
      </c>
      <c r="I11" t="s">
        <v>107</v>
      </c>
      <c r="J11" t="s">
        <v>125</v>
      </c>
      <c r="K11" t="s">
        <v>144</v>
      </c>
      <c r="L11" s="2" t="s">
        <v>160</v>
      </c>
      <c r="M11" s="2" t="s">
        <v>188</v>
      </c>
      <c r="N11" s="2" t="s">
        <v>206</v>
      </c>
      <c r="O11" s="2" t="s">
        <v>228</v>
      </c>
      <c r="P11" s="2" t="s">
        <v>253</v>
      </c>
      <c r="Q11" s="2" t="s">
        <v>278</v>
      </c>
      <c r="R11" s="2" t="s">
        <v>304</v>
      </c>
    </row>
    <row r="12" spans="1:18">
      <c r="A12" s="10">
        <v>15</v>
      </c>
      <c r="B12" s="2" t="s">
        <v>10</v>
      </c>
      <c r="C12" t="s">
        <v>21</v>
      </c>
      <c r="D12" t="s">
        <v>33</v>
      </c>
      <c r="E12" t="s">
        <v>46</v>
      </c>
      <c r="F12" t="s">
        <v>60</v>
      </c>
      <c r="G12" t="s">
        <v>75</v>
      </c>
      <c r="H12" t="s">
        <v>91</v>
      </c>
      <c r="I12" t="s">
        <v>108</v>
      </c>
      <c r="J12" t="s">
        <v>126</v>
      </c>
      <c r="K12" t="s">
        <v>145</v>
      </c>
      <c r="L12" t="s">
        <v>173</v>
      </c>
      <c r="M12" s="2" t="s">
        <v>189</v>
      </c>
      <c r="N12" s="2" t="s">
        <v>207</v>
      </c>
      <c r="O12" s="2" t="s">
        <v>229</v>
      </c>
      <c r="P12" s="2" t="s">
        <v>254</v>
      </c>
      <c r="Q12" s="2" t="s">
        <v>279</v>
      </c>
      <c r="R12" s="2" t="s">
        <v>305</v>
      </c>
    </row>
    <row r="13" spans="1:18">
      <c r="A13" s="10">
        <v>16</v>
      </c>
      <c r="B13" s="2" t="s">
        <v>11</v>
      </c>
      <c r="C13" t="s">
        <v>22</v>
      </c>
      <c r="D13" t="s">
        <v>34</v>
      </c>
      <c r="E13" t="s">
        <v>47</v>
      </c>
      <c r="F13" t="s">
        <v>61</v>
      </c>
      <c r="G13" t="s">
        <v>76</v>
      </c>
      <c r="H13" t="s">
        <v>92</v>
      </c>
      <c r="I13" t="s">
        <v>109</v>
      </c>
      <c r="J13" t="s">
        <v>127</v>
      </c>
      <c r="K13" t="s">
        <v>146</v>
      </c>
      <c r="L13" t="s">
        <v>174</v>
      </c>
      <c r="M13" t="s">
        <v>166</v>
      </c>
      <c r="N13" s="2" t="s">
        <v>208</v>
      </c>
      <c r="O13" s="2" t="s">
        <v>230</v>
      </c>
      <c r="P13" s="2" t="s">
        <v>255</v>
      </c>
      <c r="Q13" s="2" t="s">
        <v>280</v>
      </c>
      <c r="R13" s="2" t="s">
        <v>306</v>
      </c>
    </row>
    <row r="14" spans="1:18">
      <c r="A14" s="10">
        <v>17</v>
      </c>
      <c r="B14" s="3"/>
      <c r="C14" t="s">
        <v>23</v>
      </c>
      <c r="D14" t="s">
        <v>35</v>
      </c>
      <c r="E14" t="s">
        <v>48</v>
      </c>
      <c r="F14" t="s">
        <v>62</v>
      </c>
      <c r="G14" t="s">
        <v>77</v>
      </c>
      <c r="H14" t="s">
        <v>93</v>
      </c>
      <c r="I14" t="s">
        <v>110</v>
      </c>
      <c r="J14" t="s">
        <v>128</v>
      </c>
      <c r="K14" t="s">
        <v>147</v>
      </c>
      <c r="L14" t="s">
        <v>175</v>
      </c>
      <c r="M14" t="s">
        <v>167</v>
      </c>
      <c r="N14" s="2" t="s">
        <v>209</v>
      </c>
      <c r="O14" s="2" t="s">
        <v>231</v>
      </c>
      <c r="P14" s="2" t="s">
        <v>256</v>
      </c>
      <c r="Q14" s="2" t="s">
        <v>281</v>
      </c>
      <c r="R14" s="2" t="s">
        <v>307</v>
      </c>
    </row>
    <row r="15" spans="1:18">
      <c r="A15" s="10">
        <v>18</v>
      </c>
      <c r="B15" s="3"/>
      <c r="C15" s="3"/>
      <c r="D15" t="s">
        <v>36</v>
      </c>
      <c r="E15" t="s">
        <v>49</v>
      </c>
      <c r="F15" t="s">
        <v>63</v>
      </c>
      <c r="G15" t="s">
        <v>78</v>
      </c>
      <c r="H15" s="4" t="s">
        <v>94</v>
      </c>
      <c r="I15" s="4" t="s">
        <v>111</v>
      </c>
      <c r="J15" s="4" t="s">
        <v>129</v>
      </c>
      <c r="K15" t="s">
        <v>148</v>
      </c>
      <c r="L15" t="s">
        <v>176</v>
      </c>
      <c r="M15" t="s">
        <v>168</v>
      </c>
      <c r="N15" t="s">
        <v>210</v>
      </c>
      <c r="O15" s="2" t="s">
        <v>232</v>
      </c>
      <c r="P15" s="2" t="s">
        <v>257</v>
      </c>
      <c r="Q15" s="2" t="s">
        <v>282</v>
      </c>
      <c r="R15" s="2" t="s">
        <v>308</v>
      </c>
    </row>
    <row r="16" spans="1:18">
      <c r="A16" s="10">
        <v>19</v>
      </c>
      <c r="B16" s="3"/>
      <c r="C16" s="3"/>
      <c r="D16" s="3"/>
      <c r="E16" t="s">
        <v>50</v>
      </c>
      <c r="F16" t="s">
        <v>64</v>
      </c>
      <c r="G16" t="s">
        <v>79</v>
      </c>
      <c r="H16" s="4" t="s">
        <v>95</v>
      </c>
      <c r="I16" s="4" t="s">
        <v>112</v>
      </c>
      <c r="J16" s="4" t="s">
        <v>130</v>
      </c>
      <c r="K16" t="s">
        <v>149</v>
      </c>
      <c r="L16" t="s">
        <v>177</v>
      </c>
      <c r="M16" t="s">
        <v>190</v>
      </c>
      <c r="N16" t="s">
        <v>211</v>
      </c>
      <c r="O16" s="2" t="s">
        <v>233</v>
      </c>
      <c r="P16" s="2" t="s">
        <v>258</v>
      </c>
      <c r="Q16" s="2" t="s">
        <v>283</v>
      </c>
      <c r="R16" s="2" t="s">
        <v>309</v>
      </c>
    </row>
    <row r="17" spans="1:18">
      <c r="A17" s="10">
        <v>20</v>
      </c>
      <c r="B17" s="3"/>
      <c r="C17" s="3"/>
      <c r="D17" s="3"/>
      <c r="E17" s="3"/>
      <c r="F17" t="s">
        <v>65</v>
      </c>
      <c r="G17" t="s">
        <v>80</v>
      </c>
      <c r="H17" s="4" t="s">
        <v>96</v>
      </c>
      <c r="I17" s="8" t="s">
        <v>113</v>
      </c>
      <c r="J17" s="4" t="s">
        <v>131</v>
      </c>
      <c r="K17" t="s">
        <v>150</v>
      </c>
      <c r="L17" t="s">
        <v>178</v>
      </c>
      <c r="M17" t="s">
        <v>191</v>
      </c>
      <c r="N17" t="s">
        <v>212</v>
      </c>
      <c r="O17" t="s">
        <v>234</v>
      </c>
      <c r="P17" s="2" t="s">
        <v>259</v>
      </c>
      <c r="Q17" s="2" t="s">
        <v>284</v>
      </c>
      <c r="R17" s="2" t="s">
        <v>310</v>
      </c>
    </row>
    <row r="18" spans="1:18">
      <c r="A18" s="10">
        <v>21</v>
      </c>
      <c r="B18" s="3"/>
      <c r="C18" s="3"/>
      <c r="D18" s="3"/>
      <c r="E18" s="3"/>
      <c r="F18" s="3"/>
      <c r="G18" t="s">
        <v>81</v>
      </c>
      <c r="H18" s="4" t="s">
        <v>97</v>
      </c>
      <c r="I18" s="4" t="s">
        <v>114</v>
      </c>
      <c r="J18" s="4" t="s">
        <v>132</v>
      </c>
      <c r="K18" t="s">
        <v>151</v>
      </c>
      <c r="L18" t="s">
        <v>179</v>
      </c>
      <c r="M18" t="s">
        <v>192</v>
      </c>
      <c r="N18" t="s">
        <v>213</v>
      </c>
      <c r="O18" t="s">
        <v>235</v>
      </c>
      <c r="P18" s="2" t="s">
        <v>260</v>
      </c>
      <c r="Q18" s="2" t="s">
        <v>285</v>
      </c>
      <c r="R18" s="2" t="s">
        <v>311</v>
      </c>
    </row>
    <row r="19" spans="1:18">
      <c r="A19" s="10">
        <v>22</v>
      </c>
      <c r="B19" s="3"/>
      <c r="C19" s="3"/>
      <c r="D19" s="3"/>
      <c r="E19" s="3"/>
      <c r="F19" s="3"/>
      <c r="G19" s="3"/>
      <c r="H19" t="s">
        <v>98</v>
      </c>
      <c r="I19" t="s">
        <v>115</v>
      </c>
      <c r="J19" t="s">
        <v>133</v>
      </c>
      <c r="K19" t="s">
        <v>152</v>
      </c>
      <c r="L19" t="s">
        <v>180</v>
      </c>
      <c r="M19" t="s">
        <v>193</v>
      </c>
      <c r="N19" t="s">
        <v>214</v>
      </c>
      <c r="O19" t="s">
        <v>236</v>
      </c>
      <c r="P19" t="s">
        <v>261</v>
      </c>
      <c r="Q19" s="2" t="s">
        <v>286</v>
      </c>
      <c r="R19" s="2" t="s">
        <v>312</v>
      </c>
    </row>
    <row r="20" spans="1:18">
      <c r="A20" s="10">
        <v>23</v>
      </c>
      <c r="B20" s="3"/>
      <c r="C20" s="3"/>
      <c r="D20" s="3"/>
      <c r="E20" s="3"/>
      <c r="F20" s="3"/>
      <c r="G20" s="3"/>
      <c r="H20" s="3"/>
      <c r="I20" t="s">
        <v>116</v>
      </c>
      <c r="J20" t="s">
        <v>134</v>
      </c>
      <c r="K20" t="s">
        <v>153</v>
      </c>
      <c r="L20" t="s">
        <v>181</v>
      </c>
      <c r="M20" t="s">
        <v>194</v>
      </c>
      <c r="N20" t="s">
        <v>215</v>
      </c>
      <c r="O20" t="s">
        <v>237</v>
      </c>
      <c r="P20" t="s">
        <v>262</v>
      </c>
      <c r="Q20" s="2" t="s">
        <v>287</v>
      </c>
      <c r="R20" s="2" t="s">
        <v>313</v>
      </c>
    </row>
    <row r="21" spans="1:18">
      <c r="A21" s="10">
        <v>24</v>
      </c>
      <c r="B21" s="3"/>
      <c r="C21" s="3"/>
      <c r="D21" s="3"/>
      <c r="E21" s="3"/>
      <c r="F21" s="3"/>
      <c r="G21" s="3"/>
      <c r="H21" s="3"/>
      <c r="I21" s="3"/>
      <c r="J21" t="s">
        <v>135</v>
      </c>
      <c r="K21" t="s">
        <v>154</v>
      </c>
      <c r="L21" t="s">
        <v>182</v>
      </c>
      <c r="M21" t="s">
        <v>195</v>
      </c>
      <c r="N21" t="s">
        <v>216</v>
      </c>
      <c r="O21" t="s">
        <v>238</v>
      </c>
      <c r="P21" t="s">
        <v>263</v>
      </c>
      <c r="Q21" t="s">
        <v>288</v>
      </c>
      <c r="R21" s="5" t="s">
        <v>314</v>
      </c>
    </row>
    <row r="22" spans="1:18">
      <c r="A22" s="10">
        <v>25</v>
      </c>
      <c r="B22" s="3"/>
      <c r="C22" s="3"/>
      <c r="D22" s="3"/>
      <c r="E22" s="3"/>
      <c r="F22" s="3"/>
      <c r="G22" s="3"/>
      <c r="H22" s="3"/>
      <c r="I22" s="3"/>
      <c r="J22" s="3"/>
      <c r="K22" t="s">
        <v>155</v>
      </c>
      <c r="L22" t="s">
        <v>183</v>
      </c>
      <c r="M22" t="s">
        <v>194</v>
      </c>
      <c r="N22" t="s">
        <v>217</v>
      </c>
      <c r="O22" t="s">
        <v>239</v>
      </c>
      <c r="P22" t="s">
        <v>264</v>
      </c>
      <c r="Q22" t="s">
        <v>289</v>
      </c>
      <c r="R22" s="5" t="s">
        <v>315</v>
      </c>
    </row>
    <row r="23" spans="1:18">
      <c r="A23" s="10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">
        <v>184</v>
      </c>
      <c r="M23" t="s">
        <v>196</v>
      </c>
      <c r="N23" t="s">
        <v>218</v>
      </c>
      <c r="O23" t="s">
        <v>240</v>
      </c>
      <c r="P23" t="s">
        <v>265</v>
      </c>
      <c r="Q23" t="s">
        <v>290</v>
      </c>
      <c r="R23" t="s">
        <v>316</v>
      </c>
    </row>
    <row r="24" spans="1:18">
      <c r="A24" s="10">
        <v>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t="s">
        <v>197</v>
      </c>
      <c r="N24" t="s">
        <v>219</v>
      </c>
      <c r="O24" t="s">
        <v>241</v>
      </c>
      <c r="P24" t="s">
        <v>266</v>
      </c>
      <c r="Q24" t="s">
        <v>291</v>
      </c>
      <c r="R24" t="s">
        <v>317</v>
      </c>
    </row>
    <row r="25" spans="1:18">
      <c r="A25" s="10">
        <v>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t="s">
        <v>244</v>
      </c>
      <c r="O25" t="s">
        <v>242</v>
      </c>
      <c r="P25" t="s">
        <v>267</v>
      </c>
      <c r="Q25" t="s">
        <v>292</v>
      </c>
      <c r="R25" s="9" t="s">
        <v>318</v>
      </c>
    </row>
    <row r="26" spans="1:18">
      <c r="A26" s="10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t="s">
        <v>243</v>
      </c>
      <c r="P26" t="s">
        <v>268</v>
      </c>
      <c r="Q26" t="s">
        <v>293</v>
      </c>
      <c r="R26" t="s">
        <v>319</v>
      </c>
    </row>
    <row r="27" spans="1:18">
      <c r="A27" s="10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t="s">
        <v>269</v>
      </c>
      <c r="Q27" t="s">
        <v>294</v>
      </c>
      <c r="R27" t="s">
        <v>320</v>
      </c>
    </row>
    <row r="28" spans="1:18">
      <c r="A28" s="10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t="s">
        <v>295</v>
      </c>
      <c r="R28" t="s">
        <v>321</v>
      </c>
    </row>
    <row r="29" spans="1:18">
      <c r="A29" s="10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t="s">
        <v>322</v>
      </c>
    </row>
    <row r="30" spans="1:18" ht="16" thickBot="1"/>
    <row r="31" spans="1:18">
      <c r="B31" s="15" t="s">
        <v>395</v>
      </c>
      <c r="C31" s="16"/>
      <c r="D31" s="16"/>
      <c r="E31" s="16"/>
      <c r="F31" s="16"/>
      <c r="G31" s="17"/>
      <c r="I31" s="15" t="s">
        <v>416</v>
      </c>
      <c r="J31" s="16"/>
      <c r="K31" s="17"/>
    </row>
    <row r="32" spans="1:18">
      <c r="B32" s="24"/>
      <c r="C32" s="19" t="s">
        <v>397</v>
      </c>
      <c r="D32" s="19"/>
      <c r="E32" s="25"/>
      <c r="F32" s="19" t="s">
        <v>399</v>
      </c>
      <c r="G32" s="20"/>
      <c r="I32" s="18" t="s">
        <v>420</v>
      </c>
      <c r="J32" s="19" t="s">
        <v>421</v>
      </c>
      <c r="K32" s="20"/>
    </row>
    <row r="33" spans="2:11" ht="16" thickBot="1">
      <c r="B33" s="26"/>
      <c r="C33" s="22" t="s">
        <v>396</v>
      </c>
      <c r="D33" s="22"/>
      <c r="E33" s="27"/>
      <c r="F33" s="22" t="s">
        <v>398</v>
      </c>
      <c r="G33" s="23"/>
      <c r="I33" s="18" t="s">
        <v>404</v>
      </c>
      <c r="J33" s="19" t="s">
        <v>422</v>
      </c>
      <c r="K33" s="20"/>
    </row>
    <row r="34" spans="2:11" ht="16" thickBot="1">
      <c r="I34" s="21" t="s">
        <v>415</v>
      </c>
      <c r="J34" s="22"/>
      <c r="K34" s="23"/>
    </row>
    <row r="36" spans="2:11">
      <c r="B36" s="13"/>
    </row>
    <row r="37" spans="2:11">
      <c r="H37" s="28"/>
      <c r="I37" s="28"/>
      <c r="J37" s="28"/>
    </row>
    <row r="38" spans="2:11">
      <c r="D38" t="s">
        <v>426</v>
      </c>
      <c r="E38">
        <f>19.4*24*(28/32)</f>
        <v>407.4</v>
      </c>
      <c r="H38" s="28">
        <f>20.59*24*(18/22)</f>
        <v>404.31272727272727</v>
      </c>
      <c r="I38" s="28">
        <f>20.59*24*(18/23)</f>
        <v>386.73391304347825</v>
      </c>
      <c r="J38" s="28">
        <f>20.59*24*(18/24)</f>
        <v>370.62</v>
      </c>
    </row>
    <row r="39" spans="2:11">
      <c r="H39" s="28">
        <f>20.52*24*(19/22)</f>
        <v>425.32363636363641</v>
      </c>
      <c r="I39" s="28">
        <f>20.59*24*(19/23)</f>
        <v>408.21913043478258</v>
      </c>
      <c r="J39" s="28">
        <f>20.59*24*(19/24)</f>
        <v>391.21</v>
      </c>
    </row>
    <row r="40" spans="2:11">
      <c r="H40" s="28">
        <f>20.52*24*(20/22)</f>
        <v>447.70909090909089</v>
      </c>
      <c r="I40" s="28">
        <f>20.59*24*(20/23)</f>
        <v>429.70434782608692</v>
      </c>
      <c r="J40" s="28">
        <f>20.59*24*(20/24)</f>
        <v>411.8</v>
      </c>
    </row>
    <row r="41" spans="2:11">
      <c r="H41" s="28">
        <f>20.52*24*(21/22)</f>
        <v>470.09454545454548</v>
      </c>
      <c r="I41" s="28">
        <f>20.59*24*(21/23)</f>
        <v>451.18956521739125</v>
      </c>
      <c r="J41" s="28">
        <f>20.59*24*(21/24)</f>
        <v>432.39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K26" sqref="K26"/>
    </sheetView>
  </sheetViews>
  <sheetFormatPr baseColWidth="10" defaultRowHeight="15" x14ac:dyDescent="0"/>
  <sheetData>
    <row r="1" spans="1:7">
      <c r="A1" s="10" t="s">
        <v>400</v>
      </c>
    </row>
    <row r="2" spans="1:7">
      <c r="A2" s="10" t="s">
        <v>323</v>
      </c>
      <c r="B2" s="10">
        <v>0</v>
      </c>
      <c r="C2" s="10">
        <v>0.01</v>
      </c>
      <c r="D2" s="10">
        <v>0.02</v>
      </c>
      <c r="E2" s="10">
        <v>0.03</v>
      </c>
      <c r="F2" s="10">
        <v>0.04</v>
      </c>
      <c r="G2" s="10">
        <v>0.05</v>
      </c>
    </row>
    <row r="3" spans="1:7">
      <c r="A3" s="10">
        <v>0.9</v>
      </c>
      <c r="B3" s="7" t="s">
        <v>329</v>
      </c>
      <c r="C3" s="7" t="s">
        <v>343</v>
      </c>
      <c r="D3" s="7" t="s">
        <v>355</v>
      </c>
      <c r="E3" s="7" t="s">
        <v>367</v>
      </c>
      <c r="F3" s="7" t="s">
        <v>378</v>
      </c>
      <c r="G3" s="7" t="s">
        <v>388</v>
      </c>
    </row>
    <row r="4" spans="1:7">
      <c r="A4" s="10">
        <v>0.91</v>
      </c>
      <c r="B4" s="7" t="s">
        <v>330</v>
      </c>
      <c r="C4" s="7" t="s">
        <v>326</v>
      </c>
      <c r="D4" s="7" t="s">
        <v>356</v>
      </c>
      <c r="E4" s="7" t="s">
        <v>368</v>
      </c>
      <c r="F4" s="7" t="s">
        <v>379</v>
      </c>
      <c r="G4" s="7" t="s">
        <v>389</v>
      </c>
    </row>
    <row r="5" spans="1:7">
      <c r="A5" s="10">
        <v>0.92</v>
      </c>
      <c r="B5" s="7" t="s">
        <v>331</v>
      </c>
      <c r="C5" s="7" t="s">
        <v>344</v>
      </c>
      <c r="D5" s="7" t="s">
        <v>357</v>
      </c>
      <c r="E5" s="7" t="s">
        <v>369</v>
      </c>
      <c r="F5" s="7" t="s">
        <v>380</v>
      </c>
      <c r="G5" s="7" t="s">
        <v>390</v>
      </c>
    </row>
    <row r="6" spans="1:7">
      <c r="A6" s="10">
        <v>0.93</v>
      </c>
      <c r="B6" s="7" t="s">
        <v>332</v>
      </c>
      <c r="C6" s="7" t="s">
        <v>327</v>
      </c>
      <c r="D6" s="7" t="s">
        <v>358</v>
      </c>
      <c r="E6" s="7" t="s">
        <v>370</v>
      </c>
      <c r="F6" s="7" t="s">
        <v>328</v>
      </c>
      <c r="G6" s="7" t="s">
        <v>325</v>
      </c>
    </row>
    <row r="7" spans="1:7">
      <c r="A7" s="10">
        <v>0.94</v>
      </c>
      <c r="B7" s="7" t="s">
        <v>333</v>
      </c>
      <c r="C7" s="7" t="s">
        <v>345</v>
      </c>
      <c r="D7" s="7" t="s">
        <v>359</v>
      </c>
      <c r="E7" s="7" t="s">
        <v>371</v>
      </c>
      <c r="F7" s="7" t="s">
        <v>381</v>
      </c>
      <c r="G7" s="7" t="s">
        <v>391</v>
      </c>
    </row>
    <row r="8" spans="1:7">
      <c r="A8" s="10">
        <v>0.95</v>
      </c>
      <c r="B8" s="7" t="s">
        <v>334</v>
      </c>
      <c r="C8" s="7" t="s">
        <v>324</v>
      </c>
      <c r="D8" s="7" t="s">
        <v>360</v>
      </c>
      <c r="E8" s="7" t="s">
        <v>372</v>
      </c>
      <c r="F8" s="7" t="s">
        <v>382</v>
      </c>
      <c r="G8" s="7" t="s">
        <v>392</v>
      </c>
    </row>
    <row r="9" spans="1:7">
      <c r="A9" s="10">
        <v>0.96</v>
      </c>
      <c r="B9" s="7" t="s">
        <v>335</v>
      </c>
      <c r="C9" s="7" t="s">
        <v>346</v>
      </c>
      <c r="D9" s="7" t="s">
        <v>361</v>
      </c>
      <c r="E9" s="7" t="s">
        <v>373</v>
      </c>
      <c r="F9" s="7" t="s">
        <v>383</v>
      </c>
      <c r="G9" s="7" t="s">
        <v>393</v>
      </c>
    </row>
    <row r="10" spans="1:7">
      <c r="A10" s="10">
        <v>0.97</v>
      </c>
      <c r="B10" s="7" t="s">
        <v>336</v>
      </c>
      <c r="C10" s="7" t="s">
        <v>347</v>
      </c>
      <c r="D10" s="7" t="s">
        <v>362</v>
      </c>
      <c r="E10" s="7" t="s">
        <v>374</v>
      </c>
      <c r="F10" s="7" t="s">
        <v>384</v>
      </c>
      <c r="G10" s="7" t="s">
        <v>394</v>
      </c>
    </row>
    <row r="11" spans="1:7">
      <c r="A11" s="10">
        <v>0.98</v>
      </c>
      <c r="B11" s="7" t="s">
        <v>337</v>
      </c>
      <c r="C11" s="7" t="s">
        <v>348</v>
      </c>
      <c r="D11" s="7" t="s">
        <v>363</v>
      </c>
      <c r="E11" s="7" t="s">
        <v>375</v>
      </c>
      <c r="F11" s="7" t="s">
        <v>385</v>
      </c>
      <c r="G11" s="7" t="s">
        <v>377</v>
      </c>
    </row>
    <row r="12" spans="1:7">
      <c r="A12" s="10">
        <v>0.99</v>
      </c>
      <c r="B12" s="12" t="s">
        <v>338</v>
      </c>
      <c r="C12" s="7" t="s">
        <v>349</v>
      </c>
      <c r="D12" s="7" t="s">
        <v>364</v>
      </c>
      <c r="E12" s="7" t="s">
        <v>376</v>
      </c>
      <c r="F12" s="11" t="s">
        <v>386</v>
      </c>
      <c r="G12" s="7" t="s">
        <v>377</v>
      </c>
    </row>
    <row r="13" spans="1:7">
      <c r="A13" s="10">
        <v>1</v>
      </c>
      <c r="B13" s="6" t="s">
        <v>129</v>
      </c>
      <c r="C13" s="7" t="s">
        <v>350</v>
      </c>
      <c r="D13" s="7" t="s">
        <v>365</v>
      </c>
      <c r="E13" s="7" t="s">
        <v>366</v>
      </c>
      <c r="F13" s="7" t="s">
        <v>365</v>
      </c>
      <c r="G13" s="7" t="s">
        <v>385</v>
      </c>
    </row>
    <row r="14" spans="1:7">
      <c r="A14" s="10">
        <v>1.01</v>
      </c>
      <c r="B14" s="7" t="s">
        <v>339</v>
      </c>
      <c r="C14" s="7" t="s">
        <v>351</v>
      </c>
      <c r="D14" s="7" t="s">
        <v>351</v>
      </c>
      <c r="E14" s="7" t="s">
        <v>366</v>
      </c>
      <c r="F14" s="7" t="s">
        <v>387</v>
      </c>
      <c r="G14" s="7"/>
    </row>
    <row r="15" spans="1:7">
      <c r="A15" s="10">
        <v>1.02</v>
      </c>
      <c r="B15" s="7" t="s">
        <v>340</v>
      </c>
      <c r="C15" s="7" t="s">
        <v>352</v>
      </c>
      <c r="D15" s="7" t="s">
        <v>366</v>
      </c>
      <c r="E15" s="7" t="s">
        <v>377</v>
      </c>
      <c r="F15" s="7"/>
      <c r="G15" s="7"/>
    </row>
    <row r="16" spans="1:7">
      <c r="A16" s="10">
        <v>1.03</v>
      </c>
      <c r="B16" s="7" t="s">
        <v>341</v>
      </c>
      <c r="C16" s="7" t="s">
        <v>353</v>
      </c>
      <c r="D16" s="7" t="s">
        <v>366</v>
      </c>
      <c r="E16" s="7"/>
      <c r="F16" s="7"/>
      <c r="G16" s="7"/>
    </row>
    <row r="17" spans="1:7">
      <c r="A17" s="10">
        <v>1.04</v>
      </c>
      <c r="B17" s="7" t="s">
        <v>342</v>
      </c>
      <c r="C17" s="7" t="s">
        <v>354</v>
      </c>
      <c r="D17" s="7"/>
      <c r="E17" s="7"/>
      <c r="F17" s="7"/>
      <c r="G17" s="7"/>
    </row>
    <row r="19" spans="1:7">
      <c r="B19" s="10" t="s">
        <v>395</v>
      </c>
      <c r="F19" s="10" t="s">
        <v>416</v>
      </c>
    </row>
    <row r="20" spans="1:7">
      <c r="B20" s="14"/>
      <c r="C20" t="s">
        <v>401</v>
      </c>
      <c r="F20" t="s">
        <v>411</v>
      </c>
      <c r="G20" t="s">
        <v>417</v>
      </c>
    </row>
    <row r="21" spans="1:7">
      <c r="B21" s="11"/>
      <c r="C21" t="s">
        <v>402</v>
      </c>
      <c r="F21" t="s">
        <v>418</v>
      </c>
      <c r="G21" t="s">
        <v>419</v>
      </c>
    </row>
    <row r="22" spans="1:7">
      <c r="B22" s="12"/>
      <c r="C22" t="s">
        <v>403</v>
      </c>
      <c r="F22" t="s">
        <v>415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S1 (Ph)</vt:lpstr>
      <vt:lpstr>Table S2 (dl)</vt:lpstr>
      <vt:lpstr>Table S3 (A)</vt:lpstr>
      <vt:lpstr>Table S4 (Dw)</vt:lpstr>
      <vt:lpstr>Table S5 (Tw)</vt:lpstr>
      <vt:lpstr>Table S6 (Pr)</vt:lpstr>
      <vt:lpstr>Table S7 (Ph-Pr)</vt:lpstr>
      <vt:lpstr>Table S8 (A-dl)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Foo</dc:creator>
  <cp:lastModifiedBy>Mathias Foo</cp:lastModifiedBy>
  <dcterms:created xsi:type="dcterms:W3CDTF">2021-06-08T10:11:45Z</dcterms:created>
  <dcterms:modified xsi:type="dcterms:W3CDTF">2021-07-19T21:20:24Z</dcterms:modified>
</cp:coreProperties>
</file>