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08718_uni_au_dk/Documents/PhD/Publications/Worlds apart/Data/Enculturation_behavioral/"/>
    </mc:Choice>
  </mc:AlternateContent>
  <xr:revisionPtr revIDLastSave="1" documentId="13_ncr:1_{3376055C-EE04-E94B-ABAB-A1A4EA3152C2}" xr6:coauthVersionLast="47" xr6:coauthVersionMax="47" xr10:uidLastSave="{768F7A1E-13E1-2743-A0F2-E95243EB6F8A}"/>
  <bookViews>
    <workbookView xWindow="80" yWindow="500" windowWidth="25600" windowHeight="15540" firstSheet="87" activeTab="100" xr2:uid="{0013B185-1CE3-0A49-AE22-3BDC1F4F55D3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3" r:id="rId51"/>
    <sheet name="52" sheetId="54" r:id="rId52"/>
    <sheet name="53" sheetId="55" r:id="rId53"/>
    <sheet name="54" sheetId="56" r:id="rId54"/>
    <sheet name="55" sheetId="57" r:id="rId55"/>
    <sheet name="56" sheetId="58" r:id="rId56"/>
    <sheet name="57" sheetId="59" r:id="rId57"/>
    <sheet name="58" sheetId="60" r:id="rId58"/>
    <sheet name="59" sheetId="61" r:id="rId59"/>
    <sheet name="60" sheetId="62" r:id="rId60"/>
    <sheet name="61" sheetId="64" r:id="rId61"/>
    <sheet name="62" sheetId="65" r:id="rId62"/>
    <sheet name="63" sheetId="66" r:id="rId63"/>
    <sheet name="64" sheetId="67" r:id="rId64"/>
    <sheet name="65" sheetId="68" r:id="rId65"/>
    <sheet name="66" sheetId="69" r:id="rId66"/>
    <sheet name="67" sheetId="70" r:id="rId67"/>
    <sheet name="68" sheetId="71" r:id="rId68"/>
    <sheet name="69" sheetId="72" r:id="rId69"/>
    <sheet name="70" sheetId="73" r:id="rId70"/>
    <sheet name="71" sheetId="74" r:id="rId71"/>
    <sheet name="72" sheetId="75" r:id="rId72"/>
    <sheet name="73" sheetId="76" r:id="rId73"/>
    <sheet name="74" sheetId="77" r:id="rId74"/>
    <sheet name="75" sheetId="78" r:id="rId75"/>
    <sheet name="76" sheetId="79" r:id="rId76"/>
    <sheet name="77" sheetId="80" r:id="rId77"/>
    <sheet name="78" sheetId="81" r:id="rId78"/>
    <sheet name="79" sheetId="82" r:id="rId79"/>
    <sheet name="80" sheetId="83" r:id="rId80"/>
    <sheet name="81" sheetId="84" r:id="rId81"/>
    <sheet name="82" sheetId="85" r:id="rId82"/>
    <sheet name="83" sheetId="86" r:id="rId83"/>
    <sheet name="84" sheetId="87" r:id="rId84"/>
    <sheet name="85" sheetId="88" r:id="rId85"/>
    <sheet name="86" sheetId="89" r:id="rId86"/>
    <sheet name="87" sheetId="90" r:id="rId87"/>
    <sheet name="88" sheetId="91" r:id="rId88"/>
    <sheet name="89" sheetId="92" r:id="rId89"/>
    <sheet name="90" sheetId="93" r:id="rId90"/>
    <sheet name="91" sheetId="94" r:id="rId91"/>
    <sheet name="92" sheetId="95" r:id="rId92"/>
    <sheet name="93" sheetId="96" r:id="rId93"/>
    <sheet name="94" sheetId="97" r:id="rId94"/>
    <sheet name="95" sheetId="98" r:id="rId95"/>
    <sheet name="96" sheetId="99" r:id="rId96"/>
    <sheet name="97" sheetId="100" r:id="rId97"/>
    <sheet name="98" sheetId="101" r:id="rId98"/>
    <sheet name="99" sheetId="102" r:id="rId99"/>
    <sheet name="100" sheetId="103" r:id="rId100"/>
    <sheet name="101" sheetId="104" r:id="rId10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F6" i="62" l="1"/>
  <c r="H11" i="62"/>
  <c r="F6" i="61"/>
  <c r="H11" i="61"/>
  <c r="F6" i="60"/>
  <c r="H11" i="60"/>
  <c r="F6" i="59"/>
  <c r="H11" i="59"/>
  <c r="F6" i="58"/>
  <c r="H11" i="58"/>
  <c r="F6" i="57"/>
  <c r="H11" i="57"/>
  <c r="F6" i="56"/>
  <c r="H11" i="56"/>
  <c r="F6" i="55"/>
  <c r="H11" i="55"/>
  <c r="F6" i="54"/>
  <c r="H11" i="54"/>
  <c r="F6" i="53"/>
  <c r="F5" i="53" s="1"/>
  <c r="H11" i="53"/>
  <c r="H11" i="50"/>
  <c r="H28" i="54" l="1"/>
  <c r="F21" i="54"/>
  <c r="F20" i="54" s="1"/>
  <c r="H20" i="54" s="1"/>
  <c r="F18" i="54"/>
  <c r="F17" i="54"/>
  <c r="F15" i="54"/>
  <c r="F29" i="54" s="1"/>
  <c r="F14" i="54"/>
  <c r="F28" i="54" s="1"/>
  <c r="G24" i="54"/>
  <c r="H10" i="54"/>
  <c r="F7" i="54"/>
  <c r="G26" i="54"/>
  <c r="H4" i="54"/>
  <c r="H28" i="55"/>
  <c r="F21" i="55"/>
  <c r="H21" i="55" s="1"/>
  <c r="F18" i="55"/>
  <c r="F17" i="55"/>
  <c r="F15" i="55"/>
  <c r="H15" i="55" s="1"/>
  <c r="H29" i="55" s="1"/>
  <c r="F14" i="55"/>
  <c r="F28" i="55" s="1"/>
  <c r="G24" i="55"/>
  <c r="H10" i="55"/>
  <c r="F7" i="55"/>
  <c r="H7" i="55"/>
  <c r="H4" i="55"/>
  <c r="H28" i="56"/>
  <c r="F21" i="56"/>
  <c r="F20" i="56" s="1"/>
  <c r="H20" i="56" s="1"/>
  <c r="F18" i="56"/>
  <c r="F17" i="56"/>
  <c r="F15" i="56"/>
  <c r="F29" i="56" s="1"/>
  <c r="G25" i="56" s="1"/>
  <c r="F14" i="56"/>
  <c r="F28" i="56" s="1"/>
  <c r="F24" i="56"/>
  <c r="H24" i="56" s="1"/>
  <c r="H10" i="56"/>
  <c r="F7" i="56"/>
  <c r="H4" i="56"/>
  <c r="H28" i="57"/>
  <c r="F21" i="57"/>
  <c r="F20" i="57" s="1"/>
  <c r="H20" i="57" s="1"/>
  <c r="F18" i="57"/>
  <c r="F17" i="57"/>
  <c r="F15" i="57"/>
  <c r="F29" i="57" s="1"/>
  <c r="F14" i="57"/>
  <c r="F28" i="57" s="1"/>
  <c r="G24" i="57"/>
  <c r="H10" i="57"/>
  <c r="H7" i="57"/>
  <c r="F7" i="57"/>
  <c r="F5" i="57"/>
  <c r="H4" i="57"/>
  <c r="H28" i="58"/>
  <c r="F21" i="58"/>
  <c r="H21" i="58" s="1"/>
  <c r="F18" i="58"/>
  <c r="F17" i="58"/>
  <c r="F15" i="58"/>
  <c r="F29" i="58" s="1"/>
  <c r="F14" i="58"/>
  <c r="F28" i="58" s="1"/>
  <c r="G24" i="58"/>
  <c r="H10" i="58"/>
  <c r="F7" i="58"/>
  <c r="G26" i="58"/>
  <c r="H4" i="58"/>
  <c r="H28" i="59"/>
  <c r="F21" i="59"/>
  <c r="H21" i="59" s="1"/>
  <c r="F18" i="59"/>
  <c r="F17" i="59"/>
  <c r="F15" i="59"/>
  <c r="F29" i="59" s="1"/>
  <c r="F14" i="59"/>
  <c r="F28" i="59" s="1"/>
  <c r="G24" i="59"/>
  <c r="H10" i="59"/>
  <c r="F7" i="59"/>
  <c r="H7" i="59"/>
  <c r="H4" i="59"/>
  <c r="H28" i="60"/>
  <c r="F21" i="60"/>
  <c r="F20" i="60" s="1"/>
  <c r="H20" i="60" s="1"/>
  <c r="F18" i="60"/>
  <c r="F17" i="60"/>
  <c r="F15" i="60"/>
  <c r="F29" i="60" s="1"/>
  <c r="G25" i="60" s="1"/>
  <c r="F14" i="60"/>
  <c r="F28" i="60" s="1"/>
  <c r="F24" i="60"/>
  <c r="H24" i="60" s="1"/>
  <c r="H10" i="60"/>
  <c r="F7" i="60"/>
  <c r="H4" i="60"/>
  <c r="H28" i="61"/>
  <c r="F21" i="61"/>
  <c r="F20" i="61" s="1"/>
  <c r="H20" i="61" s="1"/>
  <c r="F18" i="61"/>
  <c r="F17" i="61"/>
  <c r="F15" i="61"/>
  <c r="F29" i="61" s="1"/>
  <c r="F14" i="61"/>
  <c r="F28" i="61" s="1"/>
  <c r="G24" i="61"/>
  <c r="H10" i="61"/>
  <c r="F7" i="61"/>
  <c r="H7" i="61"/>
  <c r="F5" i="61"/>
  <c r="H4" i="61"/>
  <c r="H28" i="62"/>
  <c r="F24" i="62"/>
  <c r="H24" i="62" s="1"/>
  <c r="F21" i="62"/>
  <c r="H21" i="62" s="1"/>
  <c r="F18" i="62"/>
  <c r="F17" i="62"/>
  <c r="F15" i="62"/>
  <c r="F29" i="62" s="1"/>
  <c r="F14" i="62"/>
  <c r="F28" i="62" s="1"/>
  <c r="G24" i="62"/>
  <c r="H10" i="62"/>
  <c r="F7" i="62"/>
  <c r="G26" i="62"/>
  <c r="H4" i="62"/>
  <c r="H28" i="53"/>
  <c r="F21" i="53"/>
  <c r="H21" i="53" s="1"/>
  <c r="F18" i="53"/>
  <c r="F17" i="53"/>
  <c r="F15" i="53"/>
  <c r="F29" i="53" s="1"/>
  <c r="F14" i="53"/>
  <c r="F28" i="53" s="1"/>
  <c r="G24" i="53"/>
  <c r="H10" i="53"/>
  <c r="F7" i="53"/>
  <c r="H7" i="53"/>
  <c r="H4" i="53"/>
  <c r="H21" i="57" l="1"/>
  <c r="H6" i="61"/>
  <c r="H6" i="57"/>
  <c r="H14" i="57"/>
  <c r="H15" i="56"/>
  <c r="H29" i="56" s="1"/>
  <c r="H14" i="54"/>
  <c r="H15" i="53"/>
  <c r="H29" i="53" s="1"/>
  <c r="H15" i="61"/>
  <c r="H29" i="61" s="1"/>
  <c r="H21" i="61"/>
  <c r="F20" i="62"/>
  <c r="H20" i="62" s="1"/>
  <c r="H14" i="61"/>
  <c r="H15" i="59"/>
  <c r="H29" i="59" s="1"/>
  <c r="G26" i="56"/>
  <c r="F29" i="55"/>
  <c r="G25" i="55" s="1"/>
  <c r="F20" i="58"/>
  <c r="H20" i="58" s="1"/>
  <c r="H21" i="54"/>
  <c r="F24" i="54"/>
  <c r="H24" i="54" s="1"/>
  <c r="G26" i="60"/>
  <c r="F20" i="59"/>
  <c r="H20" i="59" s="1"/>
  <c r="F24" i="58"/>
  <c r="H24" i="58" s="1"/>
  <c r="G25" i="61"/>
  <c r="G25" i="57"/>
  <c r="F20" i="53"/>
  <c r="H20" i="53" s="1"/>
  <c r="F24" i="53"/>
  <c r="H24" i="53" s="1"/>
  <c r="G25" i="53"/>
  <c r="F5" i="62"/>
  <c r="H7" i="62"/>
  <c r="H14" i="62"/>
  <c r="G26" i="61"/>
  <c r="H15" i="60"/>
  <c r="H29" i="60" s="1"/>
  <c r="G24" i="60"/>
  <c r="F24" i="59"/>
  <c r="H24" i="59" s="1"/>
  <c r="G25" i="59"/>
  <c r="F5" i="58"/>
  <c r="H7" i="58"/>
  <c r="H14" i="58"/>
  <c r="G26" i="57"/>
  <c r="G24" i="56"/>
  <c r="F20" i="55"/>
  <c r="H20" i="55" s="1"/>
  <c r="F24" i="55"/>
  <c r="H24" i="55" s="1"/>
  <c r="F5" i="54"/>
  <c r="H7" i="54"/>
  <c r="G25" i="58"/>
  <c r="G25" i="54"/>
  <c r="G26" i="53"/>
  <c r="H15" i="62"/>
  <c r="H29" i="62" s="1"/>
  <c r="F24" i="61"/>
  <c r="H24" i="61" s="1"/>
  <c r="F5" i="60"/>
  <c r="H7" i="60"/>
  <c r="H14" i="60"/>
  <c r="H21" i="60"/>
  <c r="G26" i="59"/>
  <c r="H15" i="58"/>
  <c r="H29" i="58" s="1"/>
  <c r="F24" i="57"/>
  <c r="H24" i="57" s="1"/>
  <c r="F5" i="56"/>
  <c r="H7" i="56"/>
  <c r="H14" i="56"/>
  <c r="H21" i="56"/>
  <c r="G26" i="55"/>
  <c r="H15" i="54"/>
  <c r="H29" i="54" s="1"/>
  <c r="G25" i="62"/>
  <c r="H14" i="53"/>
  <c r="F5" i="59"/>
  <c r="H14" i="59"/>
  <c r="H15" i="57"/>
  <c r="H29" i="57" s="1"/>
  <c r="F5" i="55"/>
  <c r="H14" i="55"/>
  <c r="G24" i="1"/>
  <c r="F25" i="61" l="1"/>
  <c r="H25" i="61" s="1"/>
  <c r="F25" i="59"/>
  <c r="H25" i="59" s="1"/>
  <c r="H6" i="59"/>
  <c r="F25" i="60"/>
  <c r="H25" i="60" s="1"/>
  <c r="H6" i="60"/>
  <c r="H6" i="58"/>
  <c r="F25" i="58"/>
  <c r="H25" i="58" s="1"/>
  <c r="F25" i="55"/>
  <c r="H25" i="55" s="1"/>
  <c r="H6" i="55"/>
  <c r="F25" i="56"/>
  <c r="H25" i="56" s="1"/>
  <c r="H6" i="56"/>
  <c r="F25" i="57"/>
  <c r="H25" i="57" s="1"/>
  <c r="H6" i="54"/>
  <c r="F25" i="54"/>
  <c r="H25" i="54" s="1"/>
  <c r="H6" i="62"/>
  <c r="F25" i="62"/>
  <c r="H25" i="62" s="1"/>
  <c r="F25" i="53"/>
  <c r="H25" i="53" s="1"/>
  <c r="H6" i="53"/>
  <c r="H28" i="1"/>
  <c r="H28" i="2"/>
  <c r="H28" i="3"/>
  <c r="H28" i="4"/>
  <c r="H28" i="5"/>
  <c r="H28" i="6"/>
  <c r="H28" i="7"/>
  <c r="H28" i="8"/>
  <c r="H28" i="9"/>
  <c r="H28" i="10"/>
  <c r="H28" i="11"/>
  <c r="H28" i="12"/>
  <c r="H28" i="13"/>
  <c r="H28" i="14"/>
  <c r="H28" i="15"/>
  <c r="H28" i="16"/>
  <c r="H28" i="17"/>
  <c r="H28" i="18"/>
  <c r="H28" i="19"/>
  <c r="H28" i="20"/>
  <c r="H28" i="21"/>
  <c r="H28" i="22"/>
  <c r="H28" i="23"/>
  <c r="H28" i="24"/>
  <c r="H28" i="25"/>
  <c r="H28" i="26"/>
  <c r="H28" i="28"/>
  <c r="H28" i="29"/>
  <c r="H28" i="30"/>
  <c r="H28" i="31"/>
  <c r="H28" i="32"/>
  <c r="H28" i="33"/>
  <c r="H28" i="34"/>
  <c r="H28" i="35"/>
  <c r="H28" i="36"/>
  <c r="H28" i="37"/>
  <c r="H28" i="38"/>
  <c r="H28" i="39"/>
  <c r="H28" i="40"/>
  <c r="H28" i="41"/>
  <c r="H28" i="42"/>
  <c r="H28" i="43"/>
  <c r="H28" i="44"/>
  <c r="H28" i="45"/>
  <c r="H28" i="46"/>
  <c r="H28" i="47"/>
  <c r="H28" i="48"/>
  <c r="H28" i="49"/>
  <c r="H28" i="50"/>
  <c r="H10" i="50"/>
  <c r="H4" i="50"/>
  <c r="F17" i="1" l="1"/>
  <c r="F17" i="2"/>
  <c r="F17" i="3"/>
  <c r="F17" i="4"/>
  <c r="F17" i="5"/>
  <c r="F17" i="6"/>
  <c r="F17" i="7"/>
  <c r="F17" i="8"/>
  <c r="F17" i="9"/>
  <c r="F17" i="10"/>
  <c r="F17" i="11"/>
  <c r="F17" i="12"/>
  <c r="F17" i="13"/>
  <c r="F17" i="14"/>
  <c r="F17" i="15"/>
  <c r="F17" i="16"/>
  <c r="F17" i="17"/>
  <c r="F17" i="18"/>
  <c r="F17" i="19"/>
  <c r="F17" i="20"/>
  <c r="F17" i="21"/>
  <c r="F17" i="22"/>
  <c r="F17" i="23"/>
  <c r="F17" i="24"/>
  <c r="F17" i="25"/>
  <c r="F17" i="26"/>
  <c r="F17" i="28"/>
  <c r="F17" i="29"/>
  <c r="F17" i="30"/>
  <c r="F17" i="31"/>
  <c r="F17" i="32"/>
  <c r="F17" i="33"/>
  <c r="F17" i="34"/>
  <c r="F17" i="35"/>
  <c r="F17" i="36"/>
  <c r="F17" i="38"/>
  <c r="F17" i="39"/>
  <c r="F17" i="40"/>
  <c r="F17" i="41"/>
  <c r="F17" i="42"/>
  <c r="F17" i="43"/>
  <c r="F17" i="44"/>
  <c r="F17" i="45"/>
  <c r="F17" i="46"/>
  <c r="F17" i="47"/>
  <c r="F17" i="48"/>
  <c r="F17" i="49"/>
  <c r="F17" i="37"/>
  <c r="F18" i="1"/>
  <c r="F18" i="2"/>
  <c r="F18" i="3"/>
  <c r="F18" i="4"/>
  <c r="F18" i="5"/>
  <c r="F18" i="6"/>
  <c r="F18" i="7"/>
  <c r="F18" i="8"/>
  <c r="F18" i="9"/>
  <c r="F18" i="10"/>
  <c r="F18" i="11"/>
  <c r="F18" i="12"/>
  <c r="F18" i="13"/>
  <c r="F18" i="14"/>
  <c r="F18" i="15"/>
  <c r="F18" i="16"/>
  <c r="F18" i="17"/>
  <c r="F18" i="18"/>
  <c r="F18" i="19"/>
  <c r="F18" i="20"/>
  <c r="F18" i="21"/>
  <c r="F18" i="22"/>
  <c r="F18" i="23"/>
  <c r="F18" i="24"/>
  <c r="F18" i="25"/>
  <c r="F18" i="26"/>
  <c r="F18" i="28"/>
  <c r="F18" i="29"/>
  <c r="F18" i="30"/>
  <c r="F18" i="31"/>
  <c r="F18" i="32"/>
  <c r="F18" i="33"/>
  <c r="F18" i="34"/>
  <c r="F18" i="35"/>
  <c r="F18" i="36"/>
  <c r="F18" i="38"/>
  <c r="F18" i="39"/>
  <c r="F18" i="40"/>
  <c r="F18" i="41"/>
  <c r="F18" i="42"/>
  <c r="F18" i="43"/>
  <c r="F18" i="44"/>
  <c r="F18" i="45"/>
  <c r="F18" i="46"/>
  <c r="F18" i="47"/>
  <c r="F18" i="48"/>
  <c r="F18" i="49"/>
  <c r="F18" i="37"/>
  <c r="F21" i="1"/>
  <c r="H21" i="1" s="1"/>
  <c r="F20" i="1"/>
  <c r="H20" i="1" s="1"/>
  <c r="F21" i="2"/>
  <c r="H21" i="2" s="1"/>
  <c r="F21" i="3"/>
  <c r="H21" i="3" s="1"/>
  <c r="F21" i="4"/>
  <c r="H21" i="4" s="1"/>
  <c r="F21" i="5"/>
  <c r="H21" i="5" s="1"/>
  <c r="F21" i="6"/>
  <c r="F20" i="6" s="1"/>
  <c r="H20" i="6" s="1"/>
  <c r="F21" i="7"/>
  <c r="H21" i="7" s="1"/>
  <c r="F21" i="8"/>
  <c r="F20" i="8" s="1"/>
  <c r="H20" i="8" s="1"/>
  <c r="F21" i="9"/>
  <c r="H21" i="9" s="1"/>
  <c r="F21" i="10"/>
  <c r="F20" i="10" s="1"/>
  <c r="H20" i="10" s="1"/>
  <c r="F21" i="11"/>
  <c r="H21" i="11" s="1"/>
  <c r="F21" i="12"/>
  <c r="F20" i="12" s="1"/>
  <c r="H20" i="12" s="1"/>
  <c r="F21" i="13"/>
  <c r="H21" i="13" s="1"/>
  <c r="F21" i="14"/>
  <c r="F20" i="14" s="1"/>
  <c r="H20" i="14" s="1"/>
  <c r="F21" i="15"/>
  <c r="H21" i="15" s="1"/>
  <c r="F21" i="16"/>
  <c r="F20" i="16" s="1"/>
  <c r="H20" i="16" s="1"/>
  <c r="F21" i="17"/>
  <c r="H21" i="17" s="1"/>
  <c r="F20" i="17"/>
  <c r="H20" i="17" s="1"/>
  <c r="F21" i="18"/>
  <c r="F20" i="18" s="1"/>
  <c r="H20" i="18" s="1"/>
  <c r="F21" i="19"/>
  <c r="H21" i="19" s="1"/>
  <c r="F21" i="20"/>
  <c r="F20" i="20" s="1"/>
  <c r="H20" i="20" s="1"/>
  <c r="F21" i="21"/>
  <c r="H21" i="21" s="1"/>
  <c r="F21" i="22"/>
  <c r="H21" i="22" s="1"/>
  <c r="F21" i="23"/>
  <c r="H21" i="23" s="1"/>
  <c r="F21" i="24"/>
  <c r="H21" i="24" s="1"/>
  <c r="F21" i="25"/>
  <c r="H21" i="25" s="1"/>
  <c r="F20" i="25"/>
  <c r="H20" i="25" s="1"/>
  <c r="F21" i="26"/>
  <c r="F20" i="26" s="1"/>
  <c r="H20" i="26" s="1"/>
  <c r="F21" i="28"/>
  <c r="F20" i="28" s="1"/>
  <c r="H20" i="28" s="1"/>
  <c r="F21" i="29"/>
  <c r="H21" i="29" s="1"/>
  <c r="F21" i="30"/>
  <c r="F20" i="30" s="1"/>
  <c r="H20" i="30" s="1"/>
  <c r="F21" i="31"/>
  <c r="H21" i="31" s="1"/>
  <c r="F21" i="32"/>
  <c r="H21" i="32" s="1"/>
  <c r="F21" i="33"/>
  <c r="H21" i="33" s="1"/>
  <c r="F20" i="33"/>
  <c r="H20" i="33" s="1"/>
  <c r="F21" i="34"/>
  <c r="H21" i="34" s="1"/>
  <c r="F21" i="35"/>
  <c r="H21" i="35" s="1"/>
  <c r="F21" i="36"/>
  <c r="F20" i="36" s="1"/>
  <c r="H20" i="36" s="1"/>
  <c r="F21" i="37"/>
  <c r="H21" i="37" s="1"/>
  <c r="F21" i="38"/>
  <c r="F20" i="38" s="1"/>
  <c r="H20" i="38" s="1"/>
  <c r="F21" i="39"/>
  <c r="H21" i="39" s="1"/>
  <c r="F21" i="40"/>
  <c r="F20" i="40" s="1"/>
  <c r="H20" i="40" s="1"/>
  <c r="F21" i="41"/>
  <c r="H21" i="41" s="1"/>
  <c r="F20" i="41"/>
  <c r="H20" i="41" s="1"/>
  <c r="F21" i="42"/>
  <c r="F20" i="42" s="1"/>
  <c r="H20" i="42" s="1"/>
  <c r="F21" i="43"/>
  <c r="H21" i="43" s="1"/>
  <c r="F21" i="44"/>
  <c r="F20" i="44" s="1"/>
  <c r="H20" i="44" s="1"/>
  <c r="F21" i="45"/>
  <c r="H21" i="45" s="1"/>
  <c r="F21" i="46"/>
  <c r="F20" i="46" s="1"/>
  <c r="H20" i="46" s="1"/>
  <c r="F21" i="47"/>
  <c r="H21" i="47" s="1"/>
  <c r="F21" i="48"/>
  <c r="F20" i="48" s="1"/>
  <c r="H20" i="48" s="1"/>
  <c r="F21" i="49"/>
  <c r="H21" i="49" s="1"/>
  <c r="F18" i="50"/>
  <c r="F21" i="50"/>
  <c r="H21" i="50" s="1"/>
  <c r="F20" i="50"/>
  <c r="H20" i="50" s="1"/>
  <c r="F17" i="50"/>
  <c r="F14" i="2"/>
  <c r="F28" i="2" s="1"/>
  <c r="F20" i="35" l="1"/>
  <c r="H20" i="35" s="1"/>
  <c r="F20" i="9"/>
  <c r="H20" i="9" s="1"/>
  <c r="F20" i="43"/>
  <c r="H20" i="43" s="1"/>
  <c r="F20" i="49"/>
  <c r="H20" i="49" s="1"/>
  <c r="F20" i="19"/>
  <c r="H20" i="19" s="1"/>
  <c r="F20" i="11"/>
  <c r="H20" i="11" s="1"/>
  <c r="F20" i="3"/>
  <c r="H20" i="3" s="1"/>
  <c r="F20" i="45"/>
  <c r="H20" i="45" s="1"/>
  <c r="F20" i="37"/>
  <c r="H20" i="37" s="1"/>
  <c r="F20" i="29"/>
  <c r="H20" i="29" s="1"/>
  <c r="F20" i="21"/>
  <c r="H20" i="21" s="1"/>
  <c r="F20" i="13"/>
  <c r="H20" i="13" s="1"/>
  <c r="F20" i="5"/>
  <c r="H20" i="5" s="1"/>
  <c r="F20" i="47"/>
  <c r="H20" i="47" s="1"/>
  <c r="F20" i="39"/>
  <c r="H20" i="39" s="1"/>
  <c r="F20" i="31"/>
  <c r="H20" i="31" s="1"/>
  <c r="F20" i="23"/>
  <c r="H20" i="23" s="1"/>
  <c r="F20" i="15"/>
  <c r="H20" i="15" s="1"/>
  <c r="F20" i="7"/>
  <c r="H20" i="7" s="1"/>
  <c r="H21" i="42"/>
  <c r="H21" i="36"/>
  <c r="H21" i="20"/>
  <c r="H21" i="18"/>
  <c r="H21" i="16"/>
  <c r="H21" i="14"/>
  <c r="H21" i="12"/>
  <c r="H21" i="10"/>
  <c r="H21" i="48"/>
  <c r="H21" i="46"/>
  <c r="H21" i="44"/>
  <c r="H21" i="40"/>
  <c r="H21" i="38"/>
  <c r="H21" i="30"/>
  <c r="H21" i="28"/>
  <c r="H21" i="26"/>
  <c r="H21" i="8"/>
  <c r="H21" i="6"/>
  <c r="F20" i="34"/>
  <c r="H20" i="34" s="1"/>
  <c r="F20" i="32"/>
  <c r="H20" i="32" s="1"/>
  <c r="F20" i="24"/>
  <c r="H20" i="24" s="1"/>
  <c r="F20" i="22"/>
  <c r="H20" i="22" s="1"/>
  <c r="F20" i="4"/>
  <c r="H20" i="4" s="1"/>
  <c r="F20" i="2"/>
  <c r="H20" i="2" s="1"/>
  <c r="F24" i="1"/>
  <c r="H24" i="1" s="1"/>
  <c r="G24" i="50"/>
  <c r="F24" i="50" l="1"/>
  <c r="H24" i="50" s="1"/>
  <c r="F6" i="50"/>
  <c r="F6" i="49"/>
  <c r="H11" i="49"/>
  <c r="F6" i="48"/>
  <c r="H11" i="48"/>
  <c r="F6" i="47"/>
  <c r="H11" i="47"/>
  <c r="F6" i="46"/>
  <c r="H11" i="46"/>
  <c r="F6" i="45"/>
  <c r="H11" i="45"/>
  <c r="F6" i="44"/>
  <c r="H11" i="44"/>
  <c r="F6" i="43"/>
  <c r="H11" i="43"/>
  <c r="F6" i="42"/>
  <c r="H11" i="42"/>
  <c r="F6" i="41"/>
  <c r="H7" i="41" s="1"/>
  <c r="H11" i="41"/>
  <c r="F15" i="41"/>
  <c r="F14" i="41"/>
  <c r="H10" i="41"/>
  <c r="F7" i="41"/>
  <c r="H4" i="41"/>
  <c r="G26" i="49" l="1"/>
  <c r="H15" i="41"/>
  <c r="H29" i="41" s="1"/>
  <c r="F29" i="41"/>
  <c r="G25" i="41" s="1"/>
  <c r="G24" i="42"/>
  <c r="F24" i="42"/>
  <c r="H24" i="42" s="1"/>
  <c r="G24" i="44"/>
  <c r="F24" i="44"/>
  <c r="H24" i="44" s="1"/>
  <c r="G24" i="46"/>
  <c r="F24" i="46"/>
  <c r="G24" i="48"/>
  <c r="F24" i="48"/>
  <c r="G26" i="50"/>
  <c r="F5" i="50"/>
  <c r="G26" i="43"/>
  <c r="G26" i="45"/>
  <c r="G26" i="42"/>
  <c r="G26" i="44"/>
  <c r="G26" i="46"/>
  <c r="G26" i="48"/>
  <c r="H14" i="41"/>
  <c r="F28" i="41"/>
  <c r="G26" i="47"/>
  <c r="G24" i="41"/>
  <c r="F24" i="41"/>
  <c r="G26" i="41"/>
  <c r="G24" i="43"/>
  <c r="F24" i="43"/>
  <c r="G24" i="45"/>
  <c r="F24" i="45"/>
  <c r="G24" i="47"/>
  <c r="F24" i="47"/>
  <c r="G24" i="49"/>
  <c r="F24" i="49"/>
  <c r="F5" i="41"/>
  <c r="H6" i="41" s="1"/>
  <c r="F25" i="50" l="1"/>
  <c r="H25" i="50" s="1"/>
  <c r="H24" i="48"/>
  <c r="H24" i="49"/>
  <c r="H24" i="46"/>
  <c r="H24" i="45"/>
  <c r="H24" i="47"/>
  <c r="H24" i="43"/>
  <c r="F25" i="41"/>
  <c r="H25" i="41" s="1"/>
  <c r="H24" i="41"/>
  <c r="F15" i="50"/>
  <c r="F14" i="50"/>
  <c r="F7" i="50"/>
  <c r="H6" i="50" s="1"/>
  <c r="H7" i="50"/>
  <c r="F15" i="49"/>
  <c r="F14" i="49"/>
  <c r="H10" i="49"/>
  <c r="F7" i="49"/>
  <c r="H7" i="49"/>
  <c r="H4" i="49"/>
  <c r="F15" i="48"/>
  <c r="F14" i="48"/>
  <c r="H10" i="48"/>
  <c r="F7" i="48"/>
  <c r="H7" i="48"/>
  <c r="H4" i="48"/>
  <c r="F15" i="47"/>
  <c r="F14" i="47"/>
  <c r="H10" i="47"/>
  <c r="F7" i="47"/>
  <c r="H7" i="47"/>
  <c r="H4" i="47"/>
  <c r="F15" i="46"/>
  <c r="F14" i="46"/>
  <c r="H10" i="46"/>
  <c r="F7" i="46"/>
  <c r="H7" i="46"/>
  <c r="H4" i="46"/>
  <c r="F15" i="45"/>
  <c r="F14" i="45"/>
  <c r="H10" i="45"/>
  <c r="F7" i="45"/>
  <c r="H7" i="45"/>
  <c r="H4" i="45"/>
  <c r="F15" i="44"/>
  <c r="F14" i="44"/>
  <c r="H10" i="44"/>
  <c r="F7" i="44"/>
  <c r="H7" i="44"/>
  <c r="H4" i="44"/>
  <c r="F15" i="43"/>
  <c r="F14" i="43"/>
  <c r="H10" i="43"/>
  <c r="F7" i="43"/>
  <c r="H7" i="43"/>
  <c r="H4" i="43"/>
  <c r="F15" i="42"/>
  <c r="F14" i="42"/>
  <c r="H10" i="42"/>
  <c r="F7" i="42"/>
  <c r="H7" i="42"/>
  <c r="H4" i="42"/>
  <c r="H14" i="48" l="1"/>
  <c r="F28" i="48"/>
  <c r="H15" i="42"/>
  <c r="H29" i="42" s="1"/>
  <c r="F29" i="42"/>
  <c r="G25" i="42" s="1"/>
  <c r="H15" i="44"/>
  <c r="H29" i="44" s="1"/>
  <c r="F29" i="44"/>
  <c r="G25" i="44" s="1"/>
  <c r="H15" i="46"/>
  <c r="H29" i="46" s="1"/>
  <c r="F29" i="46"/>
  <c r="G25" i="46" s="1"/>
  <c r="H15" i="48"/>
  <c r="H29" i="48" s="1"/>
  <c r="F29" i="48"/>
  <c r="G25" i="48" s="1"/>
  <c r="H14" i="42"/>
  <c r="F28" i="42"/>
  <c r="H14" i="44"/>
  <c r="F28" i="44"/>
  <c r="H14" i="46"/>
  <c r="F28" i="46"/>
  <c r="H14" i="43"/>
  <c r="F28" i="43"/>
  <c r="H14" i="45"/>
  <c r="F28" i="45"/>
  <c r="H14" i="47"/>
  <c r="F28" i="47"/>
  <c r="H14" i="49"/>
  <c r="F28" i="49"/>
  <c r="H14" i="50"/>
  <c r="F28" i="50"/>
  <c r="H15" i="43"/>
  <c r="H29" i="43" s="1"/>
  <c r="F29" i="43"/>
  <c r="G25" i="43" s="1"/>
  <c r="H15" i="45"/>
  <c r="H29" i="45" s="1"/>
  <c r="F29" i="45"/>
  <c r="G25" i="45" s="1"/>
  <c r="H15" i="47"/>
  <c r="H29" i="47" s="1"/>
  <c r="F29" i="47"/>
  <c r="G25" i="47" s="1"/>
  <c r="H15" i="49"/>
  <c r="H29" i="49" s="1"/>
  <c r="F29" i="49"/>
  <c r="G25" i="49" s="1"/>
  <c r="F29" i="50"/>
  <c r="G25" i="50" s="1"/>
  <c r="H15" i="50"/>
  <c r="H29" i="50" s="1"/>
  <c r="F5" i="49"/>
  <c r="F5" i="48"/>
  <c r="F5" i="47"/>
  <c r="F5" i="46"/>
  <c r="F5" i="45"/>
  <c r="F5" i="44"/>
  <c r="F5" i="43"/>
  <c r="F5" i="42"/>
  <c r="F6" i="40"/>
  <c r="H11" i="40"/>
  <c r="F6" i="39"/>
  <c r="H11" i="39"/>
  <c r="F6" i="38"/>
  <c r="H11" i="38"/>
  <c r="F6" i="37"/>
  <c r="H11" i="37"/>
  <c r="F6" i="36"/>
  <c r="H11" i="36"/>
  <c r="F6" i="35"/>
  <c r="H11" i="35"/>
  <c r="F6" i="34"/>
  <c r="H11" i="34"/>
  <c r="F6" i="33"/>
  <c r="H11" i="33"/>
  <c r="F6" i="32"/>
  <c r="H11" i="32"/>
  <c r="F6" i="31"/>
  <c r="H11" i="31"/>
  <c r="G24" i="33" l="1"/>
  <c r="F24" i="33"/>
  <c r="G24" i="35"/>
  <c r="F24" i="35"/>
  <c r="G24" i="37"/>
  <c r="F24" i="37"/>
  <c r="G24" i="39"/>
  <c r="F24" i="39"/>
  <c r="H24" i="39" s="1"/>
  <c r="G26" i="33"/>
  <c r="G26" i="35"/>
  <c r="G26" i="37"/>
  <c r="G26" i="39"/>
  <c r="H6" i="43"/>
  <c r="F25" i="43"/>
  <c r="H25" i="43" s="1"/>
  <c r="H6" i="47"/>
  <c r="F25" i="47"/>
  <c r="H25" i="47" s="1"/>
  <c r="H6" i="42"/>
  <c r="F25" i="42"/>
  <c r="H25" i="42" s="1"/>
  <c r="G26" i="31"/>
  <c r="G24" i="32"/>
  <c r="F24" i="32"/>
  <c r="G24" i="34"/>
  <c r="F24" i="34"/>
  <c r="H24" i="34" s="1"/>
  <c r="G24" i="36"/>
  <c r="F24" i="36"/>
  <c r="H24" i="36" s="1"/>
  <c r="G24" i="38"/>
  <c r="F24" i="38"/>
  <c r="H24" i="38" s="1"/>
  <c r="G24" i="40"/>
  <c r="F24" i="40"/>
  <c r="H6" i="44"/>
  <c r="F25" i="44"/>
  <c r="H25" i="44" s="1"/>
  <c r="H6" i="48"/>
  <c r="F25" i="48"/>
  <c r="H25" i="48" s="1"/>
  <c r="G24" i="31"/>
  <c r="F24" i="31"/>
  <c r="H6" i="46"/>
  <c r="F25" i="46"/>
  <c r="H25" i="46" s="1"/>
  <c r="G26" i="32"/>
  <c r="G26" i="34"/>
  <c r="G26" i="36"/>
  <c r="G26" i="38"/>
  <c r="G26" i="40"/>
  <c r="F5" i="40"/>
  <c r="H6" i="45"/>
  <c r="F25" i="45"/>
  <c r="H25" i="45" s="1"/>
  <c r="H6" i="49"/>
  <c r="F25" i="49"/>
  <c r="H25" i="49" s="1"/>
  <c r="F15" i="40"/>
  <c r="F14" i="40"/>
  <c r="H10" i="40"/>
  <c r="F7" i="40"/>
  <c r="H6" i="40"/>
  <c r="H4" i="40"/>
  <c r="F15" i="39"/>
  <c r="F14" i="39"/>
  <c r="H10" i="39"/>
  <c r="F7" i="39"/>
  <c r="H7" i="39"/>
  <c r="H4" i="39"/>
  <c r="F15" i="38"/>
  <c r="F14" i="38"/>
  <c r="H10" i="38"/>
  <c r="F7" i="38"/>
  <c r="H7" i="38"/>
  <c r="H4" i="38"/>
  <c r="F15" i="37"/>
  <c r="F14" i="37"/>
  <c r="H10" i="37"/>
  <c r="F7" i="37"/>
  <c r="H7" i="37"/>
  <c r="H4" i="37"/>
  <c r="F15" i="36"/>
  <c r="F14" i="36"/>
  <c r="H10" i="36"/>
  <c r="F7" i="36"/>
  <c r="H7" i="36"/>
  <c r="H4" i="36"/>
  <c r="F15" i="35"/>
  <c r="F14" i="35"/>
  <c r="H10" i="35"/>
  <c r="F7" i="35"/>
  <c r="H7" i="35"/>
  <c r="H4" i="35"/>
  <c r="F15" i="34"/>
  <c r="F14" i="34"/>
  <c r="H10" i="34"/>
  <c r="F7" i="34"/>
  <c r="H7" i="34"/>
  <c r="H4" i="34"/>
  <c r="F15" i="33"/>
  <c r="F14" i="33"/>
  <c r="H10" i="33"/>
  <c r="F7" i="33"/>
  <c r="H7" i="33"/>
  <c r="H4" i="33"/>
  <c r="F15" i="32"/>
  <c r="F14" i="32"/>
  <c r="H10" i="32"/>
  <c r="F7" i="32"/>
  <c r="H7" i="32"/>
  <c r="H4" i="32"/>
  <c r="F15" i="31"/>
  <c r="F14" i="31"/>
  <c r="H10" i="31"/>
  <c r="F7" i="31"/>
  <c r="H7" i="31"/>
  <c r="H4" i="31"/>
  <c r="H15" i="33" l="1"/>
  <c r="H29" i="33" s="1"/>
  <c r="F29" i="33"/>
  <c r="G25" i="33" s="1"/>
  <c r="H15" i="35"/>
  <c r="H29" i="35" s="1"/>
  <c r="F29" i="35"/>
  <c r="G25" i="35" s="1"/>
  <c r="H15" i="37"/>
  <c r="H29" i="37" s="1"/>
  <c r="F29" i="37"/>
  <c r="G25" i="37" s="1"/>
  <c r="H24" i="35"/>
  <c r="H14" i="32"/>
  <c r="F28" i="32"/>
  <c r="H14" i="34"/>
  <c r="F28" i="34"/>
  <c r="H14" i="36"/>
  <c r="F28" i="36"/>
  <c r="H14" i="38"/>
  <c r="F28" i="38"/>
  <c r="H14" i="40"/>
  <c r="F28" i="40"/>
  <c r="H15" i="31"/>
  <c r="H29" i="31" s="1"/>
  <c r="F29" i="31"/>
  <c r="G25" i="31" s="1"/>
  <c r="H24" i="31"/>
  <c r="H15" i="32"/>
  <c r="H29" i="32" s="1"/>
  <c r="F29" i="32"/>
  <c r="G25" i="32" s="1"/>
  <c r="H15" i="34"/>
  <c r="H29" i="34" s="1"/>
  <c r="F29" i="34"/>
  <c r="G25" i="34" s="1"/>
  <c r="H15" i="38"/>
  <c r="H29" i="38" s="1"/>
  <c r="F29" i="38"/>
  <c r="G25" i="38" s="1"/>
  <c r="F25" i="40"/>
  <c r="H25" i="40" s="1"/>
  <c r="H24" i="40"/>
  <c r="H24" i="32"/>
  <c r="H24" i="37"/>
  <c r="H24" i="33"/>
  <c r="H15" i="39"/>
  <c r="H29" i="39" s="1"/>
  <c r="F29" i="39"/>
  <c r="G25" i="39" s="1"/>
  <c r="H15" i="36"/>
  <c r="H29" i="36" s="1"/>
  <c r="F29" i="36"/>
  <c r="G25" i="36" s="1"/>
  <c r="H15" i="40"/>
  <c r="H29" i="40" s="1"/>
  <c r="F29" i="40"/>
  <c r="G25" i="40" s="1"/>
  <c r="H14" i="31"/>
  <c r="F28" i="31"/>
  <c r="H14" i="33"/>
  <c r="F28" i="33"/>
  <c r="H14" i="35"/>
  <c r="F28" i="35"/>
  <c r="H14" i="37"/>
  <c r="F28" i="37"/>
  <c r="H14" i="39"/>
  <c r="F28" i="39"/>
  <c r="H7" i="40"/>
  <c r="F5" i="39"/>
  <c r="F5" i="38"/>
  <c r="F5" i="37"/>
  <c r="H6" i="37" s="1"/>
  <c r="F5" i="36"/>
  <c r="F5" i="35"/>
  <c r="H6" i="35" s="1"/>
  <c r="F5" i="34"/>
  <c r="F5" i="33"/>
  <c r="H6" i="33" s="1"/>
  <c r="F5" i="32"/>
  <c r="H6" i="32" s="1"/>
  <c r="F5" i="31"/>
  <c r="H6" i="31" s="1"/>
  <c r="F15" i="30"/>
  <c r="F14" i="30"/>
  <c r="F15" i="29"/>
  <c r="F14" i="29"/>
  <c r="F15" i="28"/>
  <c r="F14" i="28"/>
  <c r="F15" i="26"/>
  <c r="F14" i="26"/>
  <c r="F15" i="25"/>
  <c r="F14" i="25"/>
  <c r="F15" i="24"/>
  <c r="F29" i="24" s="1"/>
  <c r="F14" i="24"/>
  <c r="F15" i="23"/>
  <c r="F14" i="23"/>
  <c r="F15" i="22"/>
  <c r="F14" i="22"/>
  <c r="F15" i="21"/>
  <c r="F14" i="21"/>
  <c r="F15" i="20"/>
  <c r="F14" i="20"/>
  <c r="F15" i="19"/>
  <c r="F14" i="19"/>
  <c r="F15" i="18"/>
  <c r="F14" i="18"/>
  <c r="F15" i="17"/>
  <c r="F14" i="17"/>
  <c r="F15" i="16"/>
  <c r="F14" i="16"/>
  <c r="F15" i="15"/>
  <c r="F14" i="15"/>
  <c r="F15" i="14"/>
  <c r="F14" i="14"/>
  <c r="F15" i="13"/>
  <c r="F14" i="13"/>
  <c r="F15" i="12"/>
  <c r="F14" i="12"/>
  <c r="F15" i="11"/>
  <c r="F14" i="11"/>
  <c r="F15" i="10"/>
  <c r="F14" i="10"/>
  <c r="F15" i="9"/>
  <c r="F14" i="9"/>
  <c r="F15" i="8"/>
  <c r="F14" i="8"/>
  <c r="F15" i="7"/>
  <c r="F14" i="7"/>
  <c r="F15" i="6"/>
  <c r="F14" i="6"/>
  <c r="F28" i="6" s="1"/>
  <c r="F15" i="5"/>
  <c r="F14" i="5"/>
  <c r="F15" i="4"/>
  <c r="F14" i="4"/>
  <c r="F15" i="3"/>
  <c r="F14" i="3"/>
  <c r="F15" i="2"/>
  <c r="H14" i="2"/>
  <c r="F15" i="1"/>
  <c r="F29" i="1" s="1"/>
  <c r="F14" i="1"/>
  <c r="F28" i="1" s="1"/>
  <c r="H15" i="8" l="1"/>
  <c r="H29" i="8" s="1"/>
  <c r="F29" i="8"/>
  <c r="H15" i="14"/>
  <c r="H29" i="14" s="1"/>
  <c r="F29" i="14"/>
  <c r="H15" i="1"/>
  <c r="H29" i="1" s="1"/>
  <c r="H15" i="3"/>
  <c r="H29" i="3" s="1"/>
  <c r="F29" i="3"/>
  <c r="H15" i="5"/>
  <c r="H29" i="5" s="1"/>
  <c r="F29" i="5"/>
  <c r="H14" i="7"/>
  <c r="F28" i="7"/>
  <c r="H14" i="9"/>
  <c r="F28" i="9"/>
  <c r="H14" i="11"/>
  <c r="F28" i="11"/>
  <c r="H14" i="13"/>
  <c r="F28" i="13"/>
  <c r="H14" i="15"/>
  <c r="F28" i="15"/>
  <c r="H14" i="17"/>
  <c r="F28" i="17"/>
  <c r="H14" i="19"/>
  <c r="F28" i="19"/>
  <c r="H14" i="21"/>
  <c r="F28" i="21"/>
  <c r="H14" i="23"/>
  <c r="F28" i="23"/>
  <c r="H15" i="24"/>
  <c r="H29" i="24" s="1"/>
  <c r="H15" i="26"/>
  <c r="H29" i="26" s="1"/>
  <c r="F29" i="26"/>
  <c r="H15" i="28"/>
  <c r="H29" i="28" s="1"/>
  <c r="F29" i="28"/>
  <c r="H15" i="30"/>
  <c r="H29" i="30" s="1"/>
  <c r="F29" i="30"/>
  <c r="H6" i="34"/>
  <c r="F25" i="34"/>
  <c r="H25" i="34" s="1"/>
  <c r="H6" i="38"/>
  <c r="F25" i="38"/>
  <c r="H25" i="38" s="1"/>
  <c r="F25" i="33"/>
  <c r="H25" i="33" s="1"/>
  <c r="F25" i="32"/>
  <c r="H25" i="32" s="1"/>
  <c r="F25" i="35"/>
  <c r="H25" i="35" s="1"/>
  <c r="H14" i="3"/>
  <c r="F28" i="3"/>
  <c r="H15" i="6"/>
  <c r="H29" i="6" s="1"/>
  <c r="F29" i="6"/>
  <c r="H15" i="12"/>
  <c r="H29" i="12" s="1"/>
  <c r="F29" i="12"/>
  <c r="H15" i="9"/>
  <c r="H29" i="9" s="1"/>
  <c r="F29" i="9"/>
  <c r="H15" i="11"/>
  <c r="H29" i="11" s="1"/>
  <c r="F29" i="11"/>
  <c r="H15" i="13"/>
  <c r="H29" i="13" s="1"/>
  <c r="F29" i="13"/>
  <c r="H15" i="15"/>
  <c r="H29" i="15" s="1"/>
  <c r="F29" i="15"/>
  <c r="H15" i="17"/>
  <c r="H29" i="17" s="1"/>
  <c r="F29" i="17"/>
  <c r="H15" i="19"/>
  <c r="H29" i="19" s="1"/>
  <c r="F29" i="19"/>
  <c r="H15" i="21"/>
  <c r="H29" i="21" s="1"/>
  <c r="F29" i="21"/>
  <c r="H15" i="23"/>
  <c r="H29" i="23" s="1"/>
  <c r="F29" i="23"/>
  <c r="H14" i="25"/>
  <c r="F28" i="25"/>
  <c r="H14" i="29"/>
  <c r="F28" i="29"/>
  <c r="H6" i="39"/>
  <c r="F25" i="39"/>
  <c r="H25" i="39" s="1"/>
  <c r="H14" i="5"/>
  <c r="F28" i="5"/>
  <c r="H15" i="10"/>
  <c r="H29" i="10" s="1"/>
  <c r="F29" i="10"/>
  <c r="H15" i="16"/>
  <c r="H29" i="16" s="1"/>
  <c r="F29" i="16"/>
  <c r="H15" i="18"/>
  <c r="H29" i="18" s="1"/>
  <c r="F29" i="18"/>
  <c r="H15" i="20"/>
  <c r="H29" i="20" s="1"/>
  <c r="F29" i="20"/>
  <c r="H15" i="22"/>
  <c r="H29" i="22" s="1"/>
  <c r="F29" i="22"/>
  <c r="H14" i="26"/>
  <c r="F28" i="26"/>
  <c r="H14" i="28"/>
  <c r="F28" i="28"/>
  <c r="H14" i="30"/>
  <c r="F28" i="30"/>
  <c r="H14" i="4"/>
  <c r="F28" i="4"/>
  <c r="H15" i="7"/>
  <c r="H29" i="7" s="1"/>
  <c r="F29" i="7"/>
  <c r="H14" i="1"/>
  <c r="H15" i="2"/>
  <c r="H29" i="2" s="1"/>
  <c r="F29" i="2"/>
  <c r="H15" i="4"/>
  <c r="H29" i="4" s="1"/>
  <c r="F29" i="4"/>
  <c r="H14" i="6"/>
  <c r="H14" i="8"/>
  <c r="F28" i="8"/>
  <c r="H14" i="10"/>
  <c r="F28" i="10"/>
  <c r="H14" i="12"/>
  <c r="F28" i="12"/>
  <c r="H14" i="14"/>
  <c r="F28" i="14"/>
  <c r="H14" i="16"/>
  <c r="F28" i="16"/>
  <c r="H14" i="18"/>
  <c r="F28" i="18"/>
  <c r="H14" i="20"/>
  <c r="F28" i="20"/>
  <c r="H14" i="22"/>
  <c r="F28" i="22"/>
  <c r="H14" i="24"/>
  <c r="F28" i="24"/>
  <c r="H15" i="25"/>
  <c r="H29" i="25" s="1"/>
  <c r="F29" i="25"/>
  <c r="H15" i="29"/>
  <c r="H29" i="29" s="1"/>
  <c r="F29" i="29"/>
  <c r="H6" i="36"/>
  <c r="F25" i="36"/>
  <c r="H25" i="36" s="1"/>
  <c r="F25" i="37"/>
  <c r="H25" i="37" s="1"/>
  <c r="F25" i="31"/>
  <c r="H25" i="31" s="1"/>
  <c r="F6" i="30" l="1"/>
  <c r="H7" i="30" s="1"/>
  <c r="H11" i="30"/>
  <c r="H10" i="30"/>
  <c r="F7" i="30"/>
  <c r="H4" i="30"/>
  <c r="F6" i="29"/>
  <c r="H11" i="29"/>
  <c r="H10" i="29"/>
  <c r="F7" i="29"/>
  <c r="H4" i="29"/>
  <c r="F6" i="28"/>
  <c r="H11" i="28"/>
  <c r="H10" i="28"/>
  <c r="F7" i="28"/>
  <c r="H4" i="28"/>
  <c r="F6" i="26"/>
  <c r="H11" i="26"/>
  <c r="H10" i="26"/>
  <c r="F7" i="26"/>
  <c r="H4" i="26"/>
  <c r="H11" i="25"/>
  <c r="F6" i="25"/>
  <c r="F5" i="25" s="1"/>
  <c r="H10" i="25"/>
  <c r="H7" i="25"/>
  <c r="F7" i="25"/>
  <c r="H4" i="25"/>
  <c r="H11" i="24"/>
  <c r="F6" i="24"/>
  <c r="F5" i="24" s="1"/>
  <c r="H10" i="24"/>
  <c r="F7" i="24"/>
  <c r="H7" i="24"/>
  <c r="H4" i="24"/>
  <c r="H11" i="23"/>
  <c r="F6" i="23"/>
  <c r="H10" i="23"/>
  <c r="F7" i="23"/>
  <c r="H4" i="23"/>
  <c r="H11" i="22"/>
  <c r="F6" i="22"/>
  <c r="H10" i="22"/>
  <c r="F7" i="22"/>
  <c r="H4" i="22"/>
  <c r="H11" i="21"/>
  <c r="F6" i="21"/>
  <c r="H10" i="21"/>
  <c r="F7" i="21"/>
  <c r="H4" i="21"/>
  <c r="H11" i="20"/>
  <c r="F6" i="20"/>
  <c r="H10" i="20"/>
  <c r="F7" i="20"/>
  <c r="H4" i="20"/>
  <c r="H11" i="19"/>
  <c r="F6" i="19"/>
  <c r="H10" i="19"/>
  <c r="F7" i="19"/>
  <c r="H4" i="19"/>
  <c r="H11" i="18"/>
  <c r="F6" i="18"/>
  <c r="H10" i="18"/>
  <c r="F7" i="18"/>
  <c r="H4" i="18"/>
  <c r="H11" i="17"/>
  <c r="F6" i="17"/>
  <c r="H10" i="17"/>
  <c r="F7" i="17"/>
  <c r="H7" i="17"/>
  <c r="H4" i="17"/>
  <c r="H11" i="16"/>
  <c r="F6" i="16"/>
  <c r="H7" i="16" s="1"/>
  <c r="H10" i="16"/>
  <c r="F7" i="16"/>
  <c r="H4" i="16"/>
  <c r="H11" i="15"/>
  <c r="F6" i="15"/>
  <c r="H7" i="15" s="1"/>
  <c r="H10" i="15"/>
  <c r="F7" i="15"/>
  <c r="H4" i="15"/>
  <c r="H11" i="14"/>
  <c r="F6" i="14"/>
  <c r="H10" i="14"/>
  <c r="F7" i="14"/>
  <c r="H7" i="14"/>
  <c r="F5" i="14"/>
  <c r="H4" i="14"/>
  <c r="H11" i="13"/>
  <c r="F6" i="13"/>
  <c r="F5" i="13" s="1"/>
  <c r="H10" i="13"/>
  <c r="F7" i="13"/>
  <c r="H4" i="13"/>
  <c r="H11" i="12"/>
  <c r="F6" i="12"/>
  <c r="H7" i="12" s="1"/>
  <c r="H10" i="12"/>
  <c r="F7" i="12"/>
  <c r="H4" i="12"/>
  <c r="H11" i="11"/>
  <c r="F6" i="11"/>
  <c r="H10" i="11"/>
  <c r="F7" i="11"/>
  <c r="H4" i="11"/>
  <c r="H11" i="10"/>
  <c r="F6" i="10"/>
  <c r="H10" i="10"/>
  <c r="F7" i="10"/>
  <c r="H4" i="10"/>
  <c r="H11" i="9"/>
  <c r="F6" i="9"/>
  <c r="H10" i="9"/>
  <c r="F7" i="9"/>
  <c r="H4" i="9"/>
  <c r="H11" i="8"/>
  <c r="F6" i="8"/>
  <c r="H10" i="8"/>
  <c r="F7" i="8"/>
  <c r="F5" i="8"/>
  <c r="H4" i="8"/>
  <c r="H11" i="6"/>
  <c r="F6" i="6"/>
  <c r="H11" i="7"/>
  <c r="F6" i="7"/>
  <c r="H10" i="7"/>
  <c r="F7" i="7"/>
  <c r="H4" i="7"/>
  <c r="H10" i="6"/>
  <c r="F7" i="6"/>
  <c r="H4" i="6"/>
  <c r="H10" i="5"/>
  <c r="H11" i="5"/>
  <c r="F6" i="5"/>
  <c r="H7" i="5" s="1"/>
  <c r="F7" i="5"/>
  <c r="H4" i="5"/>
  <c r="H11" i="4"/>
  <c r="H10" i="4"/>
  <c r="F6" i="4"/>
  <c r="F7" i="4"/>
  <c r="H4" i="4"/>
  <c r="H10" i="3"/>
  <c r="H11" i="3"/>
  <c r="F7" i="3"/>
  <c r="F6" i="3"/>
  <c r="H4" i="3"/>
  <c r="G24" i="6" l="1"/>
  <c r="F24" i="6"/>
  <c r="H24" i="6" s="1"/>
  <c r="H7" i="3"/>
  <c r="G25" i="3"/>
  <c r="G26" i="3"/>
  <c r="G24" i="4"/>
  <c r="F24" i="4"/>
  <c r="H24" i="4" s="1"/>
  <c r="G24" i="5"/>
  <c r="F24" i="5"/>
  <c r="H7" i="6"/>
  <c r="G26" i="6"/>
  <c r="G25" i="6"/>
  <c r="G24" i="9"/>
  <c r="F24" i="9"/>
  <c r="H7" i="10"/>
  <c r="G26" i="10"/>
  <c r="G25" i="10"/>
  <c r="G24" i="12"/>
  <c r="F24" i="12"/>
  <c r="H24" i="12" s="1"/>
  <c r="G26" i="14"/>
  <c r="G25" i="14"/>
  <c r="G25" i="16"/>
  <c r="G26" i="16"/>
  <c r="G24" i="18"/>
  <c r="F24" i="18"/>
  <c r="H24" i="18" s="1"/>
  <c r="H7" i="19"/>
  <c r="G25" i="19"/>
  <c r="G26" i="19"/>
  <c r="F5" i="22"/>
  <c r="H6" i="22" s="1"/>
  <c r="G26" i="22"/>
  <c r="G25" i="22"/>
  <c r="G25" i="24"/>
  <c r="G26" i="24"/>
  <c r="G24" i="25"/>
  <c r="F24" i="25"/>
  <c r="G24" i="26"/>
  <c r="F24" i="26"/>
  <c r="H24" i="26" s="1"/>
  <c r="G24" i="30"/>
  <c r="F24" i="30"/>
  <c r="H7" i="11"/>
  <c r="G25" i="11"/>
  <c r="G26" i="11"/>
  <c r="G24" i="14"/>
  <c r="F24" i="14"/>
  <c r="H24" i="14" s="1"/>
  <c r="G24" i="19"/>
  <c r="F24" i="19"/>
  <c r="G24" i="22"/>
  <c r="F24" i="22"/>
  <c r="H24" i="22" s="1"/>
  <c r="G24" i="24"/>
  <c r="F24" i="24"/>
  <c r="H24" i="24" s="1"/>
  <c r="G24" i="28"/>
  <c r="F24" i="28"/>
  <c r="H24" i="28" s="1"/>
  <c r="G24" i="3"/>
  <c r="F24" i="3"/>
  <c r="H7" i="4"/>
  <c r="G25" i="4"/>
  <c r="G26" i="4"/>
  <c r="G24" i="7"/>
  <c r="F24" i="7"/>
  <c r="H7" i="8"/>
  <c r="G25" i="8"/>
  <c r="G26" i="8"/>
  <c r="G24" i="11"/>
  <c r="F24" i="11"/>
  <c r="G24" i="13"/>
  <c r="F24" i="13"/>
  <c r="G25" i="15"/>
  <c r="G26" i="15"/>
  <c r="G26" i="17"/>
  <c r="G25" i="17"/>
  <c r="G24" i="20"/>
  <c r="F24" i="20"/>
  <c r="H24" i="20" s="1"/>
  <c r="H7" i="21"/>
  <c r="G26" i="21"/>
  <c r="G25" i="21"/>
  <c r="H7" i="22"/>
  <c r="G24" i="23"/>
  <c r="F24" i="23"/>
  <c r="H7" i="28"/>
  <c r="G25" i="28"/>
  <c r="G26" i="28"/>
  <c r="G24" i="29"/>
  <c r="F24" i="29"/>
  <c r="G25" i="7"/>
  <c r="G26" i="7"/>
  <c r="G24" i="10"/>
  <c r="F24" i="10"/>
  <c r="H24" i="10" s="1"/>
  <c r="H7" i="13"/>
  <c r="G26" i="13"/>
  <c r="G25" i="13"/>
  <c r="G24" i="16"/>
  <c r="F24" i="16"/>
  <c r="H24" i="16" s="1"/>
  <c r="H7" i="20"/>
  <c r="G25" i="20"/>
  <c r="G26" i="20"/>
  <c r="H7" i="23"/>
  <c r="G25" i="23"/>
  <c r="G26" i="23"/>
  <c r="H7" i="26"/>
  <c r="G26" i="26"/>
  <c r="G25" i="26"/>
  <c r="G26" i="30"/>
  <c r="G25" i="30"/>
  <c r="G26" i="5"/>
  <c r="G25" i="5"/>
  <c r="F5" i="7"/>
  <c r="H6" i="7" s="1"/>
  <c r="H7" i="7"/>
  <c r="G24" i="8"/>
  <c r="F24" i="8"/>
  <c r="H24" i="8" s="1"/>
  <c r="H7" i="9"/>
  <c r="G26" i="9"/>
  <c r="G25" i="9"/>
  <c r="G25" i="12"/>
  <c r="G26" i="12"/>
  <c r="G24" i="15"/>
  <c r="F24" i="15"/>
  <c r="G24" i="17"/>
  <c r="F24" i="17"/>
  <c r="H7" i="18"/>
  <c r="G26" i="18"/>
  <c r="G25" i="18"/>
  <c r="G24" i="21"/>
  <c r="F24" i="21"/>
  <c r="G26" i="25"/>
  <c r="G25" i="25"/>
  <c r="F5" i="29"/>
  <c r="H6" i="29" s="1"/>
  <c r="G26" i="29"/>
  <c r="G25" i="29"/>
  <c r="H7" i="29"/>
  <c r="F5" i="19"/>
  <c r="F5" i="5"/>
  <c r="H6" i="5" s="1"/>
  <c r="F5" i="10"/>
  <c r="F5" i="30"/>
  <c r="H6" i="30" s="1"/>
  <c r="F5" i="28"/>
  <c r="F5" i="26"/>
  <c r="H6" i="25"/>
  <c r="H6" i="24"/>
  <c r="F5" i="23"/>
  <c r="H6" i="23" s="1"/>
  <c r="F5" i="21"/>
  <c r="H6" i="21" s="1"/>
  <c r="F5" i="20"/>
  <c r="H6" i="19"/>
  <c r="F5" i="18"/>
  <c r="F5" i="17"/>
  <c r="H6" i="17" s="1"/>
  <c r="F5" i="16"/>
  <c r="F5" i="15"/>
  <c r="H6" i="15" s="1"/>
  <c r="H6" i="14"/>
  <c r="H6" i="13"/>
  <c r="F5" i="12"/>
  <c r="F5" i="11"/>
  <c r="H6" i="11" s="1"/>
  <c r="F5" i="9"/>
  <c r="H6" i="9" s="1"/>
  <c r="H6" i="8"/>
  <c r="F5" i="6"/>
  <c r="F5" i="4"/>
  <c r="F5" i="3"/>
  <c r="H6" i="3" s="1"/>
  <c r="H10" i="2"/>
  <c r="F25" i="14" l="1"/>
  <c r="H25" i="14" s="1"/>
  <c r="H6" i="28"/>
  <c r="F25" i="28"/>
  <c r="H25" i="28" s="1"/>
  <c r="F25" i="17"/>
  <c r="H25" i="17" s="1"/>
  <c r="H24" i="17"/>
  <c r="F25" i="13"/>
  <c r="H25" i="13" s="1"/>
  <c r="H24" i="13"/>
  <c r="H6" i="6"/>
  <c r="F25" i="6"/>
  <c r="H25" i="6" s="1"/>
  <c r="H6" i="12"/>
  <c r="F25" i="12"/>
  <c r="H25" i="12" s="1"/>
  <c r="H6" i="16"/>
  <c r="F25" i="16"/>
  <c r="H25" i="16" s="1"/>
  <c r="H6" i="20"/>
  <c r="F25" i="20"/>
  <c r="H25" i="20" s="1"/>
  <c r="F25" i="23"/>
  <c r="H25" i="23" s="1"/>
  <c r="H24" i="23"/>
  <c r="F25" i="3"/>
  <c r="H25" i="3" s="1"/>
  <c r="H24" i="3"/>
  <c r="F25" i="19"/>
  <c r="H25" i="19" s="1"/>
  <c r="H24" i="19"/>
  <c r="H6" i="10"/>
  <c r="F25" i="10"/>
  <c r="H25" i="10" s="1"/>
  <c r="F25" i="15"/>
  <c r="H25" i="15" s="1"/>
  <c r="H24" i="15"/>
  <c r="F25" i="11"/>
  <c r="H25" i="11" s="1"/>
  <c r="H24" i="11"/>
  <c r="F25" i="22"/>
  <c r="H25" i="22" s="1"/>
  <c r="F25" i="9"/>
  <c r="H25" i="9" s="1"/>
  <c r="H24" i="9"/>
  <c r="H6" i="4"/>
  <c r="F25" i="4"/>
  <c r="H25" i="4" s="1"/>
  <c r="H6" i="18"/>
  <c r="F25" i="18"/>
  <c r="H25" i="18" s="1"/>
  <c r="H6" i="26"/>
  <c r="F25" i="26"/>
  <c r="H25" i="26" s="1"/>
  <c r="F25" i="21"/>
  <c r="H25" i="21" s="1"/>
  <c r="H24" i="21"/>
  <c r="F25" i="8"/>
  <c r="H25" i="8" s="1"/>
  <c r="F25" i="29"/>
  <c r="H25" i="29" s="1"/>
  <c r="H24" i="29"/>
  <c r="F25" i="7"/>
  <c r="H25" i="7" s="1"/>
  <c r="H24" i="7"/>
  <c r="F25" i="30"/>
  <c r="H25" i="30" s="1"/>
  <c r="H24" i="30"/>
  <c r="F25" i="25"/>
  <c r="H25" i="25" s="1"/>
  <c r="H24" i="25"/>
  <c r="F25" i="24"/>
  <c r="H25" i="24" s="1"/>
  <c r="F25" i="5"/>
  <c r="H25" i="5" s="1"/>
  <c r="H24" i="5"/>
  <c r="H11" i="2"/>
  <c r="F6" i="2"/>
  <c r="F7" i="2"/>
  <c r="H4" i="2"/>
  <c r="H10" i="1"/>
  <c r="F5" i="1"/>
  <c r="H6" i="1" s="1"/>
  <c r="F7" i="1"/>
  <c r="F6" i="1"/>
  <c r="H4" i="1"/>
  <c r="G24" i="2" l="1"/>
  <c r="F24" i="2"/>
  <c r="F25" i="1"/>
  <c r="H25" i="1" s="1"/>
  <c r="H7" i="2"/>
  <c r="G25" i="2"/>
  <c r="G26" i="2"/>
  <c r="H7" i="1"/>
  <c r="G26" i="1"/>
  <c r="G25" i="1"/>
  <c r="F5" i="2"/>
  <c r="H6" i="2" s="1"/>
  <c r="F25" i="2" l="1"/>
  <c r="H25" i="2" s="1"/>
  <c r="H24" i="2"/>
</calcChain>
</file>

<file path=xl/sharedStrings.xml><?xml version="1.0" encoding="utf-8"?>
<sst xmlns="http://schemas.openxmlformats.org/spreadsheetml/2006/main" count="26391" uniqueCount="84">
  <si>
    <t>Id</t>
  </si>
  <si>
    <t>Age</t>
  </si>
  <si>
    <t>Audio</t>
  </si>
  <si>
    <t>deut0174.mp3</t>
  </si>
  <si>
    <t>Catgegory</t>
  </si>
  <si>
    <t>How Sure</t>
  </si>
  <si>
    <t>Has Heard</t>
  </si>
  <si>
    <t>deut0651.mp3</t>
  </si>
  <si>
    <t>deut0682.mp3</t>
  </si>
  <si>
    <t>deut0718.mp3</t>
  </si>
  <si>
    <t>deut0729.mp3</t>
  </si>
  <si>
    <t>deut0769.mp3</t>
  </si>
  <si>
    <t>deut0772.mp3</t>
  </si>
  <si>
    <t>deut0818.mp3</t>
  </si>
  <si>
    <t>deut0874.mp3</t>
  </si>
  <si>
    <t>deut1026.mp3</t>
  </si>
  <si>
    <t>deut1037.mp3</t>
  </si>
  <si>
    <t>deut1149.mp3</t>
  </si>
  <si>
    <t>deut1223.mp3</t>
  </si>
  <si>
    <t>deut1413.mp3</t>
  </si>
  <si>
    <t>deut1544.mp3</t>
  </si>
  <si>
    <t>deut1574.mp3</t>
  </si>
  <si>
    <t>deut1685.mp3</t>
  </si>
  <si>
    <t>deut1969.mp3</t>
  </si>
  <si>
    <t>deut2078.mp3</t>
  </si>
  <si>
    <t>deut2092.mp3</t>
  </si>
  <si>
    <t>han0075.mp3</t>
  </si>
  <si>
    <t>han0160.mp3</t>
  </si>
  <si>
    <t>han0186.mp3</t>
  </si>
  <si>
    <t>han0261.mp3</t>
  </si>
  <si>
    <t>han0513.mp3</t>
  </si>
  <si>
    <t>han0562.mp3</t>
  </si>
  <si>
    <t>han0657.mp3</t>
  </si>
  <si>
    <t>han0784.mp3</t>
  </si>
  <si>
    <t>han0785.mp3</t>
  </si>
  <si>
    <t>han0831.mp3</t>
  </si>
  <si>
    <t>han0980.mp3</t>
  </si>
  <si>
    <t>shanx075.mp3</t>
  </si>
  <si>
    <t>shanx131.mp3</t>
  </si>
  <si>
    <t>shanx271.mp3</t>
  </si>
  <si>
    <t>shanx325.mp3</t>
  </si>
  <si>
    <t>shanx344.mp3</t>
  </si>
  <si>
    <t>shanx408.mp3</t>
  </si>
  <si>
    <t>shanx448.mp3</t>
  </si>
  <si>
    <t>shanx550.mp3</t>
  </si>
  <si>
    <t>shanx638.mp3</t>
  </si>
  <si>
    <t>Summary</t>
  </si>
  <si>
    <t>Categorization</t>
  </si>
  <si>
    <t>Mistakes:</t>
  </si>
  <si>
    <t>Percentage:</t>
  </si>
  <si>
    <t>Sum of ratings for correct answers</t>
  </si>
  <si>
    <t>Confidence rating</t>
  </si>
  <si>
    <t>Sum of ratings for incorrect answers</t>
  </si>
  <si>
    <t>Correct answers</t>
  </si>
  <si>
    <t>Incorrect answers</t>
  </si>
  <si>
    <t>Confidence rating average:</t>
  </si>
  <si>
    <t>Deutch</t>
  </si>
  <si>
    <t>Chinese</t>
  </si>
  <si>
    <t>Chinese participants:</t>
  </si>
  <si>
    <t>Number of native melodies (Chinese) perceived to be foreign (German):</t>
  </si>
  <si>
    <t>han0075.mp4</t>
  </si>
  <si>
    <t>han0160.mp4</t>
  </si>
  <si>
    <t>han0186.mp4</t>
  </si>
  <si>
    <t>han0261.mp4</t>
  </si>
  <si>
    <t>han0513.mp4</t>
  </si>
  <si>
    <t>han0562.mp4</t>
  </si>
  <si>
    <t>han0075.mp5</t>
  </si>
  <si>
    <t>id</t>
  </si>
  <si>
    <t>Group mean accuracy:</t>
  </si>
  <si>
    <t>Ambiguous Chinese</t>
  </si>
  <si>
    <t>Ambiguous German</t>
  </si>
  <si>
    <t>Percentage</t>
  </si>
  <si>
    <t>D' data</t>
  </si>
  <si>
    <t>Hits, proportion</t>
  </si>
  <si>
    <t>False alarms, proportion</t>
  </si>
  <si>
    <t>D' data German</t>
  </si>
  <si>
    <t>Proportion</t>
  </si>
  <si>
    <t>proportion</t>
  </si>
  <si>
    <t>Confidence</t>
  </si>
  <si>
    <t>German</t>
  </si>
  <si>
    <t>Mistakes</t>
  </si>
  <si>
    <t>mistake confidence</t>
  </si>
  <si>
    <t>Samlet rating</t>
  </si>
  <si>
    <t>correct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</si>
</sst>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1" fillId="0" borderId="6" xfId="0" applyFont="1" applyBorder="1"/>
    <xf numFmtId="0" fontId="2" fillId="0" borderId="5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0" borderId="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0" xfId="0" applyFont="1"/>
    <xf numFmtId="0" fontId="1" fillId="0" borderId="0" xfId="0" applyFont="1"/>
    <xf numFmtId="0" fontId="0" fillId="0" borderId="0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5EDF3-E39E-874C-92EB-795C2FA2877E}">
  <dimension ref="A1:H162"/>
  <sheetViews>
    <sheetView workbookViewId="0">
      <selection activeCell="J24" sqref="J24"/>
    </sheetView>
  </sheetViews>
  <sheetFormatPr baseColWidth="10" defaultRowHeight="16" x14ac:dyDescent="0.2"/>
  <cols>
    <col min="2" max="2" width="12.83203125" customWidth="1"/>
    <col min="5" max="5" width="34.6640625" customWidth="1"/>
    <col min="6" max="6" width="17.83203125" customWidth="1"/>
    <col min="7" max="7" width="18" customWidth="1"/>
    <col min="8" max="8" width="14.83203125" customWidth="1"/>
  </cols>
  <sheetData>
    <row r="1" spans="1:8" ht="17" thickBot="1" x14ac:dyDescent="0.25">
      <c r="A1" t="s">
        <v>0</v>
      </c>
      <c r="B1">
        <v>1</v>
      </c>
    </row>
    <row r="2" spans="1:8" x14ac:dyDescent="0.2">
      <c r="A2" t="s">
        <v>1</v>
      </c>
      <c r="B2">
        <v>22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10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25</v>
      </c>
    </row>
    <row r="5" spans="1:8" x14ac:dyDescent="0.2">
      <c r="A5" t="s">
        <v>5</v>
      </c>
      <c r="B5">
        <v>4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101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SUM(B9,B17,B21,B29,B65,B69,B81,B85,B117,B129)</f>
        <v>30</v>
      </c>
      <c r="G6" s="6" t="s">
        <v>53</v>
      </c>
      <c r="H6" s="7">
        <f>SUM(F5/F7)</f>
        <v>3.3666666666666667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30</v>
      </c>
      <c r="G7" s="15" t="s">
        <v>54</v>
      </c>
      <c r="H7" s="16">
        <f>SUM(F6)/H3</f>
        <v>3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4</v>
      </c>
      <c r="E9" s="5" t="s">
        <v>59</v>
      </c>
      <c r="H9" s="7">
        <v>3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30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SUM(B85,B117,B129)/H9</f>
        <v>3.3333333333333335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3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17</v>
      </c>
      <c r="H14">
        <f>SUM((F14/20)*100)</f>
        <v>85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13</v>
      </c>
      <c r="H15">
        <f>SUM((F15/20)*100)</f>
        <v>65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3</v>
      </c>
      <c r="E17" t="s">
        <v>73</v>
      </c>
      <c r="F17">
        <f>SUM((20-H9)/20)</f>
        <v>0.85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0.35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13</v>
      </c>
      <c r="G20" t="s">
        <v>76</v>
      </c>
      <c r="H20">
        <f>SUM(F20/20)</f>
        <v>0.65</v>
      </c>
    </row>
    <row r="21" spans="1:8" x14ac:dyDescent="0.2">
      <c r="A21" s="21" t="s">
        <v>5</v>
      </c>
      <c r="B21" s="21">
        <v>3</v>
      </c>
      <c r="E21" t="s">
        <v>74</v>
      </c>
      <c r="F21">
        <f>SUM(H9)</f>
        <v>3</v>
      </c>
      <c r="G21" t="s">
        <v>77</v>
      </c>
      <c r="H21">
        <f>SUM(F21/20)</f>
        <v>0.15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F23" s="22" t="s">
        <v>82</v>
      </c>
      <c r="G23" s="22" t="s">
        <v>81</v>
      </c>
      <c r="H23" s="22" t="s">
        <v>83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60</v>
      </c>
      <c r="G24">
        <f>H11</f>
        <v>3.3333333333333335</v>
      </c>
      <c r="H24">
        <f>SUM(F24/(20-H9))</f>
        <v>3.5294117647058822</v>
      </c>
    </row>
    <row r="25" spans="1:8" x14ac:dyDescent="0.2">
      <c r="A25" t="s">
        <v>5</v>
      </c>
      <c r="B25">
        <v>4</v>
      </c>
      <c r="E25" t="s">
        <v>79</v>
      </c>
      <c r="F25">
        <f>SUM(F5-F24)</f>
        <v>41</v>
      </c>
      <c r="G25">
        <f>SUM(F6-((H11)*H9))/F29</f>
        <v>2.8571428571428572</v>
      </c>
      <c r="H25">
        <f>SUM(F25/(20-(H3-H9)))</f>
        <v>3.1538461538461537</v>
      </c>
    </row>
    <row r="26" spans="1:8" x14ac:dyDescent="0.2">
      <c r="A26" t="s">
        <v>6</v>
      </c>
      <c r="B26" t="b">
        <v>0</v>
      </c>
      <c r="G26">
        <f>SUM(F6/H3)</f>
        <v>3</v>
      </c>
    </row>
    <row r="27" spans="1:8" x14ac:dyDescent="0.2">
      <c r="A27" s="21" t="s">
        <v>2</v>
      </c>
      <c r="B27" s="21" t="s">
        <v>12</v>
      </c>
      <c r="E27" s="22" t="s">
        <v>80</v>
      </c>
    </row>
    <row r="28" spans="1:8" x14ac:dyDescent="0.2">
      <c r="A28" s="21" t="s">
        <v>4</v>
      </c>
      <c r="B28" s="21" t="s">
        <v>57</v>
      </c>
      <c r="E28" t="s">
        <v>57</v>
      </c>
      <c r="F28">
        <f>SUM(20-F14)</f>
        <v>3</v>
      </c>
      <c r="H28">
        <f>SUM(H9/20)*100</f>
        <v>15</v>
      </c>
    </row>
    <row r="29" spans="1:8" x14ac:dyDescent="0.2">
      <c r="A29" s="21" t="s">
        <v>5</v>
      </c>
      <c r="B29" s="21">
        <v>3</v>
      </c>
      <c r="E29" t="s">
        <v>79</v>
      </c>
      <c r="F29">
        <f>SUM(20-F15)</f>
        <v>7</v>
      </c>
      <c r="H29">
        <f xml:space="preserve"> SUM(100-H15)</f>
        <v>35</v>
      </c>
    </row>
    <row r="30" spans="1:8" x14ac:dyDescent="0.2">
      <c r="A30" s="21" t="s">
        <v>6</v>
      </c>
      <c r="B30" s="21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3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2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2</v>
      </c>
    </row>
    <row r="82" spans="1:2" x14ac:dyDescent="0.2">
      <c r="A82" s="21" t="s">
        <v>6</v>
      </c>
      <c r="B82" s="21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3</v>
      </c>
    </row>
    <row r="86" spans="1:2" x14ac:dyDescent="0.2">
      <c r="A86" s="21" t="s">
        <v>6</v>
      </c>
      <c r="B86" s="21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4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9B0EB-C598-E949-8F07-24EC537D014F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5.6640625" customWidth="1"/>
    <col min="5" max="5" width="31.83203125" customWidth="1"/>
    <col min="7" max="7" width="20.6640625" customWidth="1"/>
  </cols>
  <sheetData>
    <row r="1" spans="1:8" ht="17" thickBot="1" x14ac:dyDescent="0.25">
      <c r="A1" t="s">
        <v>0</v>
      </c>
      <c r="B1">
        <v>10</v>
      </c>
    </row>
    <row r="2" spans="1:8" x14ac:dyDescent="0.2">
      <c r="A2" t="s">
        <v>1</v>
      </c>
      <c r="B2">
        <v>19</v>
      </c>
      <c r="E2" s="1" t="s">
        <v>46</v>
      </c>
      <c r="F2" s="2"/>
      <c r="G2" s="3" t="s">
        <v>47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48</v>
      </c>
      <c r="H3" s="7">
        <v>18</v>
      </c>
    </row>
    <row r="4" spans="1:8" x14ac:dyDescent="0.2">
      <c r="A4" s="21" t="s">
        <v>4</v>
      </c>
      <c r="B4" s="21" t="s">
        <v>57</v>
      </c>
      <c r="E4" s="5"/>
      <c r="G4" s="6" t="s">
        <v>49</v>
      </c>
      <c r="H4" s="7">
        <f>(H3/40)*100</f>
        <v>45</v>
      </c>
    </row>
    <row r="5" spans="1:8" x14ac:dyDescent="0.2">
      <c r="A5" s="21" t="s">
        <v>5</v>
      </c>
      <c r="B5" s="21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61</v>
      </c>
      <c r="G5" s="10" t="s">
        <v>51</v>
      </c>
      <c r="H5" s="7"/>
    </row>
    <row r="6" spans="1:8" x14ac:dyDescent="0.2">
      <c r="A6" s="21" t="s">
        <v>6</v>
      </c>
      <c r="B6" s="21" t="b">
        <v>0</v>
      </c>
      <c r="E6" s="11" t="s">
        <v>52</v>
      </c>
      <c r="F6" s="12">
        <f>SUM(B5,B17,B33,B41,B57,B61,B65,B69,B73,B81,B89,B105,B113,B117,B121,B153,B157,B161)</f>
        <v>45</v>
      </c>
      <c r="G6" s="6" t="s">
        <v>53</v>
      </c>
      <c r="H6" s="7">
        <f>SUM(F5/F7)</f>
        <v>2.7727272727272729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22</v>
      </c>
      <c r="G7" s="15" t="s">
        <v>54</v>
      </c>
      <c r="H7" s="16">
        <f>SUM(F6)/H3</f>
        <v>2.5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3</v>
      </c>
      <c r="E9" s="5" t="s">
        <v>59</v>
      </c>
      <c r="H9" s="7">
        <v>8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44.444444444444443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SUM(B161,B157,B153,B121,B117,B113,B105,B89)/H9</f>
        <v>2.125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1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12</v>
      </c>
      <c r="H14">
        <f>SUM((F14/20)*100)</f>
        <v>60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10</v>
      </c>
      <c r="H15">
        <f>SUM((F15/20)*100)</f>
        <v>50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2</v>
      </c>
      <c r="E17" t="s">
        <v>73</v>
      </c>
      <c r="F17">
        <f>SUM((20-H9)/20)</f>
        <v>0.6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0.5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10</v>
      </c>
      <c r="G20" t="s">
        <v>76</v>
      </c>
      <c r="H20">
        <f>SUM(F20/20)</f>
        <v>0.5</v>
      </c>
    </row>
    <row r="21" spans="1:8" x14ac:dyDescent="0.2">
      <c r="A21" t="s">
        <v>5</v>
      </c>
      <c r="B21">
        <v>3</v>
      </c>
      <c r="E21" t="s">
        <v>74</v>
      </c>
      <c r="F21">
        <f>SUM(H9)</f>
        <v>8</v>
      </c>
      <c r="G21" t="s">
        <v>77</v>
      </c>
      <c r="H21">
        <f>SUM(F21/20)</f>
        <v>0.4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41</v>
      </c>
      <c r="G24">
        <f>H11</f>
        <v>2.125</v>
      </c>
      <c r="H24">
        <f>SUM(F24/(20-H9))</f>
        <v>3.4166666666666665</v>
      </c>
    </row>
    <row r="25" spans="1:8" x14ac:dyDescent="0.2">
      <c r="A25" t="s">
        <v>5</v>
      </c>
      <c r="B25">
        <v>1</v>
      </c>
      <c r="E25" t="s">
        <v>79</v>
      </c>
      <c r="F25">
        <f>SUM(F5-F24)</f>
        <v>20</v>
      </c>
      <c r="G25">
        <f>SUM(F6-((H11)*H9))/F29</f>
        <v>2.8</v>
      </c>
      <c r="H25">
        <f>SUM(F25/(20-(H3-H9)))</f>
        <v>2</v>
      </c>
    </row>
    <row r="26" spans="1:8" x14ac:dyDescent="0.2">
      <c r="A26" t="s">
        <v>6</v>
      </c>
      <c r="B26" t="b">
        <v>0</v>
      </c>
      <c r="G26">
        <f>SUM(F6/H3)</f>
        <v>2.5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8</v>
      </c>
      <c r="H28">
        <f>SUM(H9/20)*100</f>
        <v>40</v>
      </c>
    </row>
    <row r="29" spans="1:8" x14ac:dyDescent="0.2">
      <c r="A29" t="s">
        <v>5</v>
      </c>
      <c r="B29">
        <v>4</v>
      </c>
      <c r="E29" t="s">
        <v>79</v>
      </c>
      <c r="F29">
        <f>SUM(20-F15)</f>
        <v>10</v>
      </c>
      <c r="H29">
        <f xml:space="preserve"> SUM(100-H15)</f>
        <v>50</v>
      </c>
    </row>
    <row r="30" spans="1:8" x14ac:dyDescent="0.2">
      <c r="A30" t="s">
        <v>6</v>
      </c>
      <c r="B30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1</v>
      </c>
    </row>
    <row r="34" spans="1:2" x14ac:dyDescent="0.2">
      <c r="A34" s="21" t="s">
        <v>6</v>
      </c>
      <c r="B34" s="21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1</v>
      </c>
    </row>
    <row r="38" spans="1:2" x14ac:dyDescent="0.2">
      <c r="A38" t="s">
        <v>6</v>
      </c>
      <c r="B38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57</v>
      </c>
    </row>
    <row r="41" spans="1:2" x14ac:dyDescent="0.2">
      <c r="A41" s="21" t="s">
        <v>5</v>
      </c>
      <c r="B41" s="21">
        <v>3</v>
      </c>
    </row>
    <row r="42" spans="1:2" x14ac:dyDescent="0.2">
      <c r="A42" s="21" t="s">
        <v>6</v>
      </c>
      <c r="B42" s="21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1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3</v>
      </c>
    </row>
    <row r="58" spans="1:2" x14ac:dyDescent="0.2">
      <c r="A58" s="21" t="s">
        <v>6</v>
      </c>
      <c r="B58" s="21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4</v>
      </c>
    </row>
    <row r="62" spans="1:2" x14ac:dyDescent="0.2">
      <c r="A62" s="21" t="s">
        <v>6</v>
      </c>
      <c r="B62" s="21" t="b">
        <v>1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3</v>
      </c>
    </row>
    <row r="66" spans="1:2" x14ac:dyDescent="0.2">
      <c r="A66" s="21" t="s">
        <v>6</v>
      </c>
      <c r="B66" s="21" t="b">
        <v>1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3</v>
      </c>
    </row>
    <row r="70" spans="1:2" x14ac:dyDescent="0.2">
      <c r="A70" s="21" t="s">
        <v>6</v>
      </c>
      <c r="B70" s="21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4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1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2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3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1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4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1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2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s="21" t="s">
        <v>2</v>
      </c>
      <c r="B155" s="21" t="s">
        <v>44</v>
      </c>
    </row>
    <row r="156" spans="1:2" x14ac:dyDescent="0.2">
      <c r="A156" s="21" t="s">
        <v>4</v>
      </c>
      <c r="B156" s="21" t="s">
        <v>56</v>
      </c>
    </row>
    <row r="157" spans="1:2" x14ac:dyDescent="0.2">
      <c r="A157" s="21" t="s">
        <v>5</v>
      </c>
      <c r="B157" s="21">
        <v>1</v>
      </c>
    </row>
    <row r="158" spans="1:2" x14ac:dyDescent="0.2">
      <c r="A158" s="21" t="s">
        <v>6</v>
      </c>
      <c r="B158" s="21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1</v>
      </c>
    </row>
    <row r="162" spans="1:2" x14ac:dyDescent="0.2">
      <c r="A162" s="21" t="s">
        <v>6</v>
      </c>
      <c r="B162" s="21" t="b">
        <v>0</v>
      </c>
    </row>
  </sheetData>
  <phoneticPr fontId="4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EBD8-8C67-9D44-9EEB-C192BB47DAC4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100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57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1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57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1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57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2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57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57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57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57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56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1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1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56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56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56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56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56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477D-5C78-3149-A74D-3786C8764A8E}">
  <dimension ref="A1:B162"/>
  <sheetViews>
    <sheetView tabSelected="1" workbookViewId="0">
      <selection activeCell="B31" sqref="B31"/>
    </sheetView>
  </sheetViews>
  <sheetFormatPr baseColWidth="10" defaultRowHeight="16" x14ac:dyDescent="0.2"/>
  <cols>
    <col min="2" max="2" width="19" customWidth="1"/>
  </cols>
  <sheetData>
    <row r="1" spans="1:2" x14ac:dyDescent="0.2">
      <c r="A1" t="s">
        <v>0</v>
      </c>
      <c r="B1">
        <v>101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5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57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1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57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1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5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56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56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1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56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56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39A9-5893-9D45-86B5-58110888D754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9.6640625" customWidth="1"/>
    <col min="5" max="5" width="31.6640625" customWidth="1"/>
    <col min="7" max="7" width="19.5" customWidth="1"/>
  </cols>
  <sheetData>
    <row r="1" spans="1:8" ht="17" thickBot="1" x14ac:dyDescent="0.25">
      <c r="A1" t="s">
        <v>0</v>
      </c>
      <c r="B1">
        <v>11</v>
      </c>
    </row>
    <row r="2" spans="1:8" x14ac:dyDescent="0.2">
      <c r="A2" t="s">
        <v>1</v>
      </c>
      <c r="B2">
        <v>19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13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32.5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101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SUM(B13,B37,B45,B61,B69,B73,B105,B109,B113,B117,B121,B129,B161)</f>
        <v>42</v>
      </c>
      <c r="G6" s="6" t="s">
        <v>53</v>
      </c>
      <c r="H6" s="7">
        <f>SUM(F5/F7)</f>
        <v>3.7407407407407409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27</v>
      </c>
      <c r="G7" s="15" t="s">
        <v>54</v>
      </c>
      <c r="H7" s="16">
        <f>SUM(F6)/H3</f>
        <v>3.2307692307692308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5</v>
      </c>
      <c r="E9" s="5" t="s">
        <v>59</v>
      </c>
      <c r="H9" s="7">
        <v>7</v>
      </c>
    </row>
    <row r="10" spans="1:8" x14ac:dyDescent="0.2">
      <c r="A10" t="s">
        <v>6</v>
      </c>
      <c r="B10" t="b">
        <v>1</v>
      </c>
      <c r="E10" s="5" t="s">
        <v>49</v>
      </c>
      <c r="H10" s="7">
        <f>SUM(H9/H3)*100</f>
        <v>53.846153846153847</v>
      </c>
    </row>
    <row r="11" spans="1:8" ht="17" thickBot="1" x14ac:dyDescent="0.25">
      <c r="A11" s="21" t="s">
        <v>2</v>
      </c>
      <c r="B11" s="21" t="s">
        <v>8</v>
      </c>
      <c r="E11" s="18" t="s">
        <v>55</v>
      </c>
      <c r="F11" s="19"/>
      <c r="G11" s="19"/>
      <c r="H11" s="20">
        <f>SUM(B161,B129,B121,B117,B113,B109,B105)/H9</f>
        <v>2.8571428571428572</v>
      </c>
    </row>
    <row r="12" spans="1:8" x14ac:dyDescent="0.2">
      <c r="A12" s="21" t="s">
        <v>4</v>
      </c>
      <c r="B12" s="21" t="s">
        <v>57</v>
      </c>
      <c r="E12" s="22" t="s">
        <v>68</v>
      </c>
    </row>
    <row r="13" spans="1:8" x14ac:dyDescent="0.2">
      <c r="A13" s="21" t="s">
        <v>5</v>
      </c>
      <c r="B13" s="21">
        <v>4</v>
      </c>
      <c r="H13" s="22" t="s">
        <v>71</v>
      </c>
    </row>
    <row r="14" spans="1:8" x14ac:dyDescent="0.2">
      <c r="A14" s="21" t="s">
        <v>6</v>
      </c>
      <c r="B14" s="21" t="b">
        <v>1</v>
      </c>
      <c r="E14" s="23" t="s">
        <v>69</v>
      </c>
      <c r="F14">
        <f>SUM((20-H9))</f>
        <v>13</v>
      </c>
      <c r="H14">
        <f>SUM((F14/20)*100)</f>
        <v>65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14</v>
      </c>
      <c r="H15">
        <f>SUM((F15/20)*100)</f>
        <v>70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4</v>
      </c>
      <c r="E17" t="s">
        <v>73</v>
      </c>
      <c r="F17">
        <f>SUM((20-H9)/20)</f>
        <v>0.65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0.3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14</v>
      </c>
      <c r="G20" t="s">
        <v>76</v>
      </c>
      <c r="H20">
        <f>SUM(F20/20)</f>
        <v>0.7</v>
      </c>
    </row>
    <row r="21" spans="1:8" x14ac:dyDescent="0.2">
      <c r="A21" t="s">
        <v>5</v>
      </c>
      <c r="B21">
        <v>3</v>
      </c>
      <c r="E21" t="s">
        <v>74</v>
      </c>
      <c r="F21">
        <f>SUM(H9)</f>
        <v>7</v>
      </c>
      <c r="G21" t="s">
        <v>77</v>
      </c>
      <c r="H21">
        <f>SUM(F21/20)</f>
        <v>0.35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55</v>
      </c>
      <c r="G24">
        <f>H11</f>
        <v>2.8571428571428572</v>
      </c>
      <c r="H24">
        <f>SUM(F24/(20-H9))</f>
        <v>4.2307692307692308</v>
      </c>
    </row>
    <row r="25" spans="1:8" x14ac:dyDescent="0.2">
      <c r="A25" t="s">
        <v>5</v>
      </c>
      <c r="B25">
        <v>4</v>
      </c>
      <c r="E25" t="s">
        <v>79</v>
      </c>
      <c r="F25">
        <f>SUM(F5-F24)</f>
        <v>46</v>
      </c>
      <c r="G25">
        <f>SUM(F6-((H11)*H9))/F29</f>
        <v>3.6666666666666665</v>
      </c>
      <c r="H25">
        <f>SUM(F25/(20-(H3-H9)))</f>
        <v>3.2857142857142856</v>
      </c>
    </row>
    <row r="26" spans="1:8" x14ac:dyDescent="0.2">
      <c r="A26" t="s">
        <v>6</v>
      </c>
      <c r="B26" t="b">
        <v>0</v>
      </c>
      <c r="G26">
        <f>SUM(F6/H3)</f>
        <v>3.2307692307692308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7</v>
      </c>
      <c r="H28">
        <f>SUM(H9/20)*100</f>
        <v>35</v>
      </c>
    </row>
    <row r="29" spans="1:8" x14ac:dyDescent="0.2">
      <c r="A29" t="s">
        <v>5</v>
      </c>
      <c r="B29">
        <v>4</v>
      </c>
      <c r="E29" t="s">
        <v>79</v>
      </c>
      <c r="F29">
        <f>SUM(20-F15)</f>
        <v>6</v>
      </c>
      <c r="H29">
        <f xml:space="preserve"> SUM(100-H15)</f>
        <v>30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5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3</v>
      </c>
    </row>
    <row r="46" spans="1:2" x14ac:dyDescent="0.2">
      <c r="A46" s="21" t="s">
        <v>6</v>
      </c>
      <c r="B46" s="21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5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2</v>
      </c>
    </row>
    <row r="70" spans="1:2" x14ac:dyDescent="0.2">
      <c r="A70" s="21" t="s">
        <v>6</v>
      </c>
      <c r="B70" s="21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3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1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1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2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4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3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3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1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3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828F-B03C-CE4E-9BB4-9EDBCE7043D1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5.6640625" customWidth="1"/>
    <col min="5" max="5" width="34.33203125" customWidth="1"/>
    <col min="7" max="7" width="25" customWidth="1"/>
  </cols>
  <sheetData>
    <row r="1" spans="1:8" ht="17" thickBot="1" x14ac:dyDescent="0.25">
      <c r="A1" t="s">
        <v>0</v>
      </c>
      <c r="B1">
        <v>12</v>
      </c>
    </row>
    <row r="2" spans="1:8" x14ac:dyDescent="0.2">
      <c r="A2" t="s">
        <v>1</v>
      </c>
      <c r="B2">
        <v>29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14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35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89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SUM(B21,B49,B65,B69,B77,B85,B89,B105,B113,B117,B125,B141,B149,B153)</f>
        <v>48</v>
      </c>
      <c r="G6" s="6" t="s">
        <v>53</v>
      </c>
      <c r="H6" s="7">
        <f>SUM(F5/F7)</f>
        <v>3.4230769230769229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26</v>
      </c>
      <c r="G7" s="15" t="s">
        <v>54</v>
      </c>
      <c r="H7" s="16">
        <f>SUM(F6)/H3</f>
        <v>3.4285714285714284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4</v>
      </c>
      <c r="E9" s="5" t="s">
        <v>59</v>
      </c>
      <c r="H9" s="7">
        <v>9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64.285714285714292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SUM(B153,B149,B141,B125,B117,B113,B105,B89,B85)/H9</f>
        <v>3.4444444444444446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2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11</v>
      </c>
      <c r="H14">
        <f>SUM((F14/20)*100)</f>
        <v>55.000000000000007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15</v>
      </c>
      <c r="H15">
        <f>SUM((F15/20)*100)</f>
        <v>75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1</v>
      </c>
      <c r="E17" t="s">
        <v>73</v>
      </c>
      <c r="F17">
        <f>SUM((20-H9)/20)</f>
        <v>0.55000000000000004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0.25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15</v>
      </c>
      <c r="G20" t="s">
        <v>76</v>
      </c>
      <c r="H20">
        <f>SUM(F20/20)</f>
        <v>0.75</v>
      </c>
    </row>
    <row r="21" spans="1:8" x14ac:dyDescent="0.2">
      <c r="A21" s="21" t="s">
        <v>5</v>
      </c>
      <c r="B21" s="21">
        <v>3</v>
      </c>
      <c r="E21" t="s">
        <v>74</v>
      </c>
      <c r="F21">
        <f>SUM(H9)</f>
        <v>9</v>
      </c>
      <c r="G21" t="s">
        <v>77</v>
      </c>
      <c r="H21">
        <f>SUM(F21/20)</f>
        <v>0.45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44</v>
      </c>
      <c r="G24">
        <f>H11</f>
        <v>3.4444444444444446</v>
      </c>
      <c r="H24">
        <f>SUM(F24/(20-H9))</f>
        <v>4</v>
      </c>
    </row>
    <row r="25" spans="1:8" x14ac:dyDescent="0.2">
      <c r="A25" t="s">
        <v>5</v>
      </c>
      <c r="B25">
        <v>5</v>
      </c>
      <c r="E25" t="s">
        <v>79</v>
      </c>
      <c r="F25">
        <f>SUM(F5-F24)</f>
        <v>45</v>
      </c>
      <c r="G25">
        <f>SUM(F6-((H11)*H9))/F29</f>
        <v>3.4</v>
      </c>
      <c r="H25">
        <f>SUM(F25/(20-(H3-H9)))</f>
        <v>3</v>
      </c>
    </row>
    <row r="26" spans="1:8" x14ac:dyDescent="0.2">
      <c r="A26" t="s">
        <v>6</v>
      </c>
      <c r="B26" t="b">
        <v>0</v>
      </c>
      <c r="G26">
        <f>SUM(F6/H3)</f>
        <v>3.4285714285714284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9</v>
      </c>
      <c r="H28">
        <f>SUM(H9/20)*100</f>
        <v>45</v>
      </c>
    </row>
    <row r="29" spans="1:8" x14ac:dyDescent="0.2">
      <c r="A29" t="s">
        <v>5</v>
      </c>
      <c r="B29">
        <v>4</v>
      </c>
      <c r="E29" t="s">
        <v>79</v>
      </c>
      <c r="F29">
        <f>SUM(20-F15)</f>
        <v>5</v>
      </c>
      <c r="H29">
        <f xml:space="preserve"> SUM(100-H15)</f>
        <v>25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2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3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5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4</v>
      </c>
    </row>
    <row r="78" spans="1:2" x14ac:dyDescent="0.2">
      <c r="A78" s="21" t="s">
        <v>6</v>
      </c>
      <c r="B78" s="21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4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5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1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5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4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5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56</v>
      </c>
    </row>
    <row r="141" spans="1:2" x14ac:dyDescent="0.2">
      <c r="A141" s="21" t="s">
        <v>5</v>
      </c>
      <c r="B141" s="21">
        <v>2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2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1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804F-F6D5-3B49-8EB3-01869AF1FD32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6.5" customWidth="1"/>
    <col min="5" max="5" width="31.5" customWidth="1"/>
    <col min="7" max="7" width="18.6640625" customWidth="1"/>
  </cols>
  <sheetData>
    <row r="1" spans="1:8" ht="17" thickBot="1" x14ac:dyDescent="0.25">
      <c r="A1" t="s">
        <v>0</v>
      </c>
      <c r="B1">
        <v>13</v>
      </c>
    </row>
    <row r="2" spans="1:8" x14ac:dyDescent="0.2">
      <c r="A2" t="s">
        <v>1</v>
      </c>
      <c r="B2">
        <v>25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18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45</v>
      </c>
    </row>
    <row r="5" spans="1:8" x14ac:dyDescent="0.2">
      <c r="A5" t="s">
        <v>5</v>
      </c>
      <c r="B5">
        <v>5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81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SUM(B13,B21,B25,B37,B45,B49,B57,B65,B73,B77,B81,B105,B113,B117,B129,B141,B149,B153)</f>
        <v>60</v>
      </c>
      <c r="G6" s="6" t="s">
        <v>53</v>
      </c>
      <c r="H6" s="7">
        <f>SUM(F5/F7)</f>
        <v>3.6818181818181817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22</v>
      </c>
      <c r="G7" s="15" t="s">
        <v>54</v>
      </c>
      <c r="H7" s="16">
        <f>SUM(F6)/H3</f>
        <v>3.3333333333333335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4</v>
      </c>
      <c r="E9" s="5" t="s">
        <v>59</v>
      </c>
      <c r="H9" s="7">
        <v>7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38.888888888888893</v>
      </c>
    </row>
    <row r="11" spans="1:8" ht="17" thickBot="1" x14ac:dyDescent="0.25">
      <c r="A11" s="21" t="s">
        <v>2</v>
      </c>
      <c r="B11" s="21" t="s">
        <v>8</v>
      </c>
      <c r="E11" s="18" t="s">
        <v>55</v>
      </c>
      <c r="F11" s="19"/>
      <c r="G11" s="19"/>
      <c r="H11" s="20">
        <f>SUM(B153,B149,B141,B129,B117,B113,B105)/H9</f>
        <v>3.1428571428571428</v>
      </c>
    </row>
    <row r="12" spans="1:8" x14ac:dyDescent="0.2">
      <c r="A12" s="21" t="s">
        <v>4</v>
      </c>
      <c r="B12" s="21" t="s">
        <v>57</v>
      </c>
      <c r="E12" s="22" t="s">
        <v>68</v>
      </c>
    </row>
    <row r="13" spans="1:8" x14ac:dyDescent="0.2">
      <c r="A13" s="21" t="s">
        <v>5</v>
      </c>
      <c r="B13" s="21">
        <v>4</v>
      </c>
      <c r="H13" s="22" t="s">
        <v>71</v>
      </c>
    </row>
    <row r="14" spans="1:8" x14ac:dyDescent="0.2">
      <c r="A14" s="21" t="s">
        <v>6</v>
      </c>
      <c r="B14" s="21" t="b">
        <v>0</v>
      </c>
      <c r="E14" s="23" t="s">
        <v>69</v>
      </c>
      <c r="F14">
        <f>SUM((20-H9))</f>
        <v>13</v>
      </c>
      <c r="H14">
        <f>SUM((F14/20)*100)</f>
        <v>65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9</v>
      </c>
      <c r="H15">
        <f>SUM((F15/20)*100)</f>
        <v>45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4</v>
      </c>
      <c r="E17" t="s">
        <v>73</v>
      </c>
      <c r="F17">
        <f>SUM((20-H9)/20)</f>
        <v>0.65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0.55000000000000004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9</v>
      </c>
      <c r="G20" t="s">
        <v>76</v>
      </c>
      <c r="H20">
        <f>SUM(F20/20)</f>
        <v>0.45</v>
      </c>
    </row>
    <row r="21" spans="1:8" x14ac:dyDescent="0.2">
      <c r="A21" s="21" t="s">
        <v>5</v>
      </c>
      <c r="B21" s="21">
        <v>5</v>
      </c>
      <c r="E21" t="s">
        <v>74</v>
      </c>
      <c r="F21">
        <f>SUM(H9)</f>
        <v>7</v>
      </c>
      <c r="G21" t="s">
        <v>77</v>
      </c>
      <c r="H21">
        <f>SUM(F21/20)</f>
        <v>0.35</v>
      </c>
    </row>
    <row r="22" spans="1:8" x14ac:dyDescent="0.2">
      <c r="A22" s="21" t="s">
        <v>6</v>
      </c>
      <c r="B22" s="21" t="b">
        <v>0</v>
      </c>
    </row>
    <row r="23" spans="1:8" x14ac:dyDescent="0.2">
      <c r="A23" s="21" t="s">
        <v>2</v>
      </c>
      <c r="B23" s="21" t="s">
        <v>11</v>
      </c>
      <c r="E23" s="22" t="s">
        <v>78</v>
      </c>
      <c r="G23" s="22" t="s">
        <v>81</v>
      </c>
    </row>
    <row r="24" spans="1:8" x14ac:dyDescent="0.2">
      <c r="A24" s="21" t="s">
        <v>4</v>
      </c>
      <c r="B24" s="21" t="s">
        <v>57</v>
      </c>
      <c r="E24" t="s">
        <v>57</v>
      </c>
      <c r="F24">
        <f>SUM(B161,B157,B153,B149,B145,B141,B137,B133,B129,B125,B121,B117,B113,B109,B105,B101,B97,B93,B89,B85)-(H11*H9)</f>
        <v>48</v>
      </c>
      <c r="G24">
        <f>H11</f>
        <v>3.1428571428571428</v>
      </c>
      <c r="H24">
        <f>SUM(F24/(20-H9))</f>
        <v>3.6923076923076925</v>
      </c>
    </row>
    <row r="25" spans="1:8" x14ac:dyDescent="0.2">
      <c r="A25" s="21" t="s">
        <v>5</v>
      </c>
      <c r="B25" s="21">
        <v>1</v>
      </c>
      <c r="E25" t="s">
        <v>79</v>
      </c>
      <c r="F25">
        <f>SUM(F5-F24)</f>
        <v>33</v>
      </c>
      <c r="G25">
        <f>SUM(F6-((H11)*H9))/F29</f>
        <v>3.4545454545454546</v>
      </c>
      <c r="H25">
        <f>SUM(F25/(20-(H3-H9)))</f>
        <v>3.6666666666666665</v>
      </c>
    </row>
    <row r="26" spans="1:8" x14ac:dyDescent="0.2">
      <c r="A26" s="21" t="s">
        <v>6</v>
      </c>
      <c r="B26" s="21" t="b">
        <v>0</v>
      </c>
      <c r="G26">
        <f>SUM(F6/H3)</f>
        <v>3.3333333333333335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7</v>
      </c>
      <c r="H28">
        <f>SUM(H9/20)*100</f>
        <v>35</v>
      </c>
    </row>
    <row r="29" spans="1:8" x14ac:dyDescent="0.2">
      <c r="A29" t="s">
        <v>5</v>
      </c>
      <c r="B29">
        <v>1</v>
      </c>
      <c r="E29" t="s">
        <v>79</v>
      </c>
      <c r="F29">
        <f>SUM(20-F15)</f>
        <v>11</v>
      </c>
      <c r="H29">
        <f xml:space="preserve"> SUM(100-H15)</f>
        <v>55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5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4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5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5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4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3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4</v>
      </c>
    </row>
    <row r="74" spans="1:2" x14ac:dyDescent="0.2">
      <c r="A74" s="21" t="s">
        <v>6</v>
      </c>
      <c r="B74" s="21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1</v>
      </c>
    </row>
    <row r="78" spans="1:2" x14ac:dyDescent="0.2">
      <c r="A78" s="21" t="s">
        <v>6</v>
      </c>
      <c r="B78" s="21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2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2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1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3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4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56</v>
      </c>
    </row>
    <row r="141" spans="1:2" x14ac:dyDescent="0.2">
      <c r="A141" s="21" t="s">
        <v>5</v>
      </c>
      <c r="B141" s="21">
        <v>3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3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DB97-EE14-AE49-9A92-C11010ECB0F3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8.6640625" customWidth="1"/>
    <col min="5" max="5" width="32.5" customWidth="1"/>
    <col min="7" max="7" width="22.1640625" customWidth="1"/>
  </cols>
  <sheetData>
    <row r="1" spans="1:8" ht="17" thickBot="1" x14ac:dyDescent="0.25">
      <c r="A1" t="s">
        <v>0</v>
      </c>
      <c r="B1">
        <v>14</v>
      </c>
    </row>
    <row r="2" spans="1:8" x14ac:dyDescent="0.2">
      <c r="A2" t="s">
        <v>1</v>
      </c>
      <c r="B2">
        <v>20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8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20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104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SUM(B29,B33,B37,B81,B97,B113,B121,B129)</f>
        <v>17</v>
      </c>
      <c r="G6" s="6" t="s">
        <v>53</v>
      </c>
      <c r="H6" s="7">
        <f>SUM(F5/F7)</f>
        <v>3.25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32</v>
      </c>
      <c r="G7" s="15" t="s">
        <v>54</v>
      </c>
      <c r="H7" s="16">
        <f>SUM(F6)/H3</f>
        <v>2.125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4</v>
      </c>
      <c r="E9" s="5" t="s">
        <v>59</v>
      </c>
      <c r="H9" s="7">
        <v>4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50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SUM(B129,B121,B113,B97)/H9</f>
        <v>2.25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3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16</v>
      </c>
      <c r="H14">
        <f>SUM((F14/20)*100)</f>
        <v>80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16</v>
      </c>
      <c r="H15">
        <f>SUM((F15/20)*100)</f>
        <v>80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4</v>
      </c>
      <c r="E17" t="s">
        <v>73</v>
      </c>
      <c r="F17">
        <f>SUM((20-H9)/20)</f>
        <v>0.8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0.2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16</v>
      </c>
      <c r="G20" t="s">
        <v>76</v>
      </c>
      <c r="H20">
        <f>SUM(F20/20)</f>
        <v>0.8</v>
      </c>
    </row>
    <row r="21" spans="1:8" x14ac:dyDescent="0.2">
      <c r="A21" t="s">
        <v>5</v>
      </c>
      <c r="B21">
        <v>4</v>
      </c>
      <c r="E21" t="s">
        <v>74</v>
      </c>
      <c r="F21">
        <f>SUM(H9)</f>
        <v>4</v>
      </c>
      <c r="G21" t="s">
        <v>77</v>
      </c>
      <c r="H21">
        <f>SUM(F21/20)</f>
        <v>0.2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52</v>
      </c>
      <c r="G24">
        <f>H11</f>
        <v>2.25</v>
      </c>
      <c r="H24">
        <f>SUM(F24/(20-H9))</f>
        <v>3.25</v>
      </c>
    </row>
    <row r="25" spans="1:8" x14ac:dyDescent="0.2">
      <c r="A25" t="s">
        <v>5</v>
      </c>
      <c r="B25">
        <v>3</v>
      </c>
      <c r="E25" t="s">
        <v>79</v>
      </c>
      <c r="F25">
        <f>SUM(F5-F24)</f>
        <v>52</v>
      </c>
      <c r="G25">
        <f>SUM(F6-((H11)*H9))/F29</f>
        <v>2</v>
      </c>
      <c r="H25">
        <f>SUM(F25/(20-(H3-H9)))</f>
        <v>3.25</v>
      </c>
    </row>
    <row r="26" spans="1:8" x14ac:dyDescent="0.2">
      <c r="A26" t="s">
        <v>6</v>
      </c>
      <c r="B26" t="b">
        <v>0</v>
      </c>
      <c r="G26">
        <f>SUM(F6/H3)</f>
        <v>2.125</v>
      </c>
    </row>
    <row r="27" spans="1:8" x14ac:dyDescent="0.2">
      <c r="A27" s="21" t="s">
        <v>2</v>
      </c>
      <c r="B27" s="21" t="s">
        <v>12</v>
      </c>
      <c r="E27" s="22" t="s">
        <v>80</v>
      </c>
    </row>
    <row r="28" spans="1:8" x14ac:dyDescent="0.2">
      <c r="A28" s="21" t="s">
        <v>4</v>
      </c>
      <c r="B28" s="21" t="s">
        <v>57</v>
      </c>
      <c r="E28" t="s">
        <v>57</v>
      </c>
      <c r="F28">
        <f>SUM(20-F14)</f>
        <v>4</v>
      </c>
      <c r="H28">
        <f>SUM(H9/20)*100</f>
        <v>20</v>
      </c>
    </row>
    <row r="29" spans="1:8" x14ac:dyDescent="0.2">
      <c r="A29" s="21" t="s">
        <v>5</v>
      </c>
      <c r="B29" s="21">
        <v>1</v>
      </c>
      <c r="E29" t="s">
        <v>79</v>
      </c>
      <c r="F29">
        <f>SUM(20-F15)</f>
        <v>4</v>
      </c>
      <c r="H29">
        <f xml:space="preserve"> SUM(100-H15)</f>
        <v>20</v>
      </c>
    </row>
    <row r="30" spans="1:8" x14ac:dyDescent="0.2">
      <c r="A30" s="21" t="s">
        <v>6</v>
      </c>
      <c r="B30" s="21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2</v>
      </c>
    </row>
    <row r="34" spans="1:2" x14ac:dyDescent="0.2">
      <c r="A34" s="21" t="s">
        <v>6</v>
      </c>
      <c r="B34" s="21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2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1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1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1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57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3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2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2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1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4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359B6-FF65-254B-A719-CF221BC25696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6.5" customWidth="1"/>
    <col min="5" max="5" width="32.5" customWidth="1"/>
    <col min="7" max="7" width="16.83203125" customWidth="1"/>
  </cols>
  <sheetData>
    <row r="1" spans="1:8" ht="17" thickBot="1" x14ac:dyDescent="0.25">
      <c r="A1" t="s">
        <v>0</v>
      </c>
      <c r="B1">
        <v>15</v>
      </c>
    </row>
    <row r="2" spans="1:8" x14ac:dyDescent="0.2">
      <c r="A2" t="s">
        <v>1</v>
      </c>
      <c r="B2">
        <v>20</v>
      </c>
      <c r="E2" s="1" t="s">
        <v>46</v>
      </c>
      <c r="F2" s="2"/>
      <c r="G2" s="3" t="s">
        <v>47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48</v>
      </c>
      <c r="H3" s="7">
        <v>7</v>
      </c>
    </row>
    <row r="4" spans="1:8" x14ac:dyDescent="0.2">
      <c r="A4" s="21" t="s">
        <v>4</v>
      </c>
      <c r="B4" s="21" t="s">
        <v>57</v>
      </c>
      <c r="E4" s="5"/>
      <c r="G4" s="6" t="s">
        <v>49</v>
      </c>
      <c r="H4" s="7">
        <f>(H3/40)*100</f>
        <v>17.5</v>
      </c>
    </row>
    <row r="5" spans="1:8" x14ac:dyDescent="0.2">
      <c r="A5" s="21" t="s">
        <v>5</v>
      </c>
      <c r="B5" s="21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100</v>
      </c>
      <c r="G5" s="10" t="s">
        <v>51</v>
      </c>
      <c r="H5" s="7"/>
    </row>
    <row r="6" spans="1:8" x14ac:dyDescent="0.2">
      <c r="A6" s="21" t="s">
        <v>6</v>
      </c>
      <c r="B6" s="21" t="b">
        <v>0</v>
      </c>
      <c r="E6" s="11" t="s">
        <v>52</v>
      </c>
      <c r="F6" s="12">
        <f>SUM(B5,B17,B85,B89,B97,B113,B117)</f>
        <v>19</v>
      </c>
      <c r="G6" s="6" t="s">
        <v>53</v>
      </c>
      <c r="H6" s="7">
        <f>SUM(F5/F7)</f>
        <v>3.0303030303030303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33</v>
      </c>
      <c r="G7" s="15" t="s">
        <v>54</v>
      </c>
      <c r="H7" s="16">
        <f>SUM(F6)/H3</f>
        <v>2.7142857142857144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3</v>
      </c>
      <c r="E9" s="5" t="s">
        <v>59</v>
      </c>
      <c r="H9" s="7">
        <v>5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71.428571428571431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SUM(B85,B89,B97,B113,B117)/H9</f>
        <v>2.6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3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15</v>
      </c>
      <c r="H14">
        <f>SUM((F14/20)*100)</f>
        <v>75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18</v>
      </c>
      <c r="H15">
        <f>SUM((F15/20)*100)</f>
        <v>90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3</v>
      </c>
      <c r="E17" t="s">
        <v>73</v>
      </c>
      <c r="F17">
        <f>SUM((20-H9)/20)</f>
        <v>0.75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0.1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18</v>
      </c>
      <c r="G20" t="s">
        <v>76</v>
      </c>
      <c r="H20">
        <f>SUM(F20/20)</f>
        <v>0.9</v>
      </c>
    </row>
    <row r="21" spans="1:8" x14ac:dyDescent="0.2">
      <c r="A21" t="s">
        <v>5</v>
      </c>
      <c r="B21">
        <v>3</v>
      </c>
      <c r="E21" t="s">
        <v>74</v>
      </c>
      <c r="F21">
        <f>SUM(H9)</f>
        <v>5</v>
      </c>
      <c r="G21" t="s">
        <v>77</v>
      </c>
      <c r="H21">
        <f>SUM(F21/20)</f>
        <v>0.25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48</v>
      </c>
      <c r="G24">
        <f>H11</f>
        <v>2.6</v>
      </c>
      <c r="H24">
        <f>SUM(F24/(20-H9))</f>
        <v>3.2</v>
      </c>
    </row>
    <row r="25" spans="1:8" x14ac:dyDescent="0.2">
      <c r="A25" t="s">
        <v>5</v>
      </c>
      <c r="B25">
        <v>3</v>
      </c>
      <c r="E25" t="s">
        <v>79</v>
      </c>
      <c r="F25">
        <f>SUM(F5-F24)</f>
        <v>52</v>
      </c>
      <c r="G25">
        <f>SUM(F6-((H11)*H9))/F29</f>
        <v>3</v>
      </c>
      <c r="H25">
        <f>SUM(F25/(20-(H3-H9)))</f>
        <v>2.8888888888888888</v>
      </c>
    </row>
    <row r="26" spans="1:8" x14ac:dyDescent="0.2">
      <c r="A26" t="s">
        <v>6</v>
      </c>
      <c r="B26" t="b">
        <v>0</v>
      </c>
      <c r="G26">
        <f>SUM(F6/H3)</f>
        <v>2.7142857142857144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5</v>
      </c>
      <c r="H28">
        <f>SUM(H9/20)*100</f>
        <v>25</v>
      </c>
    </row>
    <row r="29" spans="1:8" x14ac:dyDescent="0.2">
      <c r="A29" t="s">
        <v>5</v>
      </c>
      <c r="B29">
        <v>3</v>
      </c>
      <c r="E29" t="s">
        <v>79</v>
      </c>
      <c r="F29">
        <f>SUM(20-F15)</f>
        <v>2</v>
      </c>
      <c r="H29">
        <f xml:space="preserve"> SUM(100-H15)</f>
        <v>10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2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3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3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1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3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2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8C4D-6689-E24D-911A-3863C4FE0497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6.5" customWidth="1"/>
    <col min="5" max="5" width="32.6640625" customWidth="1"/>
    <col min="7" max="7" width="16.5" customWidth="1"/>
  </cols>
  <sheetData>
    <row r="1" spans="1:8" ht="17" thickBot="1" x14ac:dyDescent="0.25">
      <c r="A1" t="s">
        <v>0</v>
      </c>
      <c r="B1">
        <v>16</v>
      </c>
    </row>
    <row r="2" spans="1:8" x14ac:dyDescent="0.2">
      <c r="A2" t="s">
        <v>1</v>
      </c>
      <c r="B2">
        <v>18</v>
      </c>
      <c r="E2" s="1" t="s">
        <v>46</v>
      </c>
      <c r="F2" s="2"/>
      <c r="G2" s="3" t="s">
        <v>47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48</v>
      </c>
      <c r="H3" s="7">
        <v>19</v>
      </c>
    </row>
    <row r="4" spans="1:8" x14ac:dyDescent="0.2">
      <c r="A4" s="21" t="s">
        <v>4</v>
      </c>
      <c r="B4" s="21" t="s">
        <v>57</v>
      </c>
      <c r="E4" s="5"/>
      <c r="G4" s="6" t="s">
        <v>49</v>
      </c>
      <c r="H4" s="7">
        <f>(H3/40)*100</f>
        <v>47.5</v>
      </c>
    </row>
    <row r="5" spans="1:8" x14ac:dyDescent="0.2">
      <c r="A5" s="21" t="s">
        <v>5</v>
      </c>
      <c r="B5" s="21">
        <v>4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65</v>
      </c>
      <c r="G5" s="10" t="s">
        <v>51</v>
      </c>
      <c r="H5" s="7"/>
    </row>
    <row r="6" spans="1:8" x14ac:dyDescent="0.2">
      <c r="A6" s="21" t="s">
        <v>6</v>
      </c>
      <c r="B6" s="21" t="b">
        <v>0</v>
      </c>
      <c r="E6" s="11" t="s">
        <v>52</v>
      </c>
      <c r="F6" s="12">
        <f>SUM(B5,B9,B13,B21,B33,B37,B57,B69,B77,B89,B97,B109,B113,B121,B129,B133,B145,B149,B161)</f>
        <v>61</v>
      </c>
      <c r="G6" s="6" t="s">
        <v>53</v>
      </c>
      <c r="H6" s="7">
        <f>SUM(F5/F7)</f>
        <v>3.0952380952380953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21</v>
      </c>
      <c r="G7" s="15" t="s">
        <v>54</v>
      </c>
      <c r="H7" s="16">
        <f>SUM(F6)/H3</f>
        <v>3.2105263157894739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3</v>
      </c>
      <c r="E9" s="5" t="s">
        <v>59</v>
      </c>
      <c r="H9" s="7">
        <v>10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52.631578947368418</v>
      </c>
    </row>
    <row r="11" spans="1:8" ht="17" thickBot="1" x14ac:dyDescent="0.25">
      <c r="A11" s="21" t="s">
        <v>2</v>
      </c>
      <c r="B11" s="21" t="s">
        <v>8</v>
      </c>
      <c r="E11" s="18" t="s">
        <v>55</v>
      </c>
      <c r="F11" s="19"/>
      <c r="G11" s="19"/>
      <c r="H11" s="20">
        <f>SUM(B161,B149,B145,B133,B129,B121,B113,B109,B97,B89)/H9</f>
        <v>3.3</v>
      </c>
    </row>
    <row r="12" spans="1:8" x14ac:dyDescent="0.2">
      <c r="A12" s="21" t="s">
        <v>4</v>
      </c>
      <c r="B12" s="21" t="s">
        <v>57</v>
      </c>
      <c r="E12" s="22" t="s">
        <v>68</v>
      </c>
    </row>
    <row r="13" spans="1:8" x14ac:dyDescent="0.2">
      <c r="A13" s="21" t="s">
        <v>5</v>
      </c>
      <c r="B13" s="21">
        <v>3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10</v>
      </c>
      <c r="H14">
        <f>SUM((F14/20)*100)</f>
        <v>50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11</v>
      </c>
      <c r="H15">
        <f>SUM((F15/20)*100)</f>
        <v>55.000000000000007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3</v>
      </c>
      <c r="E17" t="s">
        <v>73</v>
      </c>
      <c r="F17">
        <f>SUM((20-H9)/20)</f>
        <v>0.5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0.45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11</v>
      </c>
      <c r="G20" t="s">
        <v>76</v>
      </c>
      <c r="H20">
        <f>SUM(F20/20)</f>
        <v>0.55000000000000004</v>
      </c>
    </row>
    <row r="21" spans="1:8" x14ac:dyDescent="0.2">
      <c r="A21" s="21" t="s">
        <v>5</v>
      </c>
      <c r="B21" s="21">
        <v>3</v>
      </c>
      <c r="E21" t="s">
        <v>74</v>
      </c>
      <c r="F21">
        <f>SUM(H9)</f>
        <v>10</v>
      </c>
      <c r="G21" t="s">
        <v>77</v>
      </c>
      <c r="H21">
        <f>SUM(F21/20)</f>
        <v>0.5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30</v>
      </c>
      <c r="G24">
        <f>H11</f>
        <v>3.3</v>
      </c>
      <c r="H24">
        <f>SUM(F24/(20-H9))</f>
        <v>3</v>
      </c>
    </row>
    <row r="25" spans="1:8" x14ac:dyDescent="0.2">
      <c r="A25" t="s">
        <v>5</v>
      </c>
      <c r="B25">
        <v>2</v>
      </c>
      <c r="E25" t="s">
        <v>79</v>
      </c>
      <c r="F25">
        <f>SUM(F5-F24)</f>
        <v>35</v>
      </c>
      <c r="G25">
        <f>SUM(F6-((H11)*H9))/F29</f>
        <v>3.1111111111111112</v>
      </c>
      <c r="H25">
        <f>SUM(F25/(20-(H3-H9)))</f>
        <v>3.1818181818181817</v>
      </c>
    </row>
    <row r="26" spans="1:8" x14ac:dyDescent="0.2">
      <c r="A26" t="s">
        <v>6</v>
      </c>
      <c r="B26" t="b">
        <v>0</v>
      </c>
      <c r="G26">
        <f>SUM(F6/H3)</f>
        <v>3.2105263157894739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10</v>
      </c>
      <c r="H28">
        <f>SUM(H9/20)*100</f>
        <v>50</v>
      </c>
    </row>
    <row r="29" spans="1:8" x14ac:dyDescent="0.2">
      <c r="A29" t="s">
        <v>5</v>
      </c>
      <c r="B29">
        <v>3</v>
      </c>
      <c r="E29" t="s">
        <v>79</v>
      </c>
      <c r="F29">
        <f>SUM(20-F15)</f>
        <v>9</v>
      </c>
      <c r="H29">
        <f xml:space="preserve"> SUM(100-H15)</f>
        <v>44.999999999999993</v>
      </c>
    </row>
    <row r="30" spans="1:8" x14ac:dyDescent="0.2">
      <c r="A30" t="s">
        <v>6</v>
      </c>
      <c r="B30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2</v>
      </c>
    </row>
    <row r="34" spans="1:2" x14ac:dyDescent="0.2">
      <c r="A34" s="21" t="s">
        <v>6</v>
      </c>
      <c r="B34" s="21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3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3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3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4</v>
      </c>
    </row>
    <row r="78" spans="1:2" x14ac:dyDescent="0.2">
      <c r="A78" s="21" t="s">
        <v>6</v>
      </c>
      <c r="B78" s="21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4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3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3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4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4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56</v>
      </c>
    </row>
    <row r="133" spans="1:2" x14ac:dyDescent="0.2">
      <c r="A133" s="21" t="s">
        <v>5</v>
      </c>
      <c r="B133" s="21">
        <v>3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3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3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4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00FD-79E2-384C-80F7-34F2A05F08BC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4.83203125" customWidth="1"/>
    <col min="5" max="5" width="32.5" customWidth="1"/>
    <col min="7" max="7" width="16.83203125" customWidth="1"/>
  </cols>
  <sheetData>
    <row r="1" spans="1:8" ht="17" thickBot="1" x14ac:dyDescent="0.25">
      <c r="A1" t="s">
        <v>0</v>
      </c>
      <c r="B1">
        <v>17</v>
      </c>
    </row>
    <row r="2" spans="1:8" x14ac:dyDescent="0.2">
      <c r="A2" t="s">
        <v>1</v>
      </c>
      <c r="B2">
        <v>20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17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42.5</v>
      </c>
    </row>
    <row r="5" spans="1:8" x14ac:dyDescent="0.2">
      <c r="A5" t="s">
        <v>5</v>
      </c>
      <c r="B5">
        <v>1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39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SUM(B161,B153,B149,B141,B133,B129,B121,B109,B105,B89,B85,B81,B77,B69,B65,B57,B49)</f>
        <v>23</v>
      </c>
      <c r="G6" s="6" t="s">
        <v>53</v>
      </c>
      <c r="H6" s="7">
        <f>SUM(F5/F7)</f>
        <v>1.6956521739130435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23</v>
      </c>
      <c r="G7" s="15" t="s">
        <v>54</v>
      </c>
      <c r="H7" s="16">
        <f>SUM(F6)/H3</f>
        <v>1.3529411764705883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1</v>
      </c>
      <c r="E9" s="5" t="s">
        <v>59</v>
      </c>
      <c r="H9" s="7">
        <v>11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64.705882352941174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SUM(B161,B153,B149,B141,B133,B129,B121,B109,B105,B89,B85)/H9</f>
        <v>1.1818181818181819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3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9</v>
      </c>
      <c r="H14">
        <f>SUM((F14/20)*100)</f>
        <v>45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14</v>
      </c>
      <c r="H15">
        <f>SUM((F15/20)*100)</f>
        <v>70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1</v>
      </c>
      <c r="E17" t="s">
        <v>73</v>
      </c>
      <c r="F17">
        <f>SUM((20-H9)/20)</f>
        <v>0.45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0.3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14</v>
      </c>
      <c r="G20" t="s">
        <v>76</v>
      </c>
      <c r="H20">
        <f>SUM(F20/20)</f>
        <v>0.7</v>
      </c>
    </row>
    <row r="21" spans="1:8" x14ac:dyDescent="0.2">
      <c r="A21" t="s">
        <v>5</v>
      </c>
      <c r="B21">
        <v>2</v>
      </c>
      <c r="E21" t="s">
        <v>74</v>
      </c>
      <c r="F21">
        <f>SUM(H9)</f>
        <v>11</v>
      </c>
      <c r="G21" t="s">
        <v>77</v>
      </c>
      <c r="H21">
        <f>SUM(F21/20)</f>
        <v>0.55000000000000004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19</v>
      </c>
      <c r="G24">
        <f>H11</f>
        <v>1.1818181818181819</v>
      </c>
      <c r="H24">
        <f>SUM(F24/(20-H9))</f>
        <v>2.1111111111111112</v>
      </c>
    </row>
    <row r="25" spans="1:8" x14ac:dyDescent="0.2">
      <c r="A25" t="s">
        <v>5</v>
      </c>
      <c r="B25">
        <v>1</v>
      </c>
      <c r="E25" t="s">
        <v>79</v>
      </c>
      <c r="F25">
        <f>SUM(F5-F24)</f>
        <v>20</v>
      </c>
      <c r="G25">
        <f>SUM(F6-((H11)*H9))/F29</f>
        <v>1.6666666666666667</v>
      </c>
      <c r="H25">
        <f>SUM(F25/(20-(H3-H9)))</f>
        <v>1.4285714285714286</v>
      </c>
    </row>
    <row r="26" spans="1:8" x14ac:dyDescent="0.2">
      <c r="A26" t="s">
        <v>6</v>
      </c>
      <c r="B26" t="b">
        <v>0</v>
      </c>
      <c r="G26">
        <f>SUM(F6/H3)</f>
        <v>1.3529411764705883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11</v>
      </c>
      <c r="H28">
        <f>SUM(H9/20)*100</f>
        <v>55.000000000000007</v>
      </c>
    </row>
    <row r="29" spans="1:8" x14ac:dyDescent="0.2">
      <c r="A29" t="s">
        <v>5</v>
      </c>
      <c r="B29">
        <v>2</v>
      </c>
      <c r="E29" t="s">
        <v>79</v>
      </c>
      <c r="F29">
        <f>SUM(20-F15)</f>
        <v>6</v>
      </c>
      <c r="H29">
        <f xml:space="preserve"> SUM(100-H15)</f>
        <v>30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1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1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1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2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1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1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3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2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56</v>
      </c>
    </row>
    <row r="77" spans="1:2" x14ac:dyDescent="0.2">
      <c r="A77" s="21" t="s">
        <v>5</v>
      </c>
      <c r="B77" s="21">
        <v>1</v>
      </c>
    </row>
    <row r="78" spans="1:2" x14ac:dyDescent="0.2">
      <c r="A78" s="21" t="s">
        <v>6</v>
      </c>
      <c r="B78" s="21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1</v>
      </c>
    </row>
    <row r="82" spans="1:2" x14ac:dyDescent="0.2">
      <c r="A82" s="21" t="s">
        <v>6</v>
      </c>
      <c r="B82" s="21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1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2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1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1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1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1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1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2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1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1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56</v>
      </c>
    </row>
    <row r="133" spans="1:2" x14ac:dyDescent="0.2">
      <c r="A133" s="21" t="s">
        <v>5</v>
      </c>
      <c r="B133" s="21">
        <v>1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56</v>
      </c>
    </row>
    <row r="141" spans="1:2" x14ac:dyDescent="0.2">
      <c r="A141" s="21" t="s">
        <v>5</v>
      </c>
      <c r="B141" s="21">
        <v>1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1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1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2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6D73-DFED-874A-AC3B-DEB500555812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4.83203125" customWidth="1"/>
    <col min="5" max="5" width="32.5" customWidth="1"/>
    <col min="7" max="7" width="16.83203125" customWidth="1"/>
  </cols>
  <sheetData>
    <row r="1" spans="1:8" ht="17" thickBot="1" x14ac:dyDescent="0.25">
      <c r="A1" t="s">
        <v>0</v>
      </c>
      <c r="B1">
        <v>18</v>
      </c>
    </row>
    <row r="2" spans="1:8" x14ac:dyDescent="0.2">
      <c r="A2" t="s">
        <v>1</v>
      </c>
      <c r="B2">
        <v>23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17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42.5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72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SUM(B9,B17,B21,B25,B29,B37,B69,B89,B105,B109,B117,B121,B129,B133,B145,B149,B161)</f>
        <v>52</v>
      </c>
      <c r="G6" s="6" t="s">
        <v>53</v>
      </c>
      <c r="H6" s="7">
        <f>SUM(F5/F7)</f>
        <v>3.1304347826086958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23</v>
      </c>
      <c r="G7" s="15" t="s">
        <v>54</v>
      </c>
      <c r="H7" s="16">
        <f>SUM(F6)/H3</f>
        <v>3.0588235294117645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4</v>
      </c>
      <c r="E9" s="5" t="s">
        <v>59</v>
      </c>
      <c r="H9" s="7">
        <v>10</v>
      </c>
    </row>
    <row r="10" spans="1:8" x14ac:dyDescent="0.2">
      <c r="A10" s="21" t="s">
        <v>6</v>
      </c>
      <c r="B10" s="21" t="b">
        <v>1</v>
      </c>
      <c r="E10" s="5" t="s">
        <v>49</v>
      </c>
      <c r="H10" s="7">
        <f>SUM(H9/H3)*100</f>
        <v>58.82352941176471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SUM(B161,B149,B145,B133,B129,B121,B117,B109,B105,B89)/H9</f>
        <v>2.8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2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10</v>
      </c>
      <c r="H14">
        <f>SUM((F14/20)*100)</f>
        <v>50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13</v>
      </c>
      <c r="H15">
        <f>SUM((F15/20)*100)</f>
        <v>65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4</v>
      </c>
      <c r="E17" t="s">
        <v>73</v>
      </c>
      <c r="F17">
        <f>SUM((20-H9)/20)</f>
        <v>0.5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0.35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13</v>
      </c>
      <c r="G20" t="s">
        <v>76</v>
      </c>
      <c r="H20">
        <f>SUM(F20/20)</f>
        <v>0.65</v>
      </c>
    </row>
    <row r="21" spans="1:8" x14ac:dyDescent="0.2">
      <c r="A21" s="21" t="s">
        <v>5</v>
      </c>
      <c r="B21" s="21">
        <v>2</v>
      </c>
      <c r="E21" t="s">
        <v>74</v>
      </c>
      <c r="F21">
        <f>SUM(H9)</f>
        <v>10</v>
      </c>
      <c r="G21" t="s">
        <v>77</v>
      </c>
      <c r="H21">
        <f>SUM(F21/20)</f>
        <v>0.5</v>
      </c>
    </row>
    <row r="22" spans="1:8" x14ac:dyDescent="0.2">
      <c r="A22" s="21" t="s">
        <v>6</v>
      </c>
      <c r="B22" s="21" t="b">
        <v>0</v>
      </c>
    </row>
    <row r="23" spans="1:8" x14ac:dyDescent="0.2">
      <c r="A23" s="21" t="s">
        <v>2</v>
      </c>
      <c r="B23" s="21" t="s">
        <v>11</v>
      </c>
      <c r="E23" s="22" t="s">
        <v>78</v>
      </c>
      <c r="G23" s="22" t="s">
        <v>81</v>
      </c>
    </row>
    <row r="24" spans="1:8" x14ac:dyDescent="0.2">
      <c r="A24" s="21" t="s">
        <v>4</v>
      </c>
      <c r="B24" s="21" t="s">
        <v>57</v>
      </c>
      <c r="E24" t="s">
        <v>57</v>
      </c>
      <c r="F24">
        <f>SUM(B161,B157,B153,B149,B145,B141,B137,B133,B129,B125,B121,B117,B113,B109,B105,B101,B97,B93,B89,B85)-(H11*H9)</f>
        <v>40</v>
      </c>
      <c r="G24">
        <f>H11</f>
        <v>2.8</v>
      </c>
      <c r="H24">
        <f>SUM(F24/(20-H9))</f>
        <v>4</v>
      </c>
    </row>
    <row r="25" spans="1:8" x14ac:dyDescent="0.2">
      <c r="A25" s="21" t="s">
        <v>5</v>
      </c>
      <c r="B25" s="21">
        <v>4</v>
      </c>
      <c r="E25" t="s">
        <v>79</v>
      </c>
      <c r="F25">
        <f>SUM(F5-F24)</f>
        <v>32</v>
      </c>
      <c r="G25">
        <f>SUM(F6-((H11)*H9))/F29</f>
        <v>3.4285714285714284</v>
      </c>
      <c r="H25">
        <f>SUM(F25/(20-(H3-H9)))</f>
        <v>2.4615384615384617</v>
      </c>
    </row>
    <row r="26" spans="1:8" x14ac:dyDescent="0.2">
      <c r="A26" s="21" t="s">
        <v>6</v>
      </c>
      <c r="B26" s="21" t="b">
        <v>0</v>
      </c>
      <c r="G26">
        <f>SUM(F6/H3)</f>
        <v>3.0588235294117645</v>
      </c>
    </row>
    <row r="27" spans="1:8" x14ac:dyDescent="0.2">
      <c r="A27" s="21" t="s">
        <v>2</v>
      </c>
      <c r="B27" s="21" t="s">
        <v>12</v>
      </c>
      <c r="E27" s="22" t="s">
        <v>80</v>
      </c>
    </row>
    <row r="28" spans="1:8" x14ac:dyDescent="0.2">
      <c r="A28" s="21" t="s">
        <v>4</v>
      </c>
      <c r="B28" s="21" t="s">
        <v>57</v>
      </c>
      <c r="E28" t="s">
        <v>57</v>
      </c>
      <c r="F28">
        <f>SUM(20-F14)</f>
        <v>10</v>
      </c>
      <c r="H28">
        <f>SUM(H9/20)*100</f>
        <v>50</v>
      </c>
    </row>
    <row r="29" spans="1:8" x14ac:dyDescent="0.2">
      <c r="A29" s="21" t="s">
        <v>5</v>
      </c>
      <c r="B29" s="21">
        <v>3</v>
      </c>
      <c r="E29" t="s">
        <v>79</v>
      </c>
      <c r="F29">
        <f>SUM(20-F15)</f>
        <v>7</v>
      </c>
      <c r="H29">
        <f xml:space="preserve"> SUM(100-H15)</f>
        <v>35</v>
      </c>
    </row>
    <row r="30" spans="1:8" x14ac:dyDescent="0.2">
      <c r="A30" s="21" t="s">
        <v>6</v>
      </c>
      <c r="B30" s="21" t="b">
        <v>1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3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4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1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2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4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1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4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56</v>
      </c>
    </row>
    <row r="133" spans="1:2" x14ac:dyDescent="0.2">
      <c r="A133" s="21" t="s">
        <v>5</v>
      </c>
      <c r="B133" s="21">
        <v>2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1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4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3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1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2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923B-4757-A04E-81D9-44C5FBD9C2AE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6.5" customWidth="1"/>
    <col min="5" max="5" width="32.5" customWidth="1"/>
    <col min="7" max="7" width="16" customWidth="1"/>
  </cols>
  <sheetData>
    <row r="1" spans="1:8" ht="17" thickBot="1" x14ac:dyDescent="0.25">
      <c r="A1" t="s">
        <v>0</v>
      </c>
      <c r="B1">
        <v>19</v>
      </c>
    </row>
    <row r="2" spans="1:8" x14ac:dyDescent="0.2">
      <c r="A2" t="s">
        <v>1</v>
      </c>
      <c r="B2">
        <v>24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20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50</v>
      </c>
    </row>
    <row r="5" spans="1:8" x14ac:dyDescent="0.2">
      <c r="A5" t="s">
        <v>5</v>
      </c>
      <c r="B5">
        <v>2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50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SUM(B9,B13,B29,B33,B37,B41,B45,B49,B57,B61,B69,B77,B89,B93,B113,B121,B125,B129,B133,B161)</f>
        <v>51</v>
      </c>
      <c r="G6" s="6" t="s">
        <v>53</v>
      </c>
      <c r="H6" s="7">
        <f>SUM(F5/F7)</f>
        <v>2.5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20</v>
      </c>
      <c r="G7" s="15" t="s">
        <v>54</v>
      </c>
      <c r="H7" s="16">
        <f>SUM(F6)/H3</f>
        <v>2.5499999999999998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2</v>
      </c>
      <c r="E9" s="5" t="s">
        <v>59</v>
      </c>
      <c r="H9" s="7">
        <v>8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40</v>
      </c>
    </row>
    <row r="11" spans="1:8" ht="17" thickBot="1" x14ac:dyDescent="0.25">
      <c r="A11" s="21" t="s">
        <v>2</v>
      </c>
      <c r="B11" s="21" t="s">
        <v>8</v>
      </c>
      <c r="E11" s="18" t="s">
        <v>55</v>
      </c>
      <c r="F11" s="19"/>
      <c r="G11" s="19"/>
      <c r="H11" s="20">
        <f>SUM(B161,B133,B129,B125,B121,B113,B93,B89)/H9</f>
        <v>1.5</v>
      </c>
    </row>
    <row r="12" spans="1:8" x14ac:dyDescent="0.2">
      <c r="A12" s="21" t="s">
        <v>4</v>
      </c>
      <c r="B12" s="21" t="s">
        <v>57</v>
      </c>
      <c r="E12" s="22" t="s">
        <v>68</v>
      </c>
    </row>
    <row r="13" spans="1:8" x14ac:dyDescent="0.2">
      <c r="A13" s="21" t="s">
        <v>5</v>
      </c>
      <c r="B13" s="21">
        <v>2</v>
      </c>
      <c r="H13" s="22" t="s">
        <v>71</v>
      </c>
    </row>
    <row r="14" spans="1:8" x14ac:dyDescent="0.2">
      <c r="A14" s="21" t="s">
        <v>6</v>
      </c>
      <c r="B14" s="21" t="b">
        <v>0</v>
      </c>
      <c r="E14" s="23" t="s">
        <v>69</v>
      </c>
      <c r="F14">
        <f>SUM((20-H9))</f>
        <v>12</v>
      </c>
      <c r="H14">
        <f>SUM((F14/20)*100)</f>
        <v>60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8</v>
      </c>
      <c r="H15">
        <f>SUM((F15/20)*100)</f>
        <v>40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2</v>
      </c>
      <c r="E17" t="s">
        <v>73</v>
      </c>
      <c r="F17">
        <f>SUM((20-H9)/20)</f>
        <v>0.6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0.6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8</v>
      </c>
      <c r="G20" t="s">
        <v>76</v>
      </c>
      <c r="H20">
        <f>SUM(F20/20)</f>
        <v>0.4</v>
      </c>
    </row>
    <row r="21" spans="1:8" x14ac:dyDescent="0.2">
      <c r="A21" t="s">
        <v>5</v>
      </c>
      <c r="B21">
        <v>2</v>
      </c>
      <c r="E21" t="s">
        <v>74</v>
      </c>
      <c r="F21">
        <f>SUM(H9)</f>
        <v>8</v>
      </c>
      <c r="G21" t="s">
        <v>77</v>
      </c>
      <c r="H21">
        <f>SUM(F21/20)</f>
        <v>0.4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36</v>
      </c>
      <c r="G24">
        <f>H11</f>
        <v>1.5</v>
      </c>
      <c r="H24">
        <f>SUM(F24/(20-H9))</f>
        <v>3</v>
      </c>
    </row>
    <row r="25" spans="1:8" x14ac:dyDescent="0.2">
      <c r="A25" t="s">
        <v>5</v>
      </c>
      <c r="B25">
        <v>2</v>
      </c>
      <c r="E25" t="s">
        <v>79</v>
      </c>
      <c r="F25">
        <f>SUM(F5-F24)</f>
        <v>14</v>
      </c>
      <c r="G25">
        <f>SUM(F6-((H11)*H9))/F29</f>
        <v>3.25</v>
      </c>
      <c r="H25">
        <f>SUM(F25/(20-(H3-H9)))</f>
        <v>1.75</v>
      </c>
    </row>
    <row r="26" spans="1:8" x14ac:dyDescent="0.2">
      <c r="A26" t="s">
        <v>6</v>
      </c>
      <c r="B26" t="b">
        <v>0</v>
      </c>
      <c r="G26">
        <f>SUM(F6/H3)</f>
        <v>2.5499999999999998</v>
      </c>
    </row>
    <row r="27" spans="1:8" x14ac:dyDescent="0.2">
      <c r="A27" s="21" t="s">
        <v>2</v>
      </c>
      <c r="B27" s="21" t="s">
        <v>12</v>
      </c>
      <c r="E27" s="22" t="s">
        <v>80</v>
      </c>
    </row>
    <row r="28" spans="1:8" x14ac:dyDescent="0.2">
      <c r="A28" s="21" t="s">
        <v>4</v>
      </c>
      <c r="B28" s="21" t="s">
        <v>57</v>
      </c>
      <c r="E28" t="s">
        <v>57</v>
      </c>
      <c r="F28">
        <f>SUM(20-F14)</f>
        <v>8</v>
      </c>
      <c r="H28">
        <f>SUM(H9/20)*100</f>
        <v>40</v>
      </c>
    </row>
    <row r="29" spans="1:8" x14ac:dyDescent="0.2">
      <c r="A29" s="21" t="s">
        <v>5</v>
      </c>
      <c r="B29" s="21">
        <v>3</v>
      </c>
      <c r="E29" t="s">
        <v>79</v>
      </c>
      <c r="F29">
        <f>SUM(20-F15)</f>
        <v>12</v>
      </c>
      <c r="H29">
        <f xml:space="preserve"> SUM(100-H15)</f>
        <v>60</v>
      </c>
    </row>
    <row r="30" spans="1:8" x14ac:dyDescent="0.2">
      <c r="A30" s="21" t="s">
        <v>6</v>
      </c>
      <c r="B30" s="21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5</v>
      </c>
    </row>
    <row r="34" spans="1:2" x14ac:dyDescent="0.2">
      <c r="A34" s="21" t="s">
        <v>6</v>
      </c>
      <c r="B34" s="21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3</v>
      </c>
    </row>
    <row r="38" spans="1:2" x14ac:dyDescent="0.2">
      <c r="A38" s="21" t="s">
        <v>6</v>
      </c>
      <c r="B38" s="21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57</v>
      </c>
    </row>
    <row r="41" spans="1:2" x14ac:dyDescent="0.2">
      <c r="A41" s="21" t="s">
        <v>5</v>
      </c>
      <c r="B41" s="21">
        <v>3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4</v>
      </c>
    </row>
    <row r="46" spans="1:2" x14ac:dyDescent="0.2">
      <c r="A46" s="21" t="s">
        <v>6</v>
      </c>
      <c r="B46" s="21" t="b">
        <v>1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2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1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4</v>
      </c>
    </row>
    <row r="58" spans="1:2" x14ac:dyDescent="0.2">
      <c r="A58" s="21" t="s">
        <v>6</v>
      </c>
      <c r="B58" s="21" t="b">
        <v>1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4</v>
      </c>
    </row>
    <row r="62" spans="1:2" x14ac:dyDescent="0.2">
      <c r="A62" s="21" t="s">
        <v>6</v>
      </c>
      <c r="B62" s="21" t="b">
        <v>1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1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4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3</v>
      </c>
    </row>
    <row r="78" spans="1:2" x14ac:dyDescent="0.2">
      <c r="A78" s="21" t="s">
        <v>6</v>
      </c>
      <c r="B78" s="21" t="b">
        <v>1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1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s="21" t="s">
        <v>2</v>
      </c>
      <c r="B91" s="21" t="s">
        <v>28</v>
      </c>
    </row>
    <row r="92" spans="1:2" x14ac:dyDescent="0.2">
      <c r="A92" s="21" t="s">
        <v>4</v>
      </c>
      <c r="B92" s="21" t="s">
        <v>56</v>
      </c>
    </row>
    <row r="93" spans="1:2" x14ac:dyDescent="0.2">
      <c r="A93" s="21" t="s">
        <v>5</v>
      </c>
      <c r="B93" s="21">
        <v>1</v>
      </c>
    </row>
    <row r="94" spans="1:2" x14ac:dyDescent="0.2">
      <c r="A94" s="21" t="s">
        <v>6</v>
      </c>
      <c r="B94" s="21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1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2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1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2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56</v>
      </c>
    </row>
    <row r="133" spans="1:2" x14ac:dyDescent="0.2">
      <c r="A133" s="21" t="s">
        <v>5</v>
      </c>
      <c r="B133" s="21">
        <v>1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1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1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9AE1-A2D6-EF42-A944-515CBEBF4615}">
  <dimension ref="A1:H162"/>
  <sheetViews>
    <sheetView workbookViewId="0">
      <selection activeCell="F6" sqref="F6"/>
    </sheetView>
  </sheetViews>
  <sheetFormatPr baseColWidth="10" defaultRowHeight="16" x14ac:dyDescent="0.2"/>
  <cols>
    <col min="2" max="2" width="15" customWidth="1"/>
    <col min="5" max="5" width="36.83203125" customWidth="1"/>
    <col min="7" max="7" width="25.5" customWidth="1"/>
  </cols>
  <sheetData>
    <row r="1" spans="1:8" ht="17" thickBot="1" x14ac:dyDescent="0.25">
      <c r="A1" t="s">
        <v>0</v>
      </c>
      <c r="B1">
        <v>2</v>
      </c>
    </row>
    <row r="2" spans="1:8" x14ac:dyDescent="0.2">
      <c r="A2" t="s">
        <v>1</v>
      </c>
      <c r="B2">
        <v>24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11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27.500000000000004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77</v>
      </c>
      <c r="G5" s="10" t="s">
        <v>51</v>
      </c>
      <c r="H5" s="7"/>
    </row>
    <row r="6" spans="1:8" x14ac:dyDescent="0.2">
      <c r="A6" s="21" t="s">
        <v>6</v>
      </c>
      <c r="B6" s="21" t="b">
        <v>0</v>
      </c>
      <c r="E6" s="11" t="s">
        <v>52</v>
      </c>
      <c r="F6" s="12">
        <f>SUM(B161,B9,B53,B61,B89,B105,B113,B117,B129,B149,B153)</f>
        <v>22</v>
      </c>
      <c r="G6" s="6" t="s">
        <v>53</v>
      </c>
      <c r="H6" s="7">
        <f>SUM(F5/F7)</f>
        <v>2.6551724137931036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29</v>
      </c>
      <c r="G7" s="15" t="s">
        <v>54</v>
      </c>
      <c r="H7" s="16">
        <f>SUM(F6)/H3</f>
        <v>2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2</v>
      </c>
      <c r="E9" s="5" t="s">
        <v>59</v>
      </c>
      <c r="H9" s="7">
        <v>8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72.727272727272734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SUM(B161,B153,B149,B129,B117,B113,B105,B89)/H9</f>
        <v>1.625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2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12</v>
      </c>
      <c r="H14">
        <f>SUM((F14/20)*100)</f>
        <v>60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17</v>
      </c>
      <c r="H15">
        <f>SUM((F15/20)*100)</f>
        <v>85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3</v>
      </c>
      <c r="E17" t="s">
        <v>73</v>
      </c>
      <c r="F17">
        <f>SUM((20-H9)/20)</f>
        <v>0.6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0.15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17</v>
      </c>
      <c r="G20" t="s">
        <v>76</v>
      </c>
      <c r="H20">
        <f>SUM(F20/20)</f>
        <v>0.85</v>
      </c>
    </row>
    <row r="21" spans="1:8" x14ac:dyDescent="0.2">
      <c r="A21" t="s">
        <v>5</v>
      </c>
      <c r="B21">
        <v>1</v>
      </c>
      <c r="E21" t="s">
        <v>74</v>
      </c>
      <c r="F21">
        <f>SUM(H9)</f>
        <v>8</v>
      </c>
      <c r="G21" t="s">
        <v>77</v>
      </c>
      <c r="H21">
        <f>SUM(F21/20)</f>
        <v>0.4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36</v>
      </c>
      <c r="G24">
        <f>H11</f>
        <v>1.625</v>
      </c>
      <c r="H24">
        <f>SUM(F24/(20-H9))</f>
        <v>3</v>
      </c>
    </row>
    <row r="25" spans="1:8" x14ac:dyDescent="0.2">
      <c r="A25" t="s">
        <v>5</v>
      </c>
      <c r="B25">
        <v>3</v>
      </c>
      <c r="E25" t="s">
        <v>79</v>
      </c>
      <c r="F25">
        <f>SUM(F5-F24)</f>
        <v>41</v>
      </c>
      <c r="G25">
        <f>SUM(F6-((H11)*H9))/F29</f>
        <v>3</v>
      </c>
      <c r="H25">
        <f>SUM(F25/(20-(H3-H9)))</f>
        <v>2.4117647058823528</v>
      </c>
    </row>
    <row r="26" spans="1:8" x14ac:dyDescent="0.2">
      <c r="A26" t="s">
        <v>6</v>
      </c>
      <c r="B26" t="b">
        <v>0</v>
      </c>
      <c r="G26">
        <f>SUM(F6/H3)</f>
        <v>2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8</v>
      </c>
      <c r="H28">
        <f>SUM(H9/20)*100</f>
        <v>40</v>
      </c>
    </row>
    <row r="29" spans="1:8" x14ac:dyDescent="0.2">
      <c r="A29" t="s">
        <v>5</v>
      </c>
      <c r="B29">
        <v>3</v>
      </c>
      <c r="E29" t="s">
        <v>79</v>
      </c>
      <c r="F29">
        <f>SUM(20-F15)</f>
        <v>3</v>
      </c>
      <c r="H29">
        <f xml:space="preserve"> SUM(100-H15)</f>
        <v>15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57</v>
      </c>
    </row>
    <row r="53" spans="1:2" x14ac:dyDescent="0.2">
      <c r="A53" s="21" t="s">
        <v>5</v>
      </c>
      <c r="B53" s="21">
        <v>4</v>
      </c>
    </row>
    <row r="54" spans="1:2" x14ac:dyDescent="0.2">
      <c r="A54" s="21" t="s">
        <v>6</v>
      </c>
      <c r="B54" s="21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3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1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1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2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2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1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1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1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3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1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B8A7-0978-FB46-8650-071EF6E6187D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7" customWidth="1"/>
    <col min="5" max="5" width="32.33203125" customWidth="1"/>
    <col min="7" max="7" width="16.5" customWidth="1"/>
  </cols>
  <sheetData>
    <row r="1" spans="1:8" ht="17" thickBot="1" x14ac:dyDescent="0.25">
      <c r="A1" t="s">
        <v>0</v>
      </c>
      <c r="B1">
        <v>20</v>
      </c>
    </row>
    <row r="2" spans="1:8" x14ac:dyDescent="0.2">
      <c r="A2" t="s">
        <v>1</v>
      </c>
      <c r="B2">
        <v>19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10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25</v>
      </c>
    </row>
    <row r="5" spans="1:8" x14ac:dyDescent="0.2">
      <c r="A5" t="s">
        <v>5</v>
      </c>
      <c r="B5">
        <v>5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105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SUM(B17,B21,B33,B41,B61,B89,B109,B113,B117,B121)</f>
        <v>24</v>
      </c>
      <c r="G6" s="6" t="s">
        <v>53</v>
      </c>
      <c r="H6" s="7">
        <f>SUM(F5/F7)</f>
        <v>3.5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30</v>
      </c>
      <c r="G7" s="15" t="s">
        <v>54</v>
      </c>
      <c r="H7" s="16">
        <f>SUM(F6)/H3</f>
        <v>2.4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4</v>
      </c>
      <c r="E9" s="5" t="s">
        <v>59</v>
      </c>
      <c r="H9" s="7">
        <v>5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50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SUM(B121,B117,B113,B109,B89)/H9</f>
        <v>2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2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15</v>
      </c>
      <c r="H14">
        <f>SUM((F14/20)*100)</f>
        <v>75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15</v>
      </c>
      <c r="H15">
        <f>SUM((F15/20)*100)</f>
        <v>75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5</v>
      </c>
      <c r="E17" t="s">
        <v>73</v>
      </c>
      <c r="F17">
        <f>SUM((20-H9)/20)</f>
        <v>0.75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0.25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15</v>
      </c>
      <c r="G20" t="s">
        <v>76</v>
      </c>
      <c r="H20">
        <f>SUM(F20/20)</f>
        <v>0.75</v>
      </c>
    </row>
    <row r="21" spans="1:8" x14ac:dyDescent="0.2">
      <c r="A21" s="21" t="s">
        <v>5</v>
      </c>
      <c r="B21" s="21">
        <v>2</v>
      </c>
      <c r="E21" t="s">
        <v>74</v>
      </c>
      <c r="F21">
        <f>SUM(H9)</f>
        <v>5</v>
      </c>
      <c r="G21" t="s">
        <v>77</v>
      </c>
      <c r="H21">
        <f>SUM(F21/20)</f>
        <v>0.25</v>
      </c>
    </row>
    <row r="22" spans="1:8" x14ac:dyDescent="0.2">
      <c r="A22" s="21" t="s">
        <v>6</v>
      </c>
      <c r="B22" s="21" t="b">
        <v>1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55</v>
      </c>
      <c r="G24">
        <f>H11</f>
        <v>2</v>
      </c>
      <c r="H24">
        <f>SUM(F24/(20-H9))</f>
        <v>3.6666666666666665</v>
      </c>
    </row>
    <row r="25" spans="1:8" x14ac:dyDescent="0.2">
      <c r="A25" t="s">
        <v>5</v>
      </c>
      <c r="B25">
        <v>3</v>
      </c>
      <c r="E25" t="s">
        <v>79</v>
      </c>
      <c r="F25">
        <f>SUM(F5-F24)</f>
        <v>50</v>
      </c>
      <c r="G25">
        <f>SUM(F6-((H11)*H9))/F29</f>
        <v>2.8</v>
      </c>
      <c r="H25">
        <f>SUM(F25/(20-(H3-H9)))</f>
        <v>3.3333333333333335</v>
      </c>
    </row>
    <row r="26" spans="1:8" x14ac:dyDescent="0.2">
      <c r="A26" t="s">
        <v>6</v>
      </c>
      <c r="B26" t="b">
        <v>0</v>
      </c>
      <c r="G26">
        <f>SUM(F6/H3)</f>
        <v>2.4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5</v>
      </c>
      <c r="H28">
        <f>SUM(H9/20)*100</f>
        <v>25</v>
      </c>
    </row>
    <row r="29" spans="1:8" x14ac:dyDescent="0.2">
      <c r="A29" t="s">
        <v>5</v>
      </c>
      <c r="B29">
        <v>3</v>
      </c>
      <c r="E29" t="s">
        <v>79</v>
      </c>
      <c r="F29">
        <f>SUM(20-F15)</f>
        <v>5</v>
      </c>
      <c r="H29">
        <f xml:space="preserve"> SUM(100-H15)</f>
        <v>25</v>
      </c>
    </row>
    <row r="30" spans="1:8" x14ac:dyDescent="0.2">
      <c r="A30" t="s">
        <v>6</v>
      </c>
      <c r="B30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4</v>
      </c>
    </row>
    <row r="34" spans="1:2" x14ac:dyDescent="0.2">
      <c r="A34" s="21" t="s">
        <v>6</v>
      </c>
      <c r="B34" s="21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57</v>
      </c>
    </row>
    <row r="41" spans="1:2" x14ac:dyDescent="0.2">
      <c r="A41" s="21" t="s">
        <v>5</v>
      </c>
      <c r="B41" s="21">
        <v>2</v>
      </c>
    </row>
    <row r="42" spans="1:2" x14ac:dyDescent="0.2">
      <c r="A42" s="21" t="s">
        <v>6</v>
      </c>
      <c r="B42" s="21" t="b">
        <v>1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1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1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1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1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2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4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0336-2813-5044-B4FA-4F3E8A3F7888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6.1640625" customWidth="1"/>
    <col min="5" max="5" width="32.5" customWidth="1"/>
    <col min="7" max="7" width="17.33203125" customWidth="1"/>
  </cols>
  <sheetData>
    <row r="1" spans="1:8" ht="17" thickBot="1" x14ac:dyDescent="0.25">
      <c r="A1" t="s">
        <v>0</v>
      </c>
      <c r="B1">
        <v>21</v>
      </c>
    </row>
    <row r="2" spans="1:8" x14ac:dyDescent="0.2">
      <c r="A2" t="s">
        <v>1</v>
      </c>
      <c r="B2">
        <v>20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20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50</v>
      </c>
    </row>
    <row r="5" spans="1:8" x14ac:dyDescent="0.2">
      <c r="A5" t="s">
        <v>5</v>
      </c>
      <c r="B5">
        <v>1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32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SUM(B25,B33,B37,B41,B45,B49,B57,B69,B77,B89,B105,B117,B121,B125,B129,B133,B145,B149,B153,B161)</f>
        <v>28</v>
      </c>
      <c r="G6" s="6" t="s">
        <v>53</v>
      </c>
      <c r="H6" s="7">
        <f>SUM(F5/F7)</f>
        <v>1.6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20</v>
      </c>
      <c r="G7" s="15" t="s">
        <v>54</v>
      </c>
      <c r="H7" s="16">
        <f>SUM(F6)/H3</f>
        <v>1.4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2</v>
      </c>
      <c r="E9" s="5" t="s">
        <v>59</v>
      </c>
      <c r="H9" s="7">
        <v>11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55.000000000000007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SUM(B161,B153,B149,B145,B133,B129,B125,B121,B117,B105,B89)/H9</f>
        <v>1.4545454545454546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1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9</v>
      </c>
      <c r="H14">
        <f>SUM((F14/20)*100)</f>
        <v>45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11</v>
      </c>
      <c r="H15">
        <f>SUM((F15/20)*100)</f>
        <v>55.000000000000007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1</v>
      </c>
      <c r="E17" t="s">
        <v>73</v>
      </c>
      <c r="F17">
        <f>SUM((20-H9)/20)</f>
        <v>0.45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0.45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11</v>
      </c>
      <c r="G20" t="s">
        <v>76</v>
      </c>
      <c r="H20">
        <f>SUM(F20/20)</f>
        <v>0.55000000000000004</v>
      </c>
    </row>
    <row r="21" spans="1:8" x14ac:dyDescent="0.2">
      <c r="A21" t="s">
        <v>5</v>
      </c>
      <c r="B21">
        <v>1</v>
      </c>
      <c r="E21" t="s">
        <v>74</v>
      </c>
      <c r="F21">
        <f>SUM(H9)</f>
        <v>11</v>
      </c>
      <c r="G21" t="s">
        <v>77</v>
      </c>
      <c r="H21">
        <f>SUM(F21/20)</f>
        <v>0.55000000000000004</v>
      </c>
    </row>
    <row r="22" spans="1:8" x14ac:dyDescent="0.2">
      <c r="A22" t="s">
        <v>6</v>
      </c>
      <c r="B22" t="b">
        <v>0</v>
      </c>
    </row>
    <row r="23" spans="1:8" x14ac:dyDescent="0.2">
      <c r="A23" s="21" t="s">
        <v>2</v>
      </c>
      <c r="B23" s="21" t="s">
        <v>11</v>
      </c>
      <c r="E23" s="22" t="s">
        <v>78</v>
      </c>
      <c r="G23" s="22" t="s">
        <v>81</v>
      </c>
    </row>
    <row r="24" spans="1:8" x14ac:dyDescent="0.2">
      <c r="A24" s="21" t="s">
        <v>4</v>
      </c>
      <c r="B24" s="21" t="s">
        <v>57</v>
      </c>
      <c r="E24" t="s">
        <v>57</v>
      </c>
      <c r="F24">
        <f>SUM(B161,B157,B153,B149,B145,B141,B137,B133,B129,B125,B121,B117,B113,B109,B105,B101,B97,B93,B89,B85)-(H11*H9)</f>
        <v>19</v>
      </c>
      <c r="G24">
        <f>H11</f>
        <v>1.4545454545454546</v>
      </c>
      <c r="H24">
        <f>SUM(F24/(20-H9))</f>
        <v>2.1111111111111112</v>
      </c>
    </row>
    <row r="25" spans="1:8" x14ac:dyDescent="0.2">
      <c r="A25" s="21" t="s">
        <v>5</v>
      </c>
      <c r="B25" s="21">
        <v>2</v>
      </c>
      <c r="E25" t="s">
        <v>79</v>
      </c>
      <c r="F25">
        <f>SUM(F5-F24)</f>
        <v>13</v>
      </c>
      <c r="G25">
        <f>SUM(F6-((H11)*H9))/F29</f>
        <v>1.3333333333333333</v>
      </c>
      <c r="H25">
        <f>SUM(F25/(20-(H3-H9)))</f>
        <v>1.1818181818181819</v>
      </c>
    </row>
    <row r="26" spans="1:8" x14ac:dyDescent="0.2">
      <c r="A26" s="21" t="s">
        <v>6</v>
      </c>
      <c r="B26" s="21" t="b">
        <v>0</v>
      </c>
      <c r="G26">
        <f>SUM(F6/H3)</f>
        <v>1.4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11</v>
      </c>
      <c r="H28">
        <f>SUM(H9/20)*100</f>
        <v>55.000000000000007</v>
      </c>
    </row>
    <row r="29" spans="1:8" x14ac:dyDescent="0.2">
      <c r="A29" t="s">
        <v>5</v>
      </c>
      <c r="B29">
        <v>1</v>
      </c>
      <c r="E29" t="s">
        <v>79</v>
      </c>
      <c r="F29">
        <f>SUM(20-F15)</f>
        <v>9</v>
      </c>
      <c r="H29">
        <f xml:space="preserve"> SUM(100-H15)</f>
        <v>44.999999999999993</v>
      </c>
    </row>
    <row r="30" spans="1:8" x14ac:dyDescent="0.2">
      <c r="A30" t="s">
        <v>6</v>
      </c>
      <c r="B30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1</v>
      </c>
    </row>
    <row r="34" spans="1:2" x14ac:dyDescent="0.2">
      <c r="A34" s="21" t="s">
        <v>6</v>
      </c>
      <c r="B34" s="21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1</v>
      </c>
    </row>
    <row r="38" spans="1:2" x14ac:dyDescent="0.2">
      <c r="A38" s="21" t="s">
        <v>6</v>
      </c>
      <c r="B38" s="21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57</v>
      </c>
    </row>
    <row r="41" spans="1:2" x14ac:dyDescent="0.2">
      <c r="A41" s="21" t="s">
        <v>5</v>
      </c>
      <c r="B41" s="21">
        <v>1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2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1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2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1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1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1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1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1</v>
      </c>
    </row>
    <row r="78" spans="1:2" x14ac:dyDescent="0.2">
      <c r="A78" s="21" t="s">
        <v>6</v>
      </c>
      <c r="B78" s="21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1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1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2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2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1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1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1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1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1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56</v>
      </c>
    </row>
    <row r="133" spans="1:2" x14ac:dyDescent="0.2">
      <c r="A133" s="21" t="s">
        <v>5</v>
      </c>
      <c r="B133" s="21">
        <v>1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2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1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2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3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5E7C-0F35-AD46-A6C9-3660460D9DDC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5.33203125" customWidth="1"/>
    <col min="5" max="5" width="32.33203125" customWidth="1"/>
    <col min="7" max="7" width="16.83203125" customWidth="1"/>
  </cols>
  <sheetData>
    <row r="1" spans="1:8" ht="17" thickBot="1" x14ac:dyDescent="0.25">
      <c r="A1" t="s">
        <v>0</v>
      </c>
      <c r="B1">
        <v>22</v>
      </c>
    </row>
    <row r="2" spans="1:8" x14ac:dyDescent="0.2">
      <c r="A2" t="s">
        <v>1</v>
      </c>
      <c r="B2">
        <v>18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15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37.5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97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SUM(B13,B21,B33,B41,B45,B53,B61,B89,B101,B109,B121,B125,B145,B157,B161)</f>
        <v>54</v>
      </c>
      <c r="G6" s="6" t="s">
        <v>53</v>
      </c>
      <c r="H6" s="7">
        <f>SUM(F5/F7)</f>
        <v>3.88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25</v>
      </c>
      <c r="G7" s="15" t="s">
        <v>54</v>
      </c>
      <c r="H7" s="16">
        <f>SUM(F6)/H3</f>
        <v>3.6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4</v>
      </c>
      <c r="E9" s="5" t="s">
        <v>59</v>
      </c>
      <c r="H9" s="7">
        <v>8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53.333333333333336</v>
      </c>
    </row>
    <row r="11" spans="1:8" ht="17" thickBot="1" x14ac:dyDescent="0.25">
      <c r="A11" s="21" t="s">
        <v>2</v>
      </c>
      <c r="B11" s="21" t="s">
        <v>8</v>
      </c>
      <c r="E11" s="18" t="s">
        <v>55</v>
      </c>
      <c r="F11" s="19"/>
      <c r="G11" s="19"/>
      <c r="H11" s="20">
        <f>SUM(B161,B157,B145,B125,B121,B109,B101,B89)/H9</f>
        <v>3.625</v>
      </c>
    </row>
    <row r="12" spans="1:8" x14ac:dyDescent="0.2">
      <c r="A12" s="21" t="s">
        <v>4</v>
      </c>
      <c r="B12" s="21" t="s">
        <v>57</v>
      </c>
      <c r="E12" s="22" t="s">
        <v>68</v>
      </c>
    </row>
    <row r="13" spans="1:8" x14ac:dyDescent="0.2">
      <c r="A13" s="21" t="s">
        <v>5</v>
      </c>
      <c r="B13" s="21">
        <v>4</v>
      </c>
      <c r="H13" s="22" t="s">
        <v>71</v>
      </c>
    </row>
    <row r="14" spans="1:8" x14ac:dyDescent="0.2">
      <c r="A14" s="21" t="s">
        <v>6</v>
      </c>
      <c r="B14" s="21" t="b">
        <v>0</v>
      </c>
      <c r="E14" s="23" t="s">
        <v>69</v>
      </c>
      <c r="F14">
        <f>SUM((20-H9))</f>
        <v>12</v>
      </c>
      <c r="H14">
        <f>SUM((F14/20)*100)</f>
        <v>60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13</v>
      </c>
      <c r="H15">
        <f>SUM((F15/20)*100)</f>
        <v>65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4</v>
      </c>
      <c r="E17" t="s">
        <v>73</v>
      </c>
      <c r="F17">
        <f>SUM((20-H9)/20)</f>
        <v>0.6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0.35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13</v>
      </c>
      <c r="G20" t="s">
        <v>76</v>
      </c>
      <c r="H20">
        <f>SUM(F20/20)</f>
        <v>0.65</v>
      </c>
    </row>
    <row r="21" spans="1:8" x14ac:dyDescent="0.2">
      <c r="A21" s="21" t="s">
        <v>5</v>
      </c>
      <c r="B21" s="21">
        <v>4</v>
      </c>
      <c r="E21" t="s">
        <v>74</v>
      </c>
      <c r="F21">
        <f>SUM(H9)</f>
        <v>8</v>
      </c>
      <c r="G21" t="s">
        <v>77</v>
      </c>
      <c r="H21">
        <f>SUM(F21/20)</f>
        <v>0.4</v>
      </c>
    </row>
    <row r="22" spans="1:8" x14ac:dyDescent="0.2">
      <c r="A22" s="21" t="s">
        <v>6</v>
      </c>
      <c r="B22" s="21" t="b">
        <v>1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48</v>
      </c>
      <c r="G24">
        <f>H11</f>
        <v>3.625</v>
      </c>
      <c r="H24">
        <f>SUM(F24/(20-H9))</f>
        <v>4</v>
      </c>
    </row>
    <row r="25" spans="1:8" x14ac:dyDescent="0.2">
      <c r="A25" t="s">
        <v>5</v>
      </c>
      <c r="B25">
        <v>4</v>
      </c>
      <c r="E25" t="s">
        <v>79</v>
      </c>
      <c r="F25">
        <f>SUM(F5-F24)</f>
        <v>49</v>
      </c>
      <c r="G25">
        <f>SUM(F6-((H11)*H9))/F29</f>
        <v>3.5714285714285716</v>
      </c>
      <c r="H25">
        <f>SUM(F25/(20-(H3-H9)))</f>
        <v>3.7692307692307692</v>
      </c>
    </row>
    <row r="26" spans="1:8" x14ac:dyDescent="0.2">
      <c r="A26" t="s">
        <v>6</v>
      </c>
      <c r="B26" t="b">
        <v>0</v>
      </c>
      <c r="G26">
        <f>SUM(F6/H3)</f>
        <v>3.6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8</v>
      </c>
      <c r="H28">
        <f>SUM(H9/20)*100</f>
        <v>40</v>
      </c>
    </row>
    <row r="29" spans="1:8" x14ac:dyDescent="0.2">
      <c r="A29" t="s">
        <v>5</v>
      </c>
      <c r="B29">
        <v>4</v>
      </c>
      <c r="E29" t="s">
        <v>79</v>
      </c>
      <c r="F29">
        <f>SUM(20-F15)</f>
        <v>7</v>
      </c>
      <c r="H29">
        <f xml:space="preserve"> SUM(100-H15)</f>
        <v>35</v>
      </c>
    </row>
    <row r="30" spans="1:8" x14ac:dyDescent="0.2">
      <c r="A30" t="s">
        <v>6</v>
      </c>
      <c r="B30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3</v>
      </c>
    </row>
    <row r="34" spans="1:2" x14ac:dyDescent="0.2">
      <c r="A34" s="21" t="s">
        <v>6</v>
      </c>
      <c r="B34" s="21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57</v>
      </c>
    </row>
    <row r="41" spans="1:2" x14ac:dyDescent="0.2">
      <c r="A41" s="21" t="s">
        <v>5</v>
      </c>
      <c r="B41" s="21">
        <v>4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4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57</v>
      </c>
    </row>
    <row r="53" spans="1:2" x14ac:dyDescent="0.2">
      <c r="A53" s="21" t="s">
        <v>5</v>
      </c>
      <c r="B53" s="21">
        <v>3</v>
      </c>
    </row>
    <row r="54" spans="1:2" x14ac:dyDescent="0.2">
      <c r="A54" s="21" t="s">
        <v>6</v>
      </c>
      <c r="B54" s="21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3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3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1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56</v>
      </c>
    </row>
    <row r="101" spans="1:2" x14ac:dyDescent="0.2">
      <c r="A101" s="21" t="s">
        <v>5</v>
      </c>
      <c r="B101" s="21">
        <v>4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4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1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4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3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1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3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s="21" t="s">
        <v>2</v>
      </c>
      <c r="B155" s="21" t="s">
        <v>44</v>
      </c>
    </row>
    <row r="156" spans="1:2" x14ac:dyDescent="0.2">
      <c r="A156" s="21" t="s">
        <v>4</v>
      </c>
      <c r="B156" s="21" t="s">
        <v>56</v>
      </c>
    </row>
    <row r="157" spans="1:2" x14ac:dyDescent="0.2">
      <c r="A157" s="21" t="s">
        <v>5</v>
      </c>
      <c r="B157" s="21">
        <v>4</v>
      </c>
    </row>
    <row r="158" spans="1:2" x14ac:dyDescent="0.2">
      <c r="A158" s="21" t="s">
        <v>6</v>
      </c>
      <c r="B158" s="21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4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542B-5272-454E-973E-2AC2C591CDDF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6.83203125" customWidth="1"/>
    <col min="5" max="5" width="33" customWidth="1"/>
    <col min="7" max="7" width="16.33203125" customWidth="1"/>
  </cols>
  <sheetData>
    <row r="1" spans="1:8" ht="17" thickBot="1" x14ac:dyDescent="0.25">
      <c r="A1" t="s">
        <v>0</v>
      </c>
      <c r="B1">
        <v>23</v>
      </c>
    </row>
    <row r="2" spans="1:8" x14ac:dyDescent="0.2">
      <c r="A2" t="s">
        <v>1</v>
      </c>
      <c r="B2">
        <v>28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20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50</v>
      </c>
    </row>
    <row r="5" spans="1:8" x14ac:dyDescent="0.2">
      <c r="A5" t="s">
        <v>5</v>
      </c>
      <c r="B5">
        <v>1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22</v>
      </c>
      <c r="G5" s="10" t="s">
        <v>51</v>
      </c>
      <c r="H5" s="7"/>
    </row>
    <row r="6" spans="1:8" x14ac:dyDescent="0.2">
      <c r="A6" s="21" t="s">
        <v>6</v>
      </c>
      <c r="B6" s="21" t="b">
        <v>0</v>
      </c>
      <c r="E6" s="11" t="s">
        <v>52</v>
      </c>
      <c r="F6" s="12">
        <f>SUM(B9,B21,B29,B57,B61,B77,B81,B89,B97,B101,B105,B109,B113,B121,B125,B129,B133,B141,B153,B161)</f>
        <v>22</v>
      </c>
      <c r="G6" s="6" t="s">
        <v>53</v>
      </c>
      <c r="H6" s="7">
        <f>SUM(F5/F7)</f>
        <v>1.1000000000000001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20</v>
      </c>
      <c r="G7" s="15" t="s">
        <v>54</v>
      </c>
      <c r="H7" s="16">
        <f>SUM(F6)/H3</f>
        <v>1.1000000000000001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2</v>
      </c>
      <c r="E9" s="5" t="s">
        <v>59</v>
      </c>
      <c r="H9" s="7">
        <v>13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65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SUM(B161,B153,B141,B133,B129,B125,B121,B113,B109,B105,B101,B97,B89)/H9</f>
        <v>1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1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7</v>
      </c>
      <c r="H14">
        <f>SUM((F14/20)*100)</f>
        <v>35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13</v>
      </c>
      <c r="H15">
        <f>SUM((F15/20)*100)</f>
        <v>65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1</v>
      </c>
      <c r="E17" t="s">
        <v>73</v>
      </c>
      <c r="F17">
        <f>SUM((20-H9)/20)</f>
        <v>0.35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0.35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13</v>
      </c>
      <c r="G20" t="s">
        <v>76</v>
      </c>
      <c r="H20">
        <f>SUM(F20/20)</f>
        <v>0.65</v>
      </c>
    </row>
    <row r="21" spans="1:8" x14ac:dyDescent="0.2">
      <c r="A21" s="21" t="s">
        <v>5</v>
      </c>
      <c r="B21" s="21">
        <v>1</v>
      </c>
      <c r="E21" t="s">
        <v>74</v>
      </c>
      <c r="F21">
        <f>SUM(H9)</f>
        <v>13</v>
      </c>
      <c r="G21" t="s">
        <v>77</v>
      </c>
      <c r="H21">
        <f>SUM(F21/20)</f>
        <v>0.65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9</v>
      </c>
      <c r="G24">
        <f>H11</f>
        <v>1</v>
      </c>
      <c r="H24">
        <f>SUM(F24/(20-H9))</f>
        <v>1.2857142857142858</v>
      </c>
    </row>
    <row r="25" spans="1:8" x14ac:dyDescent="0.2">
      <c r="A25" t="s">
        <v>5</v>
      </c>
      <c r="B25">
        <v>1</v>
      </c>
      <c r="E25" t="s">
        <v>79</v>
      </c>
      <c r="F25">
        <f>SUM(F5-F24)</f>
        <v>13</v>
      </c>
      <c r="G25">
        <f>SUM(F6-((H11)*H9))/F29</f>
        <v>1.2857142857142858</v>
      </c>
      <c r="H25">
        <f>SUM(F25/(20-(H3-H9)))</f>
        <v>1</v>
      </c>
    </row>
    <row r="26" spans="1:8" x14ac:dyDescent="0.2">
      <c r="A26" t="s">
        <v>6</v>
      </c>
      <c r="B26" t="b">
        <v>0</v>
      </c>
      <c r="G26">
        <f>SUM(F6/H3)</f>
        <v>1.1000000000000001</v>
      </c>
    </row>
    <row r="27" spans="1:8" x14ac:dyDescent="0.2">
      <c r="A27" s="21" t="s">
        <v>2</v>
      </c>
      <c r="B27" s="21" t="s">
        <v>12</v>
      </c>
      <c r="E27" s="22" t="s">
        <v>80</v>
      </c>
    </row>
    <row r="28" spans="1:8" x14ac:dyDescent="0.2">
      <c r="A28" s="21" t="s">
        <v>4</v>
      </c>
      <c r="B28" s="21" t="s">
        <v>57</v>
      </c>
      <c r="E28" t="s">
        <v>57</v>
      </c>
      <c r="F28">
        <f>SUM(20-F14)</f>
        <v>13</v>
      </c>
      <c r="H28">
        <f>SUM(H9/20)*100</f>
        <v>65</v>
      </c>
    </row>
    <row r="29" spans="1:8" x14ac:dyDescent="0.2">
      <c r="A29" s="21" t="s">
        <v>5</v>
      </c>
      <c r="B29" s="21">
        <v>1</v>
      </c>
      <c r="E29" t="s">
        <v>79</v>
      </c>
      <c r="F29">
        <f>SUM(20-F15)</f>
        <v>7</v>
      </c>
      <c r="H29">
        <f xml:space="preserve"> SUM(100-H15)</f>
        <v>35</v>
      </c>
    </row>
    <row r="30" spans="1:8" x14ac:dyDescent="0.2">
      <c r="A30" s="21" t="s">
        <v>6</v>
      </c>
      <c r="B30" s="21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1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1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1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1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1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1</v>
      </c>
    </row>
    <row r="58" spans="1:2" x14ac:dyDescent="0.2">
      <c r="A58" s="21" t="s">
        <v>6</v>
      </c>
      <c r="B58" s="21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1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1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1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2</v>
      </c>
    </row>
    <row r="78" spans="1:2" x14ac:dyDescent="0.2">
      <c r="A78" s="21" t="s">
        <v>6</v>
      </c>
      <c r="B78" s="21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1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1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1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1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1</v>
      </c>
    </row>
    <row r="98" spans="1:2" x14ac:dyDescent="0.2">
      <c r="A98" s="21" t="s">
        <v>6</v>
      </c>
      <c r="B98" s="21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56</v>
      </c>
    </row>
    <row r="101" spans="1:2" x14ac:dyDescent="0.2">
      <c r="A101" s="21" t="s">
        <v>5</v>
      </c>
      <c r="B101" s="21">
        <v>1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1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1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1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1</v>
      </c>
    </row>
    <row r="118" spans="1:2" x14ac:dyDescent="0.2">
      <c r="A118" t="s">
        <v>6</v>
      </c>
      <c r="B118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1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1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1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56</v>
      </c>
    </row>
    <row r="133" spans="1:2" x14ac:dyDescent="0.2">
      <c r="A133" s="21" t="s">
        <v>5</v>
      </c>
      <c r="B133" s="21">
        <v>1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56</v>
      </c>
    </row>
    <row r="141" spans="1:2" x14ac:dyDescent="0.2">
      <c r="A141" s="21" t="s">
        <v>5</v>
      </c>
      <c r="B141" s="21">
        <v>1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1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1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1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1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C611-ECD4-C94A-A47C-4F16666D664D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7.83203125" customWidth="1"/>
    <col min="5" max="5" width="32.5" customWidth="1"/>
    <col min="7" max="7" width="16.33203125" customWidth="1"/>
  </cols>
  <sheetData>
    <row r="1" spans="1:8" ht="17" thickBot="1" x14ac:dyDescent="0.25">
      <c r="A1" t="s">
        <v>0</v>
      </c>
      <c r="B1">
        <v>24</v>
      </c>
    </row>
    <row r="2" spans="1:8" x14ac:dyDescent="0.2">
      <c r="A2" t="s">
        <v>1</v>
      </c>
      <c r="B2">
        <v>28</v>
      </c>
      <c r="E2" s="1" t="s">
        <v>46</v>
      </c>
      <c r="F2" s="2"/>
      <c r="G2" s="3" t="s">
        <v>47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48</v>
      </c>
      <c r="H3" s="7">
        <v>22</v>
      </c>
    </row>
    <row r="4" spans="1:8" x14ac:dyDescent="0.2">
      <c r="A4" s="21" t="s">
        <v>4</v>
      </c>
      <c r="B4" s="21" t="s">
        <v>57</v>
      </c>
      <c r="E4" s="5"/>
      <c r="G4" s="6" t="s">
        <v>49</v>
      </c>
      <c r="H4" s="7">
        <f>(H3/40)*100</f>
        <v>55.000000000000007</v>
      </c>
    </row>
    <row r="5" spans="1:8" x14ac:dyDescent="0.2">
      <c r="A5" s="21" t="s">
        <v>5</v>
      </c>
      <c r="B5" s="21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68</v>
      </c>
      <c r="G5" s="10" t="s">
        <v>51</v>
      </c>
      <c r="H5" s="7"/>
    </row>
    <row r="6" spans="1:8" x14ac:dyDescent="0.2">
      <c r="A6" s="21" t="s">
        <v>6</v>
      </c>
      <c r="B6" s="21" t="b">
        <v>0</v>
      </c>
      <c r="E6" s="11" t="s">
        <v>52</v>
      </c>
      <c r="F6" s="12">
        <f>SUM(B5,B9,B17,B25,B29,B37,B45,B49,B65,B69,B73,B77,B81,B89,B117,B121,B133,B141,B145,B149,B153,B161)</f>
        <v>79</v>
      </c>
      <c r="G6" s="6" t="s">
        <v>53</v>
      </c>
      <c r="H6" s="7">
        <f>SUM(F5/F7)</f>
        <v>3.7777777777777777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18</v>
      </c>
      <c r="G7" s="15" t="s">
        <v>54</v>
      </c>
      <c r="H7" s="16">
        <f>SUM(F6)/H3</f>
        <v>3.5909090909090908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5</v>
      </c>
      <c r="E9" s="5" t="s">
        <v>59</v>
      </c>
      <c r="H9" s="7">
        <v>9</v>
      </c>
    </row>
    <row r="10" spans="1:8" x14ac:dyDescent="0.2">
      <c r="A10" s="21" t="s">
        <v>6</v>
      </c>
      <c r="B10" s="21" t="b">
        <v>1</v>
      </c>
      <c r="E10" s="5" t="s">
        <v>49</v>
      </c>
      <c r="H10" s="7">
        <f>SUM(H9/H3)*100</f>
        <v>40.909090909090914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SUM(B161,B153,B149,B145,B141,B133,B121,B117,B89)/H9</f>
        <v>3.7777777777777777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4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11</v>
      </c>
      <c r="H14">
        <f>SUM((F14/20)*100)</f>
        <v>55.000000000000007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7</v>
      </c>
      <c r="H15">
        <f>SUM((F15/20)*100)</f>
        <v>35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3</v>
      </c>
      <c r="E17" t="s">
        <v>73</v>
      </c>
      <c r="F17">
        <f>SUM((20-H9)/20)</f>
        <v>0.55000000000000004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0.65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7</v>
      </c>
      <c r="G20" t="s">
        <v>76</v>
      </c>
      <c r="H20">
        <f>SUM(F20/20)</f>
        <v>0.35</v>
      </c>
    </row>
    <row r="21" spans="1:8" x14ac:dyDescent="0.2">
      <c r="A21" t="s">
        <v>5</v>
      </c>
      <c r="B21">
        <v>3</v>
      </c>
      <c r="E21" t="s">
        <v>74</v>
      </c>
      <c r="F21">
        <f>SUM(H9)</f>
        <v>9</v>
      </c>
      <c r="G21" t="s">
        <v>77</v>
      </c>
      <c r="H21">
        <f>SUM(F21/20)</f>
        <v>0.45</v>
      </c>
    </row>
    <row r="22" spans="1:8" x14ac:dyDescent="0.2">
      <c r="A22" t="s">
        <v>6</v>
      </c>
      <c r="B22" t="b">
        <v>0</v>
      </c>
    </row>
    <row r="23" spans="1:8" x14ac:dyDescent="0.2">
      <c r="A23" s="21" t="s">
        <v>2</v>
      </c>
      <c r="B23" s="21" t="s">
        <v>11</v>
      </c>
      <c r="E23" s="22" t="s">
        <v>78</v>
      </c>
      <c r="G23" s="22" t="s">
        <v>81</v>
      </c>
    </row>
    <row r="24" spans="1:8" x14ac:dyDescent="0.2">
      <c r="A24" s="21" t="s">
        <v>4</v>
      </c>
      <c r="B24" s="21" t="s">
        <v>57</v>
      </c>
      <c r="E24" t="s">
        <v>57</v>
      </c>
      <c r="F24">
        <f>SUM(B161,B157,B153,B149,B145,B141,B137,B133,B129,B125,B121,B117,B113,B109,B105,B101,B97,B93,B89,B85)-(H11*H9)</f>
        <v>44</v>
      </c>
      <c r="G24">
        <f>H11</f>
        <v>3.7777777777777777</v>
      </c>
      <c r="H24">
        <f>SUM(F24/(20-H9))</f>
        <v>4</v>
      </c>
    </row>
    <row r="25" spans="1:8" x14ac:dyDescent="0.2">
      <c r="A25" s="21" t="s">
        <v>5</v>
      </c>
      <c r="B25" s="21">
        <v>4</v>
      </c>
      <c r="E25" t="s">
        <v>79</v>
      </c>
      <c r="F25">
        <f>SUM(F5-F24)</f>
        <v>24</v>
      </c>
      <c r="G25">
        <f>SUM(F6-((H11)*H9))/F29</f>
        <v>3.4615384615384617</v>
      </c>
      <c r="H25">
        <f>SUM(F25/(20-(H3-H9)))</f>
        <v>3.4285714285714284</v>
      </c>
    </row>
    <row r="26" spans="1:8" x14ac:dyDescent="0.2">
      <c r="A26" s="21" t="s">
        <v>6</v>
      </c>
      <c r="B26" s="21" t="b">
        <v>0</v>
      </c>
      <c r="G26">
        <f>SUM(F6/H3)</f>
        <v>3.5909090909090908</v>
      </c>
    </row>
    <row r="27" spans="1:8" x14ac:dyDescent="0.2">
      <c r="A27" s="21" t="s">
        <v>2</v>
      </c>
      <c r="B27" s="21" t="s">
        <v>12</v>
      </c>
      <c r="E27" s="22" t="s">
        <v>80</v>
      </c>
    </row>
    <row r="28" spans="1:8" x14ac:dyDescent="0.2">
      <c r="A28" s="21" t="s">
        <v>4</v>
      </c>
      <c r="B28" s="21" t="s">
        <v>57</v>
      </c>
      <c r="E28" t="s">
        <v>57</v>
      </c>
      <c r="F28">
        <f>SUM(20-F14)</f>
        <v>9</v>
      </c>
      <c r="H28">
        <f>SUM(H9/20)*100</f>
        <v>45</v>
      </c>
    </row>
    <row r="29" spans="1:8" x14ac:dyDescent="0.2">
      <c r="A29" s="21" t="s">
        <v>5</v>
      </c>
      <c r="B29" s="21">
        <v>3</v>
      </c>
      <c r="E29" t="s">
        <v>79</v>
      </c>
      <c r="F29">
        <f>SUM(20-F15)</f>
        <v>13</v>
      </c>
      <c r="H29">
        <f xml:space="preserve"> SUM(100-H15)</f>
        <v>65</v>
      </c>
    </row>
    <row r="30" spans="1:8" x14ac:dyDescent="0.2">
      <c r="A30" s="21" t="s">
        <v>6</v>
      </c>
      <c r="B30" s="21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4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4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3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3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4</v>
      </c>
    </row>
    <row r="70" spans="1:2" x14ac:dyDescent="0.2">
      <c r="A70" s="21" t="s">
        <v>6</v>
      </c>
      <c r="B70" s="21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2</v>
      </c>
    </row>
    <row r="74" spans="1:2" x14ac:dyDescent="0.2">
      <c r="A74" s="21" t="s">
        <v>6</v>
      </c>
      <c r="B74" s="21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3</v>
      </c>
    </row>
    <row r="78" spans="1:2" x14ac:dyDescent="0.2">
      <c r="A78" s="21" t="s">
        <v>6</v>
      </c>
      <c r="B78" s="21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4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4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1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4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4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56</v>
      </c>
    </row>
    <row r="133" spans="1:2" x14ac:dyDescent="0.2">
      <c r="A133" s="21" t="s">
        <v>5</v>
      </c>
      <c r="B133" s="21">
        <v>3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56</v>
      </c>
    </row>
    <row r="141" spans="1:2" x14ac:dyDescent="0.2">
      <c r="A141" s="21" t="s">
        <v>5</v>
      </c>
      <c r="B141" s="21">
        <v>5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4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4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2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4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EEAB-1034-7F4C-A1E9-3D14B74D1B05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5.6640625" customWidth="1"/>
    <col min="5" max="5" width="32.33203125" customWidth="1"/>
    <col min="7" max="7" width="17.1640625" customWidth="1"/>
  </cols>
  <sheetData>
    <row r="1" spans="1:8" ht="17" thickBot="1" x14ac:dyDescent="0.25">
      <c r="A1" t="s">
        <v>0</v>
      </c>
      <c r="B1">
        <v>25</v>
      </c>
    </row>
    <row r="2" spans="1:8" x14ac:dyDescent="0.2">
      <c r="A2" t="s">
        <v>1</v>
      </c>
      <c r="B2">
        <v>19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26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65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43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SUM(B9,B13,B21,B25,B29,B33,B37,B45,B49,B53,B57,B61,B65,B69,B73,B85,B93,B97,B109,B113,B121,B125,B133,B145,B149,B153)</f>
        <v>71</v>
      </c>
      <c r="G6" s="6" t="s">
        <v>53</v>
      </c>
      <c r="H6" s="7">
        <f>SUM(F5/F7)</f>
        <v>3.0714285714285716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14</v>
      </c>
      <c r="G7" s="15" t="s">
        <v>54</v>
      </c>
      <c r="H7" s="16">
        <f>SUM(F6)/H3</f>
        <v>2.7307692307692308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3</v>
      </c>
      <c r="E9" s="5" t="s">
        <v>59</v>
      </c>
      <c r="H9" s="7">
        <v>11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42.307692307692307</v>
      </c>
    </row>
    <row r="11" spans="1:8" ht="17" thickBot="1" x14ac:dyDescent="0.25">
      <c r="A11" s="21" t="s">
        <v>2</v>
      </c>
      <c r="B11" s="21" t="s">
        <v>8</v>
      </c>
      <c r="E11" s="18" t="s">
        <v>55</v>
      </c>
      <c r="F11" s="19"/>
      <c r="G11" s="19"/>
      <c r="H11" s="20">
        <f>SUM(B153,B149,B145,B133,B125,B121,B113,B109,B97,B93,B85)/H9</f>
        <v>2.0909090909090908</v>
      </c>
    </row>
    <row r="12" spans="1:8" x14ac:dyDescent="0.2">
      <c r="A12" s="21" t="s">
        <v>4</v>
      </c>
      <c r="B12" s="21" t="s">
        <v>57</v>
      </c>
      <c r="E12" s="22" t="s">
        <v>68</v>
      </c>
    </row>
    <row r="13" spans="1:8" x14ac:dyDescent="0.2">
      <c r="A13" s="21" t="s">
        <v>5</v>
      </c>
      <c r="B13" s="21">
        <v>2</v>
      </c>
      <c r="H13" s="22" t="s">
        <v>71</v>
      </c>
    </row>
    <row r="14" spans="1:8" x14ac:dyDescent="0.2">
      <c r="A14" s="21" t="s">
        <v>6</v>
      </c>
      <c r="B14" s="21" t="b">
        <v>0</v>
      </c>
      <c r="E14" s="23" t="s">
        <v>69</v>
      </c>
      <c r="F14">
        <f>SUM((20-H9))</f>
        <v>9</v>
      </c>
      <c r="H14">
        <f>SUM((F14/20)*100)</f>
        <v>45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5</v>
      </c>
      <c r="H15">
        <f>SUM((F15/20)*100)</f>
        <v>25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4</v>
      </c>
      <c r="E17" t="s">
        <v>73</v>
      </c>
      <c r="F17">
        <f>SUM((20-H9)/20)</f>
        <v>0.45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0.75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5</v>
      </c>
      <c r="G20" t="s">
        <v>76</v>
      </c>
      <c r="H20">
        <f>SUM(F20/20)</f>
        <v>0.25</v>
      </c>
    </row>
    <row r="21" spans="1:8" x14ac:dyDescent="0.2">
      <c r="A21" s="21" t="s">
        <v>5</v>
      </c>
      <c r="B21" s="21">
        <v>2</v>
      </c>
      <c r="E21" t="s">
        <v>74</v>
      </c>
      <c r="F21">
        <f>SUM(H9)</f>
        <v>11</v>
      </c>
      <c r="G21" t="s">
        <v>77</v>
      </c>
      <c r="H21">
        <f>SUM(F21/20)</f>
        <v>0.55000000000000004</v>
      </c>
    </row>
    <row r="22" spans="1:8" x14ac:dyDescent="0.2">
      <c r="A22" s="21" t="s">
        <v>6</v>
      </c>
      <c r="B22" s="21" t="b">
        <v>0</v>
      </c>
    </row>
    <row r="23" spans="1:8" x14ac:dyDescent="0.2">
      <c r="A23" s="21" t="s">
        <v>2</v>
      </c>
      <c r="B23" s="21" t="s">
        <v>11</v>
      </c>
      <c r="E23" s="22" t="s">
        <v>78</v>
      </c>
      <c r="G23" s="22" t="s">
        <v>81</v>
      </c>
    </row>
    <row r="24" spans="1:8" x14ac:dyDescent="0.2">
      <c r="A24" s="21" t="s">
        <v>4</v>
      </c>
      <c r="B24" s="21" t="s">
        <v>57</v>
      </c>
      <c r="E24" t="s">
        <v>57</v>
      </c>
      <c r="F24">
        <f>SUM(B161,B157,B153,B149,B145,B141,B137,B133,B129,B125,B121,B117,B113,B109,B105,B101,B97,B93,B89,B85)-(H11*H9)</f>
        <v>29</v>
      </c>
      <c r="G24">
        <f>H11</f>
        <v>2.0909090909090908</v>
      </c>
      <c r="H24">
        <f>SUM(F24/(20-H9))</f>
        <v>3.2222222222222223</v>
      </c>
    </row>
    <row r="25" spans="1:8" x14ac:dyDescent="0.2">
      <c r="A25" s="21" t="s">
        <v>5</v>
      </c>
      <c r="B25" s="21">
        <v>3</v>
      </c>
      <c r="E25" t="s">
        <v>79</v>
      </c>
      <c r="F25">
        <f>SUM(F5-F24)</f>
        <v>14</v>
      </c>
      <c r="G25">
        <f>SUM(F6-((H11)*H9))/F29</f>
        <v>3.2</v>
      </c>
      <c r="H25">
        <f>SUM(F25/(20-(H3-H9)))</f>
        <v>2.8</v>
      </c>
    </row>
    <row r="26" spans="1:8" x14ac:dyDescent="0.2">
      <c r="A26" s="21" t="s">
        <v>6</v>
      </c>
      <c r="B26" s="21" t="b">
        <v>0</v>
      </c>
      <c r="G26">
        <f>SUM(F6/H3)</f>
        <v>2.7307692307692308</v>
      </c>
    </row>
    <row r="27" spans="1:8" x14ac:dyDescent="0.2">
      <c r="A27" s="21" t="s">
        <v>2</v>
      </c>
      <c r="B27" s="21" t="s">
        <v>12</v>
      </c>
      <c r="E27" s="22" t="s">
        <v>80</v>
      </c>
    </row>
    <row r="28" spans="1:8" x14ac:dyDescent="0.2">
      <c r="A28" s="21" t="s">
        <v>4</v>
      </c>
      <c r="B28" s="21" t="s">
        <v>57</v>
      </c>
      <c r="E28" t="s">
        <v>57</v>
      </c>
      <c r="F28">
        <f>SUM(20-F14)</f>
        <v>11</v>
      </c>
      <c r="H28">
        <f>SUM(H9/20)*100</f>
        <v>55.000000000000007</v>
      </c>
    </row>
    <row r="29" spans="1:8" x14ac:dyDescent="0.2">
      <c r="A29" s="21" t="s">
        <v>5</v>
      </c>
      <c r="B29" s="21">
        <v>4</v>
      </c>
      <c r="E29" t="s">
        <v>79</v>
      </c>
      <c r="F29">
        <f>SUM(20-F15)</f>
        <v>15</v>
      </c>
      <c r="H29">
        <f xml:space="preserve"> SUM(100-H15)</f>
        <v>75</v>
      </c>
    </row>
    <row r="30" spans="1:8" x14ac:dyDescent="0.2">
      <c r="A30" s="21" t="s">
        <v>6</v>
      </c>
      <c r="B30" s="21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4</v>
      </c>
    </row>
    <row r="34" spans="1:2" x14ac:dyDescent="0.2">
      <c r="A34" s="21" t="s">
        <v>6</v>
      </c>
      <c r="B34" s="21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1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4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3</v>
      </c>
    </row>
    <row r="50" spans="1:2" x14ac:dyDescent="0.2">
      <c r="A50" s="21" t="s">
        <v>6</v>
      </c>
      <c r="B50" s="21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57</v>
      </c>
    </row>
    <row r="53" spans="1:2" x14ac:dyDescent="0.2">
      <c r="A53" s="21" t="s">
        <v>5</v>
      </c>
      <c r="B53" s="21">
        <v>4</v>
      </c>
    </row>
    <row r="54" spans="1:2" x14ac:dyDescent="0.2">
      <c r="A54" s="21" t="s">
        <v>6</v>
      </c>
      <c r="B54" s="21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4</v>
      </c>
    </row>
    <row r="58" spans="1:2" x14ac:dyDescent="0.2">
      <c r="A58" s="21" t="s">
        <v>6</v>
      </c>
      <c r="B58" s="21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4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4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2</v>
      </c>
    </row>
    <row r="70" spans="1:2" x14ac:dyDescent="0.2">
      <c r="A70" s="21" t="s">
        <v>6</v>
      </c>
      <c r="B70" s="21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4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1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1</v>
      </c>
    </row>
    <row r="86" spans="1:2" x14ac:dyDescent="0.2">
      <c r="A86" s="21" t="s">
        <v>6</v>
      </c>
      <c r="B86" s="21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s="21" t="s">
        <v>2</v>
      </c>
      <c r="B91" s="21" t="s">
        <v>28</v>
      </c>
    </row>
    <row r="92" spans="1:2" x14ac:dyDescent="0.2">
      <c r="A92" s="21" t="s">
        <v>4</v>
      </c>
      <c r="B92" s="21" t="s">
        <v>56</v>
      </c>
    </row>
    <row r="93" spans="1:2" x14ac:dyDescent="0.2">
      <c r="A93" s="21" t="s">
        <v>5</v>
      </c>
      <c r="B93" s="21">
        <v>3</v>
      </c>
    </row>
    <row r="94" spans="1:2" x14ac:dyDescent="0.2">
      <c r="A94" s="21" t="s">
        <v>6</v>
      </c>
      <c r="B94" s="21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1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3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3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4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56</v>
      </c>
    </row>
    <row r="133" spans="1:2" x14ac:dyDescent="0.2">
      <c r="A133" s="21" t="s">
        <v>5</v>
      </c>
      <c r="B133" s="21">
        <v>1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1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2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1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D499-48F0-9542-91AA-1FAFC630F5E5}">
  <dimension ref="A1:H163"/>
  <sheetViews>
    <sheetView workbookViewId="0">
      <selection activeCell="F33" sqref="F33"/>
    </sheetView>
  </sheetViews>
  <sheetFormatPr baseColWidth="10" defaultRowHeight="16" x14ac:dyDescent="0.2"/>
  <cols>
    <col min="2" max="2" width="18.33203125" customWidth="1"/>
    <col min="5" max="5" width="32.83203125" customWidth="1"/>
    <col min="7" max="7" width="17" customWidth="1"/>
  </cols>
  <sheetData>
    <row r="1" spans="1:8" ht="17" thickBot="1" x14ac:dyDescent="0.25">
      <c r="A1" t="s">
        <v>0</v>
      </c>
      <c r="B1">
        <v>26</v>
      </c>
    </row>
    <row r="2" spans="1:8" x14ac:dyDescent="0.2">
      <c r="A2" t="s">
        <v>1</v>
      </c>
      <c r="B2">
        <v>21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14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35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77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SUM(B161,B149,B137,B125,B121,B117,B109,B105,B97,B25,B57,B65,B69,B73)</f>
        <v>38</v>
      </c>
      <c r="G6" s="6" t="s">
        <v>53</v>
      </c>
      <c r="H6" s="7">
        <f>SUM(F5/F7)</f>
        <v>2.9615384615384617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26</v>
      </c>
      <c r="G7" s="15" t="s">
        <v>54</v>
      </c>
      <c r="H7" s="16">
        <f>SUM(F6)/H3</f>
        <v>2.7142857142857144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3</v>
      </c>
      <c r="E9" s="5" t="s">
        <v>59</v>
      </c>
      <c r="H9" s="7">
        <v>9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64.285714285714292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SUM(B161,B149,B137,B125,B121,B117,B109,B105,B97)/H9</f>
        <v>2.5555555555555554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1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11</v>
      </c>
      <c r="H14">
        <f>SUM((F14/20)*100)</f>
        <v>55.000000000000007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15</v>
      </c>
      <c r="H15">
        <f>SUM((F15/20)*100)</f>
        <v>75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3</v>
      </c>
      <c r="E17" t="s">
        <v>73</v>
      </c>
      <c r="F17">
        <f>SUM((20-H9)/20)</f>
        <v>0.55000000000000004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0.25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15</v>
      </c>
      <c r="G20" t="s">
        <v>76</v>
      </c>
      <c r="H20">
        <f>SUM(F20/20)</f>
        <v>0.75</v>
      </c>
    </row>
    <row r="21" spans="1:8" x14ac:dyDescent="0.2">
      <c r="A21" t="s">
        <v>5</v>
      </c>
      <c r="B21">
        <v>3</v>
      </c>
      <c r="E21" t="s">
        <v>74</v>
      </c>
      <c r="F21">
        <f>SUM(H9)</f>
        <v>9</v>
      </c>
      <c r="G21" t="s">
        <v>77</v>
      </c>
      <c r="H21">
        <f>SUM(F21/20)</f>
        <v>0.45</v>
      </c>
    </row>
    <row r="22" spans="1:8" x14ac:dyDescent="0.2">
      <c r="A22" t="s">
        <v>6</v>
      </c>
      <c r="B22" t="b">
        <v>0</v>
      </c>
    </row>
    <row r="23" spans="1:8" x14ac:dyDescent="0.2">
      <c r="A23" s="21" t="s">
        <v>2</v>
      </c>
      <c r="B23" s="21" t="s">
        <v>11</v>
      </c>
      <c r="E23" s="22" t="s">
        <v>78</v>
      </c>
      <c r="G23" s="22" t="s">
        <v>81</v>
      </c>
    </row>
    <row r="24" spans="1:8" x14ac:dyDescent="0.2">
      <c r="A24" s="21" t="s">
        <v>4</v>
      </c>
      <c r="B24" s="21" t="s">
        <v>57</v>
      </c>
      <c r="E24" t="s">
        <v>57</v>
      </c>
      <c r="F24">
        <f>SUM(B161,B157,B153,B149,B145,B141,B137,B133,B129,B125,B121,B117,B113,B109,B105,B101,B97,B93,B89,B85)-(H11*H9)</f>
        <v>32</v>
      </c>
      <c r="G24">
        <f>H11</f>
        <v>2.5555555555555554</v>
      </c>
      <c r="H24">
        <f>SUM(F24/(20-H9))</f>
        <v>2.9090909090909092</v>
      </c>
    </row>
    <row r="25" spans="1:8" x14ac:dyDescent="0.2">
      <c r="A25" s="21" t="s">
        <v>5</v>
      </c>
      <c r="B25" s="21">
        <v>3</v>
      </c>
      <c r="E25" t="s">
        <v>79</v>
      </c>
      <c r="F25">
        <f>SUM(F5-F24)</f>
        <v>45</v>
      </c>
      <c r="G25">
        <f>SUM(F6-((H11)*H9))/F29</f>
        <v>3</v>
      </c>
      <c r="H25">
        <f>SUM(F25/(20-(H3-H9)))</f>
        <v>3</v>
      </c>
    </row>
    <row r="26" spans="1:8" x14ac:dyDescent="0.2">
      <c r="A26" s="21" t="s">
        <v>6</v>
      </c>
      <c r="B26" s="21" t="b">
        <v>0</v>
      </c>
      <c r="G26">
        <f>SUM(F6/H3)</f>
        <v>2.7142857142857144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9</v>
      </c>
      <c r="H28">
        <f>SUM(H9/20)*100</f>
        <v>45</v>
      </c>
    </row>
    <row r="29" spans="1:8" x14ac:dyDescent="0.2">
      <c r="A29" t="s">
        <v>5</v>
      </c>
      <c r="B29">
        <v>3</v>
      </c>
      <c r="E29" t="s">
        <v>79</v>
      </c>
      <c r="F29">
        <f>SUM(20-F15)</f>
        <v>5</v>
      </c>
      <c r="H29">
        <f xml:space="preserve"> SUM(100-H15)</f>
        <v>25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1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4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3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3</v>
      </c>
    </row>
    <row r="70" spans="1:2" x14ac:dyDescent="0.2">
      <c r="A70" s="21" t="s">
        <v>6</v>
      </c>
      <c r="B70" s="21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2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1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3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1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3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3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3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56</v>
      </c>
    </row>
    <row r="137" spans="1:2" x14ac:dyDescent="0.2">
      <c r="A137" s="21" t="s">
        <v>5</v>
      </c>
      <c r="B137" s="21">
        <v>2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3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2</v>
      </c>
    </row>
    <row r="162" spans="1:2" x14ac:dyDescent="0.2">
      <c r="A162" s="21" t="s">
        <v>6</v>
      </c>
      <c r="B162" s="21" t="b">
        <v>0</v>
      </c>
    </row>
    <row r="163" spans="1:2" x14ac:dyDescent="0.2">
      <c r="A163" s="21"/>
      <c r="B163" s="2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8CAC-2956-F847-A1D1-CCB01EB283ED}">
  <dimension ref="A1:H163"/>
  <sheetViews>
    <sheetView topLeftCell="A2" workbookViewId="0">
      <selection activeCell="B24" sqref="B24"/>
    </sheetView>
  </sheetViews>
  <sheetFormatPr baseColWidth="10" defaultRowHeight="16" x14ac:dyDescent="0.2"/>
  <cols>
    <col min="2" max="2" width="18.33203125" customWidth="1"/>
    <col min="5" max="5" width="32.83203125" customWidth="1"/>
    <col min="7" max="7" width="17" customWidth="1"/>
  </cols>
  <sheetData>
    <row r="1" spans="1:8" ht="17" thickBot="1" x14ac:dyDescent="0.25">
      <c r="A1" t="s">
        <v>0</v>
      </c>
      <c r="B1">
        <v>27</v>
      </c>
    </row>
    <row r="2" spans="1:8" x14ac:dyDescent="0.2">
      <c r="A2" t="s">
        <v>1</v>
      </c>
      <c r="B2">
        <v>20</v>
      </c>
      <c r="E2" s="1"/>
      <c r="F2" s="2"/>
      <c r="G2" s="3"/>
      <c r="H2" s="4"/>
    </row>
    <row r="3" spans="1:8" x14ac:dyDescent="0.2">
      <c r="A3" t="s">
        <v>2</v>
      </c>
      <c r="B3" t="s">
        <v>3</v>
      </c>
      <c r="E3" s="5"/>
      <c r="G3" s="6"/>
      <c r="H3" s="7"/>
    </row>
    <row r="4" spans="1:8" x14ac:dyDescent="0.2">
      <c r="A4" t="s">
        <v>4</v>
      </c>
      <c r="B4" t="s">
        <v>56</v>
      </c>
      <c r="E4" s="5"/>
      <c r="G4" s="6"/>
      <c r="H4" s="7"/>
    </row>
    <row r="5" spans="1:8" x14ac:dyDescent="0.2">
      <c r="A5" t="s">
        <v>5</v>
      </c>
      <c r="B5">
        <v>2</v>
      </c>
      <c r="E5" s="8"/>
      <c r="F5" s="9"/>
      <c r="G5" s="10"/>
      <c r="H5" s="7"/>
    </row>
    <row r="6" spans="1:8" x14ac:dyDescent="0.2">
      <c r="A6" t="s">
        <v>6</v>
      </c>
      <c r="B6" t="b">
        <v>0</v>
      </c>
      <c r="E6" s="11"/>
      <c r="F6" s="12"/>
      <c r="G6" s="6"/>
      <c r="H6" s="7"/>
    </row>
    <row r="7" spans="1:8" x14ac:dyDescent="0.2">
      <c r="A7" t="s">
        <v>2</v>
      </c>
      <c r="B7" t="s">
        <v>7</v>
      </c>
      <c r="E7" s="13"/>
      <c r="F7" s="14"/>
      <c r="G7" s="15"/>
      <c r="H7" s="16"/>
    </row>
    <row r="8" spans="1:8" x14ac:dyDescent="0.2">
      <c r="A8" t="s">
        <v>4</v>
      </c>
      <c r="B8" t="s">
        <v>56</v>
      </c>
      <c r="E8" s="17"/>
      <c r="H8" s="7"/>
    </row>
    <row r="9" spans="1:8" x14ac:dyDescent="0.2">
      <c r="A9" t="s">
        <v>5</v>
      </c>
      <c r="B9">
        <v>2</v>
      </c>
      <c r="E9" s="5"/>
      <c r="H9" s="7"/>
    </row>
    <row r="10" spans="1:8" x14ac:dyDescent="0.2">
      <c r="A10" t="s">
        <v>6</v>
      </c>
      <c r="B10" t="b">
        <v>0</v>
      </c>
      <c r="E10" s="5"/>
      <c r="H10" s="7"/>
    </row>
    <row r="11" spans="1:8" ht="17" thickBot="1" x14ac:dyDescent="0.25">
      <c r="A11" t="s">
        <v>2</v>
      </c>
      <c r="B11" t="s">
        <v>8</v>
      </c>
      <c r="E11" s="18"/>
      <c r="F11" s="19"/>
      <c r="G11" s="19"/>
      <c r="H11" s="20"/>
    </row>
    <row r="12" spans="1:8" x14ac:dyDescent="0.2">
      <c r="A12" t="s">
        <v>4</v>
      </c>
      <c r="B12" t="s">
        <v>56</v>
      </c>
      <c r="E12" s="22"/>
    </row>
    <row r="13" spans="1:8" x14ac:dyDescent="0.2">
      <c r="A13" t="s">
        <v>5</v>
      </c>
      <c r="B13">
        <v>2</v>
      </c>
      <c r="H13" s="22"/>
    </row>
    <row r="14" spans="1:8" x14ac:dyDescent="0.2">
      <c r="A14" t="s">
        <v>6</v>
      </c>
      <c r="B14" t="b">
        <v>0</v>
      </c>
      <c r="E14" s="23"/>
    </row>
    <row r="15" spans="1:8" x14ac:dyDescent="0.2">
      <c r="A15" t="s">
        <v>2</v>
      </c>
      <c r="B15" t="s">
        <v>9</v>
      </c>
      <c r="E15" s="23"/>
    </row>
    <row r="16" spans="1:8" x14ac:dyDescent="0.2">
      <c r="A16" t="s">
        <v>4</v>
      </c>
      <c r="B16" t="s">
        <v>56</v>
      </c>
      <c r="E16" s="22"/>
    </row>
    <row r="17" spans="1:7" x14ac:dyDescent="0.2">
      <c r="A17" t="s">
        <v>5</v>
      </c>
      <c r="B17">
        <v>2</v>
      </c>
    </row>
    <row r="18" spans="1:7" x14ac:dyDescent="0.2">
      <c r="A18" t="s">
        <v>6</v>
      </c>
      <c r="B18" t="b">
        <v>0</v>
      </c>
    </row>
    <row r="19" spans="1:7" x14ac:dyDescent="0.2">
      <c r="A19" t="s">
        <v>2</v>
      </c>
      <c r="B19" t="s">
        <v>10</v>
      </c>
      <c r="E19" s="22"/>
    </row>
    <row r="20" spans="1:7" x14ac:dyDescent="0.2">
      <c r="A20" t="s">
        <v>4</v>
      </c>
      <c r="B20" t="s">
        <v>56</v>
      </c>
    </row>
    <row r="21" spans="1:7" x14ac:dyDescent="0.2">
      <c r="A21" t="s">
        <v>5</v>
      </c>
      <c r="B21">
        <v>2</v>
      </c>
    </row>
    <row r="22" spans="1:7" x14ac:dyDescent="0.2">
      <c r="A22" t="s">
        <v>6</v>
      </c>
      <c r="B22" t="b">
        <v>0</v>
      </c>
    </row>
    <row r="23" spans="1:7" x14ac:dyDescent="0.2">
      <c r="A23" t="s">
        <v>2</v>
      </c>
      <c r="B23" t="s">
        <v>11</v>
      </c>
      <c r="E23" s="22"/>
      <c r="G23" s="22"/>
    </row>
    <row r="24" spans="1:7" x14ac:dyDescent="0.2">
      <c r="A24" t="s">
        <v>4</v>
      </c>
      <c r="B24" t="s">
        <v>57</v>
      </c>
    </row>
    <row r="25" spans="1:7" x14ac:dyDescent="0.2">
      <c r="A25" t="s">
        <v>5</v>
      </c>
      <c r="B25">
        <v>2</v>
      </c>
    </row>
    <row r="26" spans="1:7" x14ac:dyDescent="0.2">
      <c r="A26" t="s">
        <v>6</v>
      </c>
      <c r="B26" t="b">
        <v>0</v>
      </c>
    </row>
    <row r="27" spans="1:7" x14ac:dyDescent="0.2">
      <c r="A27" t="s">
        <v>2</v>
      </c>
      <c r="B27" t="s">
        <v>12</v>
      </c>
      <c r="E27" s="22"/>
    </row>
    <row r="28" spans="1:7" x14ac:dyDescent="0.2">
      <c r="A28" t="s">
        <v>4</v>
      </c>
      <c r="B28" t="s">
        <v>57</v>
      </c>
    </row>
    <row r="29" spans="1:7" x14ac:dyDescent="0.2">
      <c r="A29" t="s">
        <v>5</v>
      </c>
      <c r="B29">
        <v>2</v>
      </c>
    </row>
    <row r="30" spans="1:7" x14ac:dyDescent="0.2">
      <c r="A30" t="s">
        <v>6</v>
      </c>
      <c r="B30" t="b">
        <v>0</v>
      </c>
    </row>
    <row r="31" spans="1:7" x14ac:dyDescent="0.2">
      <c r="A31" t="s">
        <v>2</v>
      </c>
      <c r="B31" t="s">
        <v>13</v>
      </c>
    </row>
    <row r="32" spans="1:7" x14ac:dyDescent="0.2">
      <c r="A32" t="s">
        <v>4</v>
      </c>
      <c r="B32" t="s">
        <v>56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57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57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56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56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56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56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56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56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  <row r="163" spans="1:2" x14ac:dyDescent="0.2">
      <c r="A163" s="21"/>
      <c r="B163" s="2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B76D-0082-6C4B-B87A-D21438392F17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5.33203125" customWidth="1"/>
    <col min="5" max="5" width="32.6640625" customWidth="1"/>
    <col min="7" max="7" width="16.6640625" customWidth="1"/>
  </cols>
  <sheetData>
    <row r="1" spans="1:8" ht="17" thickBot="1" x14ac:dyDescent="0.25">
      <c r="A1" t="s">
        <v>0</v>
      </c>
      <c r="B1">
        <v>28</v>
      </c>
    </row>
    <row r="2" spans="1:8" x14ac:dyDescent="0.2">
      <c r="A2" t="s">
        <v>1</v>
      </c>
      <c r="B2">
        <v>21</v>
      </c>
      <c r="E2" s="1" t="s">
        <v>46</v>
      </c>
      <c r="F2" s="2"/>
      <c r="G2" s="3" t="s">
        <v>47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48</v>
      </c>
      <c r="H3" s="7">
        <v>14</v>
      </c>
    </row>
    <row r="4" spans="1:8" x14ac:dyDescent="0.2">
      <c r="A4" s="21" t="s">
        <v>4</v>
      </c>
      <c r="B4" s="21" t="s">
        <v>57</v>
      </c>
      <c r="E4" s="5"/>
      <c r="G4" s="6" t="s">
        <v>49</v>
      </c>
      <c r="H4" s="7">
        <f>(H3/40)*100</f>
        <v>35</v>
      </c>
    </row>
    <row r="5" spans="1:8" x14ac:dyDescent="0.2">
      <c r="A5" s="21" t="s">
        <v>5</v>
      </c>
      <c r="B5" s="21">
        <v>2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79</v>
      </c>
      <c r="G5" s="10" t="s">
        <v>51</v>
      </c>
      <c r="H5" s="7"/>
    </row>
    <row r="6" spans="1:8" x14ac:dyDescent="0.2">
      <c r="A6" s="21" t="s">
        <v>6</v>
      </c>
      <c r="B6" s="21" t="b">
        <v>0</v>
      </c>
      <c r="E6" s="11" t="s">
        <v>52</v>
      </c>
      <c r="F6" s="12">
        <f>SUM(B161,B129,B121,B117,B109,B97,B93,B5,B21,B29,B53,B61,B73,B81)</f>
        <v>33</v>
      </c>
      <c r="G6" s="6" t="s">
        <v>53</v>
      </c>
      <c r="H6" s="7">
        <f>SUM(F5/F7)</f>
        <v>3.0384615384615383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26</v>
      </c>
      <c r="G7" s="15" t="s">
        <v>54</v>
      </c>
      <c r="H7" s="16">
        <f>SUM(F6)/H3</f>
        <v>2.3571428571428572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4</v>
      </c>
      <c r="E9" s="5" t="s">
        <v>59</v>
      </c>
      <c r="H9" s="7">
        <v>7</v>
      </c>
    </row>
    <row r="10" spans="1:8" x14ac:dyDescent="0.2">
      <c r="A10" t="s">
        <v>6</v>
      </c>
      <c r="B10" t="b">
        <v>1</v>
      </c>
      <c r="E10" s="5" t="s">
        <v>49</v>
      </c>
      <c r="H10" s="7">
        <f>SUM(H9/H3)*100</f>
        <v>50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SUM(B161,B129,B121,B117,B109,B97,B93)/H9</f>
        <v>2.2857142857142856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3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13</v>
      </c>
      <c r="H14">
        <f>SUM((F14/20)*100)</f>
        <v>65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13</v>
      </c>
      <c r="H15">
        <f>SUM((F15/20)*100)</f>
        <v>65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4</v>
      </c>
      <c r="E17" t="s">
        <v>73</v>
      </c>
      <c r="F17">
        <f>SUM((20-H9)/20)</f>
        <v>0.65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0.35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13</v>
      </c>
      <c r="G20" t="s">
        <v>76</v>
      </c>
      <c r="H20">
        <f>SUM(F20/20)</f>
        <v>0.65</v>
      </c>
    </row>
    <row r="21" spans="1:8" x14ac:dyDescent="0.2">
      <c r="A21" s="21" t="s">
        <v>5</v>
      </c>
      <c r="B21" s="21">
        <v>2</v>
      </c>
      <c r="E21" t="s">
        <v>74</v>
      </c>
      <c r="F21">
        <f>SUM(H9)</f>
        <v>7</v>
      </c>
      <c r="G21" t="s">
        <v>77</v>
      </c>
      <c r="H21">
        <f>SUM(F21/20)</f>
        <v>0.35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46</v>
      </c>
      <c r="G24">
        <f>H11</f>
        <v>2.2857142857142856</v>
      </c>
      <c r="H24">
        <f>SUM(F24/(20-H9))</f>
        <v>3.5384615384615383</v>
      </c>
    </row>
    <row r="25" spans="1:8" x14ac:dyDescent="0.2">
      <c r="A25" t="s">
        <v>5</v>
      </c>
      <c r="B25">
        <v>2</v>
      </c>
      <c r="E25" t="s">
        <v>79</v>
      </c>
      <c r="F25">
        <f>SUM(F5-F24)</f>
        <v>33</v>
      </c>
      <c r="G25">
        <f>SUM(F6-((H11)*H9))/F29</f>
        <v>2.4285714285714284</v>
      </c>
      <c r="H25">
        <f>SUM(F25/(20-(H3-H9)))</f>
        <v>2.5384615384615383</v>
      </c>
    </row>
    <row r="26" spans="1:8" x14ac:dyDescent="0.2">
      <c r="A26" t="s">
        <v>6</v>
      </c>
      <c r="B26" t="b">
        <v>0</v>
      </c>
      <c r="G26">
        <f>SUM(F6/H3)</f>
        <v>2.3571428571428572</v>
      </c>
    </row>
    <row r="27" spans="1:8" x14ac:dyDescent="0.2">
      <c r="A27" s="21" t="s">
        <v>2</v>
      </c>
      <c r="B27" s="21" t="s">
        <v>12</v>
      </c>
      <c r="E27" s="22" t="s">
        <v>80</v>
      </c>
    </row>
    <row r="28" spans="1:8" x14ac:dyDescent="0.2">
      <c r="A28" s="21" t="s">
        <v>4</v>
      </c>
      <c r="B28" s="21" t="s">
        <v>57</v>
      </c>
      <c r="E28" t="s">
        <v>57</v>
      </c>
      <c r="F28">
        <f>SUM(20-F14)</f>
        <v>7</v>
      </c>
      <c r="H28">
        <f>SUM(H9/20)*100</f>
        <v>35</v>
      </c>
    </row>
    <row r="29" spans="1:8" x14ac:dyDescent="0.2">
      <c r="A29" s="21" t="s">
        <v>5</v>
      </c>
      <c r="B29" s="21">
        <v>2</v>
      </c>
      <c r="E29" t="s">
        <v>79</v>
      </c>
      <c r="F29">
        <f>SUM(20-F15)</f>
        <v>7</v>
      </c>
      <c r="H29">
        <f xml:space="preserve"> SUM(100-H15)</f>
        <v>35</v>
      </c>
    </row>
    <row r="30" spans="1:8" x14ac:dyDescent="0.2">
      <c r="A30" s="21" t="s">
        <v>6</v>
      </c>
      <c r="B30" s="21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57</v>
      </c>
    </row>
    <row r="53" spans="1:2" x14ac:dyDescent="0.2">
      <c r="A53" s="21" t="s">
        <v>5</v>
      </c>
      <c r="B53" s="21">
        <v>3</v>
      </c>
    </row>
    <row r="54" spans="1:2" x14ac:dyDescent="0.2">
      <c r="A54" s="21" t="s">
        <v>6</v>
      </c>
      <c r="B54" s="21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2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2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4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s="21" t="s">
        <v>2</v>
      </c>
      <c r="B91" s="21" t="s">
        <v>28</v>
      </c>
    </row>
    <row r="92" spans="1:2" x14ac:dyDescent="0.2">
      <c r="A92" s="21" t="s">
        <v>4</v>
      </c>
      <c r="B92" s="21" t="s">
        <v>56</v>
      </c>
    </row>
    <row r="93" spans="1:2" x14ac:dyDescent="0.2">
      <c r="A93" s="21" t="s">
        <v>5</v>
      </c>
      <c r="B93" s="21">
        <v>1</v>
      </c>
    </row>
    <row r="94" spans="1:2" x14ac:dyDescent="0.2">
      <c r="A94" s="21" t="s">
        <v>6</v>
      </c>
      <c r="B94" s="21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2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3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2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4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2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2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4F7E-824D-2745-9886-40C8487CCF84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6.83203125" customWidth="1"/>
    <col min="5" max="5" width="32.5" customWidth="1"/>
    <col min="7" max="7" width="16.33203125" customWidth="1"/>
  </cols>
  <sheetData>
    <row r="1" spans="1:8" ht="17" thickBot="1" x14ac:dyDescent="0.25">
      <c r="A1" t="s">
        <v>0</v>
      </c>
      <c r="B1">
        <v>29</v>
      </c>
    </row>
    <row r="2" spans="1:8" x14ac:dyDescent="0.2">
      <c r="A2" t="s">
        <v>1</v>
      </c>
      <c r="B2">
        <v>18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11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27.500000000000004</v>
      </c>
    </row>
    <row r="5" spans="1:8" x14ac:dyDescent="0.2">
      <c r="A5" t="s">
        <v>5</v>
      </c>
      <c r="B5">
        <v>5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137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SUM(B121,B117,B113,B101,B17,B21,B25,B45,B61,B69,B81)</f>
        <v>44</v>
      </c>
      <c r="G6" s="6" t="s">
        <v>53</v>
      </c>
      <c r="H6" s="7">
        <f>SUM(F5/F7)</f>
        <v>4.7241379310344831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29</v>
      </c>
      <c r="G7" s="15" t="s">
        <v>54</v>
      </c>
      <c r="H7" s="16">
        <f>SUM(F6)/H3</f>
        <v>4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5</v>
      </c>
      <c r="E9" s="5" t="s">
        <v>59</v>
      </c>
      <c r="H9" s="7">
        <v>4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36.363636363636367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SUM(B121,B117,B113,B101)/H9</f>
        <v>3.75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4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16</v>
      </c>
      <c r="H14">
        <f>SUM((F14/20)*100)</f>
        <v>80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13</v>
      </c>
      <c r="H15">
        <f>SUM((F15/20)*100)</f>
        <v>65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5</v>
      </c>
      <c r="E17" t="s">
        <v>73</v>
      </c>
      <c r="F17">
        <f>SUM((20-H9)/20)</f>
        <v>0.8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0.35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13</v>
      </c>
      <c r="G20" t="s">
        <v>76</v>
      </c>
      <c r="H20">
        <f>SUM(F20/20)</f>
        <v>0.65</v>
      </c>
    </row>
    <row r="21" spans="1:8" x14ac:dyDescent="0.2">
      <c r="A21" s="21" t="s">
        <v>5</v>
      </c>
      <c r="B21" s="21">
        <v>2</v>
      </c>
      <c r="E21" t="s">
        <v>74</v>
      </c>
      <c r="F21">
        <f>SUM(H9)</f>
        <v>4</v>
      </c>
      <c r="G21" t="s">
        <v>77</v>
      </c>
      <c r="H21">
        <f>SUM(F21/20)</f>
        <v>0.2</v>
      </c>
    </row>
    <row r="22" spans="1:8" x14ac:dyDescent="0.2">
      <c r="A22" s="21" t="s">
        <v>6</v>
      </c>
      <c r="B22" s="21" t="b">
        <v>0</v>
      </c>
    </row>
    <row r="23" spans="1:8" x14ac:dyDescent="0.2">
      <c r="A23" s="21" t="s">
        <v>2</v>
      </c>
      <c r="B23" s="21" t="s">
        <v>11</v>
      </c>
      <c r="E23" s="22" t="s">
        <v>78</v>
      </c>
      <c r="G23" s="22" t="s">
        <v>81</v>
      </c>
    </row>
    <row r="24" spans="1:8" x14ac:dyDescent="0.2">
      <c r="A24" s="21" t="s">
        <v>4</v>
      </c>
      <c r="B24" s="21" t="s">
        <v>57</v>
      </c>
      <c r="E24" t="s">
        <v>57</v>
      </c>
      <c r="F24">
        <f>SUM(B161,B157,B153,B149,B145,B141,B137,B133,B129,B125,B121,B117,B113,B109,B105,B101,B97,B93,B89,B85)-(H11*H9)</f>
        <v>75</v>
      </c>
      <c r="G24">
        <f>H11</f>
        <v>3.75</v>
      </c>
      <c r="H24">
        <f>SUM(F24/(20-H9))</f>
        <v>4.6875</v>
      </c>
    </row>
    <row r="25" spans="1:8" x14ac:dyDescent="0.2">
      <c r="A25" s="21" t="s">
        <v>5</v>
      </c>
      <c r="B25" s="21">
        <v>4</v>
      </c>
      <c r="E25" t="s">
        <v>79</v>
      </c>
      <c r="F25">
        <f>SUM(F5-F24)</f>
        <v>62</v>
      </c>
      <c r="G25">
        <f>SUM(F6-((H11)*H9))/F29</f>
        <v>4.1428571428571432</v>
      </c>
      <c r="H25">
        <f>SUM(F25/(20-(H3-H9)))</f>
        <v>4.7692307692307692</v>
      </c>
    </row>
    <row r="26" spans="1:8" x14ac:dyDescent="0.2">
      <c r="A26" s="21" t="s">
        <v>6</v>
      </c>
      <c r="B26" s="21" t="b">
        <v>0</v>
      </c>
      <c r="G26">
        <f>SUM(F6/H3)</f>
        <v>4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4</v>
      </c>
      <c r="H28">
        <f>SUM(H9/20)*100</f>
        <v>20</v>
      </c>
    </row>
    <row r="29" spans="1:8" x14ac:dyDescent="0.2">
      <c r="A29" t="s">
        <v>5</v>
      </c>
      <c r="B29">
        <v>5</v>
      </c>
      <c r="E29" t="s">
        <v>79</v>
      </c>
      <c r="F29">
        <f>SUM(20-F15)</f>
        <v>7</v>
      </c>
      <c r="H29">
        <f xml:space="preserve"> SUM(100-H15)</f>
        <v>35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5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5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5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5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5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4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5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4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5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56</v>
      </c>
    </row>
    <row r="101" spans="1:2" x14ac:dyDescent="0.2">
      <c r="A101" s="21" t="s">
        <v>5</v>
      </c>
      <c r="B101" s="21">
        <v>4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3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5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8A-53AF-7543-82AE-3DE820619983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4.5" customWidth="1"/>
    <col min="5" max="5" width="31.6640625" customWidth="1"/>
    <col min="6" max="6" width="11" customWidth="1"/>
    <col min="7" max="7" width="19.83203125" customWidth="1"/>
    <col min="8" max="8" width="26.6640625" customWidth="1"/>
  </cols>
  <sheetData>
    <row r="1" spans="1:8" ht="17" thickBot="1" x14ac:dyDescent="0.25">
      <c r="A1" t="s">
        <v>67</v>
      </c>
      <c r="B1">
        <v>3</v>
      </c>
    </row>
    <row r="2" spans="1:8" x14ac:dyDescent="0.2">
      <c r="A2" t="s">
        <v>1</v>
      </c>
      <c r="B2">
        <v>23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12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30</v>
      </c>
    </row>
    <row r="5" spans="1:8" x14ac:dyDescent="0.2">
      <c r="A5" t="s">
        <v>5</v>
      </c>
      <c r="B5">
        <v>4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105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SUM(B17,B49,B57,B61,B73,B81,B89,B93,B113,B117,B129,B137)</f>
        <v>41</v>
      </c>
      <c r="G6" s="6" t="s">
        <v>53</v>
      </c>
      <c r="H6" s="7">
        <f>SUM(F5/F7)</f>
        <v>3.75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28</v>
      </c>
      <c r="G7" s="15" t="s">
        <v>54</v>
      </c>
      <c r="H7" s="16">
        <f>SUM(F6)/H3</f>
        <v>3.4166666666666665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4</v>
      </c>
      <c r="E9" s="5" t="s">
        <v>59</v>
      </c>
      <c r="H9" s="7">
        <v>6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50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SUM(B137,B129,B117,B113,B93,B89)/H9</f>
        <v>3.5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4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14</v>
      </c>
      <c r="H14">
        <f>SUM((F14/20)*100)</f>
        <v>70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14</v>
      </c>
      <c r="H15">
        <f>SUM((F15/20)*100)</f>
        <v>70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4</v>
      </c>
      <c r="E17" t="s">
        <v>73</v>
      </c>
      <c r="F17">
        <f>SUM((20-H9)/20)</f>
        <v>0.7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0.3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14</v>
      </c>
      <c r="G20" t="s">
        <v>76</v>
      </c>
      <c r="H20">
        <f>SUM(F20/20)</f>
        <v>0.7</v>
      </c>
    </row>
    <row r="21" spans="1:8" x14ac:dyDescent="0.2">
      <c r="A21" t="s">
        <v>5</v>
      </c>
      <c r="B21">
        <v>4</v>
      </c>
      <c r="E21" t="s">
        <v>74</v>
      </c>
      <c r="F21">
        <f>SUM(H9)</f>
        <v>6</v>
      </c>
      <c r="G21" t="s">
        <v>77</v>
      </c>
      <c r="H21">
        <f>SUM(F21/20)</f>
        <v>0.3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54</v>
      </c>
      <c r="G24">
        <f>H11</f>
        <v>3.5</v>
      </c>
      <c r="H24">
        <f>SUM(F24/(20-H9))</f>
        <v>3.8571428571428572</v>
      </c>
    </row>
    <row r="25" spans="1:8" x14ac:dyDescent="0.2">
      <c r="A25" t="s">
        <v>5</v>
      </c>
      <c r="B25">
        <v>4</v>
      </c>
      <c r="E25" t="s">
        <v>79</v>
      </c>
      <c r="F25">
        <f>SUM(F5-F24)</f>
        <v>51</v>
      </c>
      <c r="G25">
        <f>SUM(F6-((H11)*H9))/F29</f>
        <v>3.3333333333333335</v>
      </c>
      <c r="H25">
        <f>SUM(F25/(20-(H3-H9)))</f>
        <v>3.6428571428571428</v>
      </c>
    </row>
    <row r="26" spans="1:8" x14ac:dyDescent="0.2">
      <c r="A26" t="s">
        <v>6</v>
      </c>
      <c r="B26" t="b">
        <v>0</v>
      </c>
      <c r="G26">
        <f>SUM(F6/H3)</f>
        <v>3.4166666666666665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6</v>
      </c>
      <c r="H28">
        <f>SUM(H9/20)*100</f>
        <v>30</v>
      </c>
    </row>
    <row r="29" spans="1:8" x14ac:dyDescent="0.2">
      <c r="A29" t="s">
        <v>5</v>
      </c>
      <c r="B29">
        <v>3</v>
      </c>
      <c r="E29" t="s">
        <v>79</v>
      </c>
      <c r="F29">
        <f>SUM(20-F15)</f>
        <v>6</v>
      </c>
      <c r="H29">
        <f xml:space="preserve"> SUM(100-H15)</f>
        <v>30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2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4</v>
      </c>
    </row>
    <row r="58" spans="1:2" x14ac:dyDescent="0.2">
      <c r="A58" s="21" t="s">
        <v>6</v>
      </c>
      <c r="B58" s="21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3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4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3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s="21" t="s">
        <v>2</v>
      </c>
      <c r="B91" s="21" t="s">
        <v>28</v>
      </c>
    </row>
    <row r="92" spans="1:2" x14ac:dyDescent="0.2">
      <c r="A92" s="21" t="s">
        <v>4</v>
      </c>
      <c r="B92" s="21" t="s">
        <v>56</v>
      </c>
    </row>
    <row r="93" spans="1:2" x14ac:dyDescent="0.2">
      <c r="A93" s="21" t="s">
        <v>5</v>
      </c>
      <c r="B93" s="21">
        <v>4</v>
      </c>
    </row>
    <row r="94" spans="1:2" x14ac:dyDescent="0.2">
      <c r="A94" s="21" t="s">
        <v>6</v>
      </c>
      <c r="B94" s="21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4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4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56</v>
      </c>
    </row>
    <row r="137" spans="1:2" x14ac:dyDescent="0.2">
      <c r="A137" s="21" t="s">
        <v>5</v>
      </c>
      <c r="B137" s="21">
        <v>4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39C7-5DCC-4744-AC5A-D87F15CED8EC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7.33203125" customWidth="1"/>
    <col min="5" max="5" width="32.5" customWidth="1"/>
    <col min="7" max="7" width="16.83203125" customWidth="1"/>
  </cols>
  <sheetData>
    <row r="1" spans="1:8" ht="17" thickBot="1" x14ac:dyDescent="0.25">
      <c r="A1" t="s">
        <v>0</v>
      </c>
      <c r="B1">
        <v>30</v>
      </c>
    </row>
    <row r="2" spans="1:8" x14ac:dyDescent="0.2">
      <c r="A2" t="s">
        <v>1</v>
      </c>
      <c r="B2">
        <v>22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15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37.5</v>
      </c>
    </row>
    <row r="5" spans="1:8" x14ac:dyDescent="0.2">
      <c r="A5" t="s">
        <v>5</v>
      </c>
      <c r="B5">
        <v>4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90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SUM(B161,B149,B145,B141,B129,B121,B109,B89,B85,B17,B21,B29,B37,B57,B69)</f>
        <v>57</v>
      </c>
      <c r="G6" s="6" t="s">
        <v>53</v>
      </c>
      <c r="H6" s="7">
        <f>SUM(F5/F7)</f>
        <v>3.6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25</v>
      </c>
      <c r="G7" s="15" t="s">
        <v>54</v>
      </c>
      <c r="H7" s="16">
        <f>SUM(F6)/H3</f>
        <v>3.8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2</v>
      </c>
      <c r="E9" s="5" t="s">
        <v>59</v>
      </c>
      <c r="H9" s="7">
        <v>9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60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SUM(B161,B149,B145,B141,B129,B121,B109,B89,B85)/H9</f>
        <v>3.5555555555555554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4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11</v>
      </c>
      <c r="H14">
        <f>SUM((F14/20)*100)</f>
        <v>55.000000000000007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14</v>
      </c>
      <c r="H15">
        <f>SUM((F15/20)*100)</f>
        <v>70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4</v>
      </c>
      <c r="E17" t="s">
        <v>73</v>
      </c>
      <c r="F17">
        <f>SUM((20-H9)/20)</f>
        <v>0.55000000000000004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0.3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14</v>
      </c>
      <c r="G20" t="s">
        <v>76</v>
      </c>
      <c r="H20">
        <f>SUM(F20/20)</f>
        <v>0.7</v>
      </c>
    </row>
    <row r="21" spans="1:8" x14ac:dyDescent="0.2">
      <c r="A21" s="21" t="s">
        <v>5</v>
      </c>
      <c r="B21" s="21">
        <v>3</v>
      </c>
      <c r="E21" t="s">
        <v>74</v>
      </c>
      <c r="F21">
        <f>SUM(H9)</f>
        <v>9</v>
      </c>
      <c r="G21" t="s">
        <v>77</v>
      </c>
      <c r="H21">
        <f>SUM(F21/20)</f>
        <v>0.45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45</v>
      </c>
      <c r="G24">
        <f>H11</f>
        <v>3.5555555555555554</v>
      </c>
      <c r="H24">
        <f>SUM(F24/(20-H9))</f>
        <v>4.0909090909090908</v>
      </c>
    </row>
    <row r="25" spans="1:8" x14ac:dyDescent="0.2">
      <c r="A25" t="s">
        <v>5</v>
      </c>
      <c r="B25">
        <v>4</v>
      </c>
      <c r="E25" t="s">
        <v>79</v>
      </c>
      <c r="F25">
        <f>SUM(F5-F24)</f>
        <v>45</v>
      </c>
      <c r="G25">
        <f>SUM(F6-((H11)*H9))/F29</f>
        <v>4.166666666666667</v>
      </c>
      <c r="H25">
        <f>SUM(F25/(20-(H3-H9)))</f>
        <v>3.2142857142857144</v>
      </c>
    </row>
    <row r="26" spans="1:8" x14ac:dyDescent="0.2">
      <c r="A26" t="s">
        <v>6</v>
      </c>
      <c r="B26" t="b">
        <v>1</v>
      </c>
      <c r="G26">
        <f>SUM(F6/H3)</f>
        <v>3.8</v>
      </c>
    </row>
    <row r="27" spans="1:8" x14ac:dyDescent="0.2">
      <c r="A27" s="21" t="s">
        <v>2</v>
      </c>
      <c r="B27" s="21" t="s">
        <v>12</v>
      </c>
      <c r="E27" s="22" t="s">
        <v>80</v>
      </c>
    </row>
    <row r="28" spans="1:8" x14ac:dyDescent="0.2">
      <c r="A28" s="21" t="s">
        <v>4</v>
      </c>
      <c r="B28" s="21" t="s">
        <v>57</v>
      </c>
      <c r="E28" t="s">
        <v>57</v>
      </c>
      <c r="F28">
        <f>SUM(20-F14)</f>
        <v>9</v>
      </c>
      <c r="H28">
        <f>SUM(H9/20)*100</f>
        <v>45</v>
      </c>
    </row>
    <row r="29" spans="1:8" x14ac:dyDescent="0.2">
      <c r="A29" s="21" t="s">
        <v>5</v>
      </c>
      <c r="B29" s="21">
        <v>5</v>
      </c>
      <c r="E29" t="s">
        <v>79</v>
      </c>
      <c r="F29">
        <f>SUM(20-F15)</f>
        <v>6</v>
      </c>
      <c r="H29">
        <f xml:space="preserve"> SUM(100-H15)</f>
        <v>30</v>
      </c>
    </row>
    <row r="30" spans="1:8" x14ac:dyDescent="0.2">
      <c r="A30" s="21" t="s">
        <v>6</v>
      </c>
      <c r="B30" s="21" t="b">
        <v>1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5</v>
      </c>
    </row>
    <row r="38" spans="1:2" x14ac:dyDescent="0.2">
      <c r="A38" s="21" t="s">
        <v>6</v>
      </c>
      <c r="B38" s="21" t="b">
        <v>1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1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4</v>
      </c>
    </row>
    <row r="58" spans="1:2" x14ac:dyDescent="0.2">
      <c r="A58" s="21" t="s">
        <v>6</v>
      </c>
      <c r="B58" s="21" t="b">
        <v>1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4</v>
      </c>
    </row>
    <row r="70" spans="1:2" x14ac:dyDescent="0.2">
      <c r="A70" s="21" t="s">
        <v>6</v>
      </c>
      <c r="B70" s="21" t="b">
        <v>1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3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4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4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1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3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1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5</v>
      </c>
    </row>
    <row r="130" spans="1:2" x14ac:dyDescent="0.2">
      <c r="A130" s="21" t="s">
        <v>6</v>
      </c>
      <c r="B130" s="21" t="b">
        <v>1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1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56</v>
      </c>
    </row>
    <row r="141" spans="1:2" x14ac:dyDescent="0.2">
      <c r="A141" s="21" t="s">
        <v>5</v>
      </c>
      <c r="B141" s="21">
        <v>3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4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2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4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BF28-6C58-2342-916C-912F0E95E944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24.5" customWidth="1"/>
    <col min="5" max="5" width="39.1640625" customWidth="1"/>
    <col min="7" max="7" width="19" customWidth="1"/>
  </cols>
  <sheetData>
    <row r="1" spans="1:8" ht="17" thickBot="1" x14ac:dyDescent="0.25">
      <c r="A1" t="s">
        <v>0</v>
      </c>
      <c r="B1">
        <v>31</v>
      </c>
    </row>
    <row r="2" spans="1:8" x14ac:dyDescent="0.2">
      <c r="A2" t="s">
        <v>1</v>
      </c>
      <c r="B2">
        <v>26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7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17.5</v>
      </c>
    </row>
    <row r="5" spans="1:8" x14ac:dyDescent="0.2">
      <c r="A5" t="s">
        <v>5</v>
      </c>
      <c r="B5">
        <v>2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91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SUM(B157,B121,B117,B105,B89,B13,B17)</f>
        <v>17</v>
      </c>
      <c r="G6" s="6" t="s">
        <v>53</v>
      </c>
      <c r="H6" s="7">
        <f>SUM(F5/F7)</f>
        <v>2.7575757575757578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33</v>
      </c>
      <c r="G7" s="15" t="s">
        <v>54</v>
      </c>
      <c r="H7" s="16">
        <f>SUM(F6)/H3</f>
        <v>2.4285714285714284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3</v>
      </c>
      <c r="E9" s="5" t="s">
        <v>59</v>
      </c>
      <c r="H9" s="7">
        <v>5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71.428571428571431</v>
      </c>
    </row>
    <row r="11" spans="1:8" ht="17" thickBot="1" x14ac:dyDescent="0.25">
      <c r="A11" s="21" t="s">
        <v>2</v>
      </c>
      <c r="B11" s="21" t="s">
        <v>8</v>
      </c>
      <c r="E11" s="18" t="s">
        <v>55</v>
      </c>
      <c r="F11" s="19"/>
      <c r="G11" s="19"/>
      <c r="H11" s="20">
        <f>SUM(B157,B121,B117,B105,B89)/H9</f>
        <v>2.6</v>
      </c>
    </row>
    <row r="12" spans="1:8" x14ac:dyDescent="0.2">
      <c r="A12" s="21" t="s">
        <v>4</v>
      </c>
      <c r="B12" s="21" t="s">
        <v>57</v>
      </c>
      <c r="E12" s="22" t="s">
        <v>68</v>
      </c>
    </row>
    <row r="13" spans="1:8" x14ac:dyDescent="0.2">
      <c r="A13" s="21" t="s">
        <v>5</v>
      </c>
      <c r="B13" s="21">
        <v>3</v>
      </c>
      <c r="H13" s="22" t="s">
        <v>71</v>
      </c>
    </row>
    <row r="14" spans="1:8" x14ac:dyDescent="0.2">
      <c r="A14" s="21" t="s">
        <v>6</v>
      </c>
      <c r="B14" s="21" t="b">
        <v>0</v>
      </c>
      <c r="E14" s="23" t="s">
        <v>69</v>
      </c>
      <c r="F14">
        <f>SUM((20-H9))</f>
        <v>15</v>
      </c>
      <c r="H14">
        <f>SUM((F14/20)*100)</f>
        <v>75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18</v>
      </c>
      <c r="H15">
        <f>SUM((F15/20)*100)</f>
        <v>90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1</v>
      </c>
      <c r="E17" t="s">
        <v>73</v>
      </c>
      <c r="F17">
        <f>SUM((20-H9)/20)</f>
        <v>0.75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0.1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18</v>
      </c>
      <c r="G20" t="s">
        <v>76</v>
      </c>
      <c r="H20">
        <f>SUM(F20/20)</f>
        <v>0.9</v>
      </c>
    </row>
    <row r="21" spans="1:8" x14ac:dyDescent="0.2">
      <c r="A21" t="s">
        <v>5</v>
      </c>
      <c r="B21">
        <v>2</v>
      </c>
      <c r="E21" t="s">
        <v>74</v>
      </c>
      <c r="F21">
        <f>SUM(H9)</f>
        <v>5</v>
      </c>
      <c r="G21" t="s">
        <v>77</v>
      </c>
      <c r="H21">
        <f>SUM(F21/20)</f>
        <v>0.25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42</v>
      </c>
      <c r="G24">
        <f>H11</f>
        <v>2.6</v>
      </c>
      <c r="H24">
        <f>SUM(F24/(20-H9))</f>
        <v>2.8</v>
      </c>
    </row>
    <row r="25" spans="1:8" x14ac:dyDescent="0.2">
      <c r="A25" t="s">
        <v>5</v>
      </c>
      <c r="B25">
        <v>4</v>
      </c>
      <c r="E25" t="s">
        <v>79</v>
      </c>
      <c r="F25">
        <f>SUM(F5-F24)</f>
        <v>49</v>
      </c>
      <c r="G25">
        <f>SUM(F6-((H11)*H9))/F29</f>
        <v>2</v>
      </c>
      <c r="H25">
        <f>SUM(F25/(20-(H3-H9)))</f>
        <v>2.7222222222222223</v>
      </c>
    </row>
    <row r="26" spans="1:8" x14ac:dyDescent="0.2">
      <c r="A26" t="s">
        <v>6</v>
      </c>
      <c r="B26" t="b">
        <v>0</v>
      </c>
      <c r="G26">
        <f>SUM(F6/H3)</f>
        <v>2.4285714285714284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5</v>
      </c>
      <c r="H28">
        <f>SUM(H9/20)*100</f>
        <v>25</v>
      </c>
    </row>
    <row r="29" spans="1:8" x14ac:dyDescent="0.2">
      <c r="A29" t="s">
        <v>5</v>
      </c>
      <c r="B29">
        <v>3</v>
      </c>
      <c r="E29" t="s">
        <v>79</v>
      </c>
      <c r="F29">
        <f>SUM(20-F15)</f>
        <v>2</v>
      </c>
      <c r="H29">
        <f xml:space="preserve"> SUM(100-H15)</f>
        <v>10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1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1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2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1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4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3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s="21" t="s">
        <v>2</v>
      </c>
      <c r="B155" s="21" t="s">
        <v>44</v>
      </c>
    </row>
    <row r="156" spans="1:2" x14ac:dyDescent="0.2">
      <c r="A156" s="21" t="s">
        <v>4</v>
      </c>
      <c r="B156" s="21" t="s">
        <v>56</v>
      </c>
    </row>
    <row r="157" spans="1:2" x14ac:dyDescent="0.2">
      <c r="A157" s="21" t="s">
        <v>5</v>
      </c>
      <c r="B157" s="21">
        <v>2</v>
      </c>
    </row>
    <row r="158" spans="1:2" x14ac:dyDescent="0.2">
      <c r="A158" s="21" t="s">
        <v>6</v>
      </c>
      <c r="B158" s="21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FAA6-C873-3B40-AF25-E7B1B45E63B4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6.33203125" customWidth="1"/>
    <col min="5" max="5" width="32.5" customWidth="1"/>
    <col min="7" max="7" width="16.83203125" customWidth="1"/>
  </cols>
  <sheetData>
    <row r="1" spans="1:8" ht="17" thickBot="1" x14ac:dyDescent="0.25">
      <c r="A1" t="s">
        <v>0</v>
      </c>
      <c r="B1">
        <v>32</v>
      </c>
    </row>
    <row r="2" spans="1:8" x14ac:dyDescent="0.2">
      <c r="A2" t="s">
        <v>1</v>
      </c>
      <c r="B2">
        <v>30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14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35</v>
      </c>
    </row>
    <row r="5" spans="1:8" x14ac:dyDescent="0.2">
      <c r="A5" t="s">
        <v>5</v>
      </c>
      <c r="B5">
        <v>5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109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SUM(B161,B157,B149,B145,B125,B121,B117,B97,B9,B21,B37,B61,B65,B81)</f>
        <v>49</v>
      </c>
      <c r="G6" s="6" t="s">
        <v>53</v>
      </c>
      <c r="H6" s="7">
        <f>SUM(F5/F7)</f>
        <v>4.1923076923076925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26</v>
      </c>
      <c r="G7" s="15" t="s">
        <v>54</v>
      </c>
      <c r="H7" s="16">
        <f>SUM(F6)/H3</f>
        <v>3.5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4</v>
      </c>
      <c r="E9" s="5" t="s">
        <v>59</v>
      </c>
      <c r="H9" s="7">
        <v>8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57.142857142857139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SUM(B161,B157,B149,B145,B125,B121,B117,B97)/H9</f>
        <v>3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5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12</v>
      </c>
      <c r="H14">
        <f>SUM((F14/20)*100)</f>
        <v>60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14</v>
      </c>
      <c r="H15">
        <f>SUM((F15/20)*100)</f>
        <v>70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4</v>
      </c>
      <c r="E17" t="s">
        <v>73</v>
      </c>
      <c r="F17">
        <f>SUM((20-H9)/20)</f>
        <v>0.6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0.3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14</v>
      </c>
      <c r="G20" t="s">
        <v>76</v>
      </c>
      <c r="H20">
        <f>SUM(F20/20)</f>
        <v>0.7</v>
      </c>
    </row>
    <row r="21" spans="1:8" x14ac:dyDescent="0.2">
      <c r="A21" s="21" t="s">
        <v>5</v>
      </c>
      <c r="B21" s="21">
        <v>4</v>
      </c>
      <c r="E21" t="s">
        <v>74</v>
      </c>
      <c r="F21">
        <f>SUM(H9)</f>
        <v>8</v>
      </c>
      <c r="G21" t="s">
        <v>77</v>
      </c>
      <c r="H21">
        <f>SUM(F21/20)</f>
        <v>0.4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54</v>
      </c>
      <c r="G24">
        <f>H11</f>
        <v>3</v>
      </c>
      <c r="H24">
        <f>SUM(F24/(20-H9))</f>
        <v>4.5</v>
      </c>
    </row>
    <row r="25" spans="1:8" x14ac:dyDescent="0.2">
      <c r="A25" t="s">
        <v>5</v>
      </c>
      <c r="B25">
        <v>2</v>
      </c>
      <c r="E25" t="s">
        <v>79</v>
      </c>
      <c r="F25">
        <f>SUM(F5-F24)</f>
        <v>55</v>
      </c>
      <c r="G25">
        <f>SUM(F6-((H11)*H9))/F29</f>
        <v>4.166666666666667</v>
      </c>
      <c r="H25">
        <f>SUM(F25/(20-(H3-H9)))</f>
        <v>3.9285714285714284</v>
      </c>
    </row>
    <row r="26" spans="1:8" x14ac:dyDescent="0.2">
      <c r="A26" t="s">
        <v>6</v>
      </c>
      <c r="B26" t="b">
        <v>0</v>
      </c>
      <c r="G26">
        <f>SUM(F6/H3)</f>
        <v>3.5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8</v>
      </c>
      <c r="H28">
        <f>SUM(H9/20)*100</f>
        <v>40</v>
      </c>
    </row>
    <row r="29" spans="1:8" x14ac:dyDescent="0.2">
      <c r="A29" t="s">
        <v>5</v>
      </c>
      <c r="B29">
        <v>5</v>
      </c>
      <c r="E29" t="s">
        <v>79</v>
      </c>
      <c r="F29">
        <f>SUM(20-F15)</f>
        <v>6</v>
      </c>
      <c r="H29">
        <f xml:space="preserve"> SUM(100-H15)</f>
        <v>30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4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5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4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4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5</v>
      </c>
    </row>
    <row r="82" spans="1:2" x14ac:dyDescent="0.2">
      <c r="A82" s="21" t="s">
        <v>6</v>
      </c>
      <c r="B82" s="21" t="b">
        <v>1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4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1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5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4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2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1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s="21" t="s">
        <v>2</v>
      </c>
      <c r="B155" s="21" t="s">
        <v>44</v>
      </c>
    </row>
    <row r="156" spans="1:2" x14ac:dyDescent="0.2">
      <c r="A156" s="21" t="s">
        <v>4</v>
      </c>
      <c r="B156" s="21" t="s">
        <v>56</v>
      </c>
    </row>
    <row r="157" spans="1:2" x14ac:dyDescent="0.2">
      <c r="A157" s="21" t="s">
        <v>5</v>
      </c>
      <c r="B157" s="21">
        <v>4</v>
      </c>
    </row>
    <row r="158" spans="1:2" x14ac:dyDescent="0.2">
      <c r="A158" s="21" t="s">
        <v>6</v>
      </c>
      <c r="B158" s="21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2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C4DE-4358-D541-AAD7-FEF8D43D96E2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5.83203125" customWidth="1"/>
    <col min="5" max="5" width="32.5" customWidth="1"/>
    <col min="7" max="7" width="16" customWidth="1"/>
  </cols>
  <sheetData>
    <row r="1" spans="1:8" ht="17" thickBot="1" x14ac:dyDescent="0.25">
      <c r="A1" t="s">
        <v>0</v>
      </c>
      <c r="B1">
        <v>33</v>
      </c>
    </row>
    <row r="2" spans="1:8" x14ac:dyDescent="0.2">
      <c r="A2" t="s">
        <v>1</v>
      </c>
      <c r="B2">
        <v>24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21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52.5</v>
      </c>
    </row>
    <row r="5" spans="1:8" x14ac:dyDescent="0.2">
      <c r="A5" t="s">
        <v>5</v>
      </c>
      <c r="B5">
        <v>4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61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SUM(B161,B145,B133,B129,B121,B113,B109,B105,B97,B89,B9,B17,B21,B33,B49,B53,B57,B69,B73,B77,B81)</f>
        <v>71</v>
      </c>
      <c r="G6" s="6" t="s">
        <v>53</v>
      </c>
      <c r="H6" s="7">
        <f>SUM(F5/F7)</f>
        <v>3.2105263157894739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19</v>
      </c>
      <c r="G7" s="15" t="s">
        <v>54</v>
      </c>
      <c r="H7" s="16">
        <f>SUM(F6)/H3</f>
        <v>3.3809523809523809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4</v>
      </c>
      <c r="E9" s="5" t="s">
        <v>59</v>
      </c>
      <c r="H9" s="7">
        <v>10</v>
      </c>
    </row>
    <row r="10" spans="1:8" x14ac:dyDescent="0.2">
      <c r="A10" s="21" t="s">
        <v>6</v>
      </c>
      <c r="B10" s="21" t="b">
        <v>1</v>
      </c>
      <c r="E10" s="5" t="s">
        <v>49</v>
      </c>
      <c r="H10" s="7">
        <f>SUM(H9/H3)*100</f>
        <v>47.619047619047613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SUM(B161,B145,B133,B129,B121,B113,B109,B105,B97,B89)/H9</f>
        <v>2.9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2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10</v>
      </c>
      <c r="H14">
        <f>SUM((F14/20)*100)</f>
        <v>50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9</v>
      </c>
      <c r="H15">
        <f>SUM((F15/20)*100)</f>
        <v>45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3</v>
      </c>
      <c r="E17" t="s">
        <v>73</v>
      </c>
      <c r="F17">
        <f>SUM((20-H9)/20)</f>
        <v>0.5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0.55000000000000004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9</v>
      </c>
      <c r="G20" t="s">
        <v>76</v>
      </c>
      <c r="H20">
        <f>SUM(F20/20)</f>
        <v>0.45</v>
      </c>
    </row>
    <row r="21" spans="1:8" x14ac:dyDescent="0.2">
      <c r="A21" s="21" t="s">
        <v>5</v>
      </c>
      <c r="B21" s="21">
        <v>4</v>
      </c>
      <c r="E21" t="s">
        <v>74</v>
      </c>
      <c r="F21">
        <f>SUM(H9)</f>
        <v>10</v>
      </c>
      <c r="G21" t="s">
        <v>77</v>
      </c>
      <c r="H21">
        <f>SUM(F21/20)</f>
        <v>0.5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36</v>
      </c>
      <c r="G24">
        <f>H11</f>
        <v>2.9</v>
      </c>
      <c r="H24">
        <f>SUM(F24/(20-H9))</f>
        <v>3.6</v>
      </c>
    </row>
    <row r="25" spans="1:8" x14ac:dyDescent="0.2">
      <c r="A25" t="s">
        <v>5</v>
      </c>
      <c r="B25">
        <v>2</v>
      </c>
      <c r="E25" t="s">
        <v>79</v>
      </c>
      <c r="F25">
        <f>SUM(F5-F24)</f>
        <v>25</v>
      </c>
      <c r="G25">
        <f>SUM(F6-((H11)*H9))/F29</f>
        <v>3.8181818181818183</v>
      </c>
      <c r="H25">
        <f>SUM(F25/(20-(H3-H9)))</f>
        <v>2.7777777777777777</v>
      </c>
    </row>
    <row r="26" spans="1:8" x14ac:dyDescent="0.2">
      <c r="A26" t="s">
        <v>6</v>
      </c>
      <c r="B26" t="b">
        <v>0</v>
      </c>
      <c r="G26">
        <f>SUM(F6/H3)</f>
        <v>3.3809523809523809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10</v>
      </c>
      <c r="H28">
        <f>SUM(H9/20)*100</f>
        <v>50</v>
      </c>
    </row>
    <row r="29" spans="1:8" x14ac:dyDescent="0.2">
      <c r="A29" t="s">
        <v>5</v>
      </c>
      <c r="B29">
        <v>4</v>
      </c>
      <c r="E29" t="s">
        <v>79</v>
      </c>
      <c r="F29">
        <f>SUM(20-F15)</f>
        <v>11</v>
      </c>
      <c r="H29">
        <f xml:space="preserve"> SUM(100-H15)</f>
        <v>55</v>
      </c>
    </row>
    <row r="30" spans="1:8" x14ac:dyDescent="0.2">
      <c r="A30" t="s">
        <v>6</v>
      </c>
      <c r="B30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4</v>
      </c>
    </row>
    <row r="34" spans="1:2" x14ac:dyDescent="0.2">
      <c r="A34" s="21" t="s">
        <v>6</v>
      </c>
      <c r="B34" s="21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4</v>
      </c>
    </row>
    <row r="50" spans="1:2" x14ac:dyDescent="0.2">
      <c r="A50" s="21" t="s">
        <v>6</v>
      </c>
      <c r="B50" s="21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57</v>
      </c>
    </row>
    <row r="53" spans="1:2" x14ac:dyDescent="0.2">
      <c r="A53" s="21" t="s">
        <v>5</v>
      </c>
      <c r="B53" s="21">
        <v>4</v>
      </c>
    </row>
    <row r="54" spans="1:2" x14ac:dyDescent="0.2">
      <c r="A54" s="21" t="s">
        <v>6</v>
      </c>
      <c r="B54" s="21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3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4</v>
      </c>
    </row>
    <row r="70" spans="1:2" x14ac:dyDescent="0.2">
      <c r="A70" s="21" t="s">
        <v>6</v>
      </c>
      <c r="B70" s="21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4</v>
      </c>
    </row>
    <row r="74" spans="1:2" x14ac:dyDescent="0.2">
      <c r="A74" s="21" t="s">
        <v>6</v>
      </c>
      <c r="B74" s="21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4</v>
      </c>
    </row>
    <row r="78" spans="1:2" x14ac:dyDescent="0.2">
      <c r="A78" s="21" t="s">
        <v>6</v>
      </c>
      <c r="B78" s="21" t="b">
        <v>1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4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3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2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4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2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5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56</v>
      </c>
    </row>
    <row r="133" spans="1:2" x14ac:dyDescent="0.2">
      <c r="A133" s="21" t="s">
        <v>5</v>
      </c>
      <c r="B133" s="21">
        <v>4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2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3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E08C-8330-3148-8348-A47C37D8B527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4.6640625" customWidth="1"/>
    <col min="5" max="5" width="32.6640625" customWidth="1"/>
    <col min="7" max="7" width="16.33203125" customWidth="1"/>
  </cols>
  <sheetData>
    <row r="1" spans="1:8" ht="17" thickBot="1" x14ac:dyDescent="0.25">
      <c r="A1" t="s">
        <v>0</v>
      </c>
      <c r="B1">
        <v>34</v>
      </c>
    </row>
    <row r="2" spans="1:8" x14ac:dyDescent="0.2">
      <c r="A2" t="s">
        <v>1</v>
      </c>
      <c r="B2">
        <v>25</v>
      </c>
      <c r="E2" s="1" t="s">
        <v>46</v>
      </c>
      <c r="F2" s="2"/>
      <c r="G2" s="3" t="s">
        <v>47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48</v>
      </c>
      <c r="H3" s="7">
        <v>19</v>
      </c>
    </row>
    <row r="4" spans="1:8" x14ac:dyDescent="0.2">
      <c r="A4" s="21" t="s">
        <v>4</v>
      </c>
      <c r="B4" s="21" t="s">
        <v>57</v>
      </c>
      <c r="E4" s="5"/>
      <c r="G4" s="6" t="s">
        <v>49</v>
      </c>
      <c r="H4" s="7">
        <f>(H3/40)*100</f>
        <v>47.5</v>
      </c>
    </row>
    <row r="5" spans="1:8" x14ac:dyDescent="0.2">
      <c r="A5" s="21" t="s">
        <v>5</v>
      </c>
      <c r="B5" s="21">
        <v>5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67</v>
      </c>
      <c r="G5" s="10" t="s">
        <v>51</v>
      </c>
      <c r="H5" s="7"/>
    </row>
    <row r="6" spans="1:8" x14ac:dyDescent="0.2">
      <c r="A6" s="21" t="s">
        <v>6</v>
      </c>
      <c r="B6" s="21" t="b">
        <v>0</v>
      </c>
      <c r="E6" s="11" t="s">
        <v>52</v>
      </c>
      <c r="F6" s="12">
        <f>SUM(B161,B153,B149,B133,B129,B121,B117,B109,B101,B93,B89,B5,B9,B17,B33,B49,B61,B65,B77)</f>
        <v>62</v>
      </c>
      <c r="G6" s="6" t="s">
        <v>53</v>
      </c>
      <c r="H6" s="7">
        <f>SUM(F5/F7)</f>
        <v>3.1904761904761907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21</v>
      </c>
      <c r="G7" s="15" t="s">
        <v>54</v>
      </c>
      <c r="H7" s="16">
        <f>SUM(F6)/H3</f>
        <v>3.263157894736842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4</v>
      </c>
      <c r="E9" s="5" t="s">
        <v>59</v>
      </c>
      <c r="H9" s="7">
        <v>11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57.894736842105267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SUM(B161,B153,B149,B133,B129,B121,B117,B109,B101,B93,B89)/H9</f>
        <v>3.2727272727272729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1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9</v>
      </c>
      <c r="H14">
        <f>SUM((F14/20)*100)</f>
        <v>45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12</v>
      </c>
      <c r="H15">
        <f>SUM((F15/20)*100)</f>
        <v>60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3</v>
      </c>
      <c r="E17" t="s">
        <v>73</v>
      </c>
      <c r="F17">
        <f>SUM((20-H9)/20)</f>
        <v>0.45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0.4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12</v>
      </c>
      <c r="G20" t="s">
        <v>76</v>
      </c>
      <c r="H20">
        <f>SUM(F20/20)</f>
        <v>0.6</v>
      </c>
    </row>
    <row r="21" spans="1:8" x14ac:dyDescent="0.2">
      <c r="A21" t="s">
        <v>5</v>
      </c>
      <c r="B21">
        <v>3</v>
      </c>
      <c r="E21" t="s">
        <v>74</v>
      </c>
      <c r="F21">
        <f>SUM(H9)</f>
        <v>11</v>
      </c>
      <c r="G21" t="s">
        <v>77</v>
      </c>
      <c r="H21">
        <f>SUM(F21/20)</f>
        <v>0.55000000000000004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32</v>
      </c>
      <c r="G24">
        <f>H11</f>
        <v>3.2727272727272729</v>
      </c>
      <c r="H24">
        <f>SUM(F24/(20-H9))</f>
        <v>3.5555555555555554</v>
      </c>
    </row>
    <row r="25" spans="1:8" x14ac:dyDescent="0.2">
      <c r="A25" t="s">
        <v>5</v>
      </c>
      <c r="B25">
        <v>1</v>
      </c>
      <c r="E25" t="s">
        <v>79</v>
      </c>
      <c r="F25">
        <f>SUM(F5-F24)</f>
        <v>35</v>
      </c>
      <c r="G25">
        <f>SUM(F6-((H11)*H9))/F29</f>
        <v>3.25</v>
      </c>
      <c r="H25">
        <f>SUM(F25/(20-(H3-H9)))</f>
        <v>2.9166666666666665</v>
      </c>
    </row>
    <row r="26" spans="1:8" x14ac:dyDescent="0.2">
      <c r="A26" t="s">
        <v>6</v>
      </c>
      <c r="B26" t="b">
        <v>0</v>
      </c>
      <c r="G26">
        <f>SUM(F6/H3)</f>
        <v>3.263157894736842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11</v>
      </c>
      <c r="H28">
        <f>SUM(H9/20)*100</f>
        <v>55.000000000000007</v>
      </c>
    </row>
    <row r="29" spans="1:8" x14ac:dyDescent="0.2">
      <c r="A29" t="s">
        <v>5</v>
      </c>
      <c r="B29">
        <v>1</v>
      </c>
      <c r="E29" t="s">
        <v>79</v>
      </c>
      <c r="F29">
        <f>SUM(20-F15)</f>
        <v>8</v>
      </c>
      <c r="H29">
        <f xml:space="preserve"> SUM(100-H15)</f>
        <v>40</v>
      </c>
    </row>
    <row r="30" spans="1:8" x14ac:dyDescent="0.2">
      <c r="A30" t="s">
        <v>6</v>
      </c>
      <c r="B30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2</v>
      </c>
    </row>
    <row r="34" spans="1:2" x14ac:dyDescent="0.2">
      <c r="A34" s="21" t="s">
        <v>6</v>
      </c>
      <c r="B34" s="21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1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5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1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1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4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4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3</v>
      </c>
    </row>
    <row r="78" spans="1:2" x14ac:dyDescent="0.2">
      <c r="A78" s="21" t="s">
        <v>6</v>
      </c>
      <c r="B78" s="21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1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5</v>
      </c>
    </row>
    <row r="90" spans="1:2" x14ac:dyDescent="0.2">
      <c r="A90" s="21" t="s">
        <v>6</v>
      </c>
      <c r="B90" s="21" t="b">
        <v>0</v>
      </c>
    </row>
    <row r="91" spans="1:2" x14ac:dyDescent="0.2">
      <c r="A91" s="21" t="s">
        <v>2</v>
      </c>
      <c r="B91" s="21" t="s">
        <v>28</v>
      </c>
    </row>
    <row r="92" spans="1:2" x14ac:dyDescent="0.2">
      <c r="A92" s="21" t="s">
        <v>4</v>
      </c>
      <c r="B92" s="21" t="s">
        <v>56</v>
      </c>
    </row>
    <row r="93" spans="1:2" x14ac:dyDescent="0.2">
      <c r="A93" s="21" t="s">
        <v>5</v>
      </c>
      <c r="B93" s="21">
        <v>3</v>
      </c>
    </row>
    <row r="94" spans="1:2" x14ac:dyDescent="0.2">
      <c r="A94" s="21" t="s">
        <v>6</v>
      </c>
      <c r="B94" s="21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56</v>
      </c>
    </row>
    <row r="101" spans="1:2" x14ac:dyDescent="0.2">
      <c r="A101" s="21" t="s">
        <v>5</v>
      </c>
      <c r="B101" s="21">
        <v>4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1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3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56</v>
      </c>
    </row>
    <row r="133" spans="1:2" x14ac:dyDescent="0.2">
      <c r="A133" s="21" t="s">
        <v>5</v>
      </c>
      <c r="B133" s="21">
        <v>5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1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3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4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2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935E-15B2-EA44-92A9-81A6FFCD7240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6.33203125" customWidth="1"/>
    <col min="5" max="5" width="32.6640625" customWidth="1"/>
    <col min="7" max="7" width="16" customWidth="1"/>
  </cols>
  <sheetData>
    <row r="1" spans="1:8" ht="17" thickBot="1" x14ac:dyDescent="0.25">
      <c r="A1" t="s">
        <v>0</v>
      </c>
      <c r="B1">
        <v>35</v>
      </c>
    </row>
    <row r="2" spans="1:8" x14ac:dyDescent="0.2">
      <c r="A2" t="s">
        <v>1</v>
      </c>
      <c r="B2">
        <v>25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6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15</v>
      </c>
    </row>
    <row r="5" spans="1:8" x14ac:dyDescent="0.2">
      <c r="A5" t="s">
        <v>5</v>
      </c>
      <c r="B5">
        <v>1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100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SUM(B145,B117,B89,B17,B37,B65)</f>
        <v>10</v>
      </c>
      <c r="G6" s="6" t="s">
        <v>53</v>
      </c>
      <c r="H6" s="7">
        <f>SUM(F5/F7)</f>
        <v>2.9411764705882355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34</v>
      </c>
      <c r="G7" s="15" t="s">
        <v>54</v>
      </c>
      <c r="H7" s="16">
        <f>SUM(F6)/H3</f>
        <v>1.6666666666666667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4</v>
      </c>
      <c r="E9" s="5" t="s">
        <v>59</v>
      </c>
      <c r="H9" s="7">
        <v>3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50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SUM(B145,B117,B89)/H9</f>
        <v>1.6666666666666667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2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17</v>
      </c>
      <c r="H14">
        <f>SUM((F14/20)*100)</f>
        <v>85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17</v>
      </c>
      <c r="H15">
        <f>SUM((F15/20)*100)</f>
        <v>85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3</v>
      </c>
      <c r="E17" t="s">
        <v>73</v>
      </c>
      <c r="F17">
        <f>SUM((20-H9)/20)</f>
        <v>0.85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0.15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17</v>
      </c>
      <c r="G20" t="s">
        <v>76</v>
      </c>
      <c r="H20">
        <f>SUM(F20/20)</f>
        <v>0.85</v>
      </c>
    </row>
    <row r="21" spans="1:8" x14ac:dyDescent="0.2">
      <c r="A21" t="s">
        <v>5</v>
      </c>
      <c r="B21">
        <v>1</v>
      </c>
      <c r="E21" t="s">
        <v>74</v>
      </c>
      <c r="F21">
        <f>SUM(H9)</f>
        <v>3</v>
      </c>
      <c r="G21" t="s">
        <v>77</v>
      </c>
      <c r="H21">
        <f>SUM(F21/20)</f>
        <v>0.15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50</v>
      </c>
      <c r="G24">
        <f>H11</f>
        <v>1.6666666666666667</v>
      </c>
      <c r="H24">
        <f>SUM(F24/(20-H9))</f>
        <v>2.9411764705882355</v>
      </c>
    </row>
    <row r="25" spans="1:8" x14ac:dyDescent="0.2">
      <c r="A25" t="s">
        <v>5</v>
      </c>
      <c r="B25">
        <v>5</v>
      </c>
      <c r="E25" t="s">
        <v>79</v>
      </c>
      <c r="F25">
        <f>SUM(F5-F24)</f>
        <v>50</v>
      </c>
      <c r="G25">
        <f>SUM(F6-((H11)*H9))/F29</f>
        <v>1.6666666666666667</v>
      </c>
      <c r="H25">
        <f>SUM(F25/(20-(H3-H9)))</f>
        <v>2.9411764705882355</v>
      </c>
    </row>
    <row r="26" spans="1:8" x14ac:dyDescent="0.2">
      <c r="A26" t="s">
        <v>6</v>
      </c>
      <c r="B26" t="b">
        <v>0</v>
      </c>
      <c r="G26">
        <f>SUM(F6/H3)</f>
        <v>1.6666666666666667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3</v>
      </c>
      <c r="H28">
        <f>SUM(H9/20)*100</f>
        <v>15</v>
      </c>
    </row>
    <row r="29" spans="1:8" x14ac:dyDescent="0.2">
      <c r="A29" t="s">
        <v>5</v>
      </c>
      <c r="B29">
        <v>4</v>
      </c>
      <c r="E29" t="s">
        <v>79</v>
      </c>
      <c r="F29">
        <f>SUM(20-F15)</f>
        <v>3</v>
      </c>
      <c r="H29">
        <f xml:space="preserve"> SUM(100-H15)</f>
        <v>15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1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5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5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1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1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1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1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1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1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1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1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3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C23B-C02A-484A-BA1A-4BA38B666328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5.5" customWidth="1"/>
    <col min="5" max="5" width="32.33203125" customWidth="1"/>
    <col min="7" max="7" width="17" customWidth="1"/>
  </cols>
  <sheetData>
    <row r="1" spans="1:8" ht="17" thickBot="1" x14ac:dyDescent="0.25">
      <c r="A1" t="s">
        <v>0</v>
      </c>
      <c r="B1">
        <v>36</v>
      </c>
    </row>
    <row r="2" spans="1:8" x14ac:dyDescent="0.2">
      <c r="A2" t="s">
        <v>1</v>
      </c>
      <c r="B2">
        <v>24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14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35</v>
      </c>
    </row>
    <row r="5" spans="1:8" x14ac:dyDescent="0.2">
      <c r="A5" t="s">
        <v>5</v>
      </c>
      <c r="B5">
        <v>1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53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SUM(B157,B145,B137,B129,B125,B117,B113,B109,B105,B97,B37,B41,B49,B69)</f>
        <v>24</v>
      </c>
      <c r="G6" s="6" t="s">
        <v>53</v>
      </c>
      <c r="H6" s="7">
        <f>SUM(F5/F7)</f>
        <v>2.0384615384615383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26</v>
      </c>
      <c r="G7" s="15" t="s">
        <v>54</v>
      </c>
      <c r="H7" s="16">
        <f>SUM(F6)/H3</f>
        <v>1.7142857142857142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1</v>
      </c>
      <c r="E9" s="5" t="s">
        <v>59</v>
      </c>
      <c r="H9" s="7">
        <v>10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71.428571428571431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SUM(B157,B145,B137,B129,B125,B117,B113,B109,B105,B97)/H9</f>
        <v>1.8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1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10</v>
      </c>
      <c r="H14">
        <f>SUM((F14/20)*100)</f>
        <v>50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16</v>
      </c>
      <c r="H15">
        <f>SUM((F15/20)*100)</f>
        <v>80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2</v>
      </c>
      <c r="E17" t="s">
        <v>73</v>
      </c>
      <c r="F17">
        <f>SUM((20-H9)/20)</f>
        <v>0.5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0.2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16</v>
      </c>
      <c r="G20" t="s">
        <v>76</v>
      </c>
      <c r="H20">
        <f>SUM(F20/20)</f>
        <v>0.8</v>
      </c>
    </row>
    <row r="21" spans="1:8" x14ac:dyDescent="0.2">
      <c r="A21" t="s">
        <v>5</v>
      </c>
      <c r="B21">
        <v>2</v>
      </c>
      <c r="E21" t="s">
        <v>74</v>
      </c>
      <c r="F21">
        <f>SUM(H9)</f>
        <v>10</v>
      </c>
      <c r="G21" t="s">
        <v>77</v>
      </c>
      <c r="H21">
        <f>SUM(F21/20)</f>
        <v>0.5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23</v>
      </c>
      <c r="G24">
        <f>H11</f>
        <v>1.8</v>
      </c>
      <c r="H24">
        <f>SUM(F24/(20-H9))</f>
        <v>2.2999999999999998</v>
      </c>
    </row>
    <row r="25" spans="1:8" x14ac:dyDescent="0.2">
      <c r="A25" t="s">
        <v>5</v>
      </c>
      <c r="B25">
        <v>5</v>
      </c>
      <c r="E25" t="s">
        <v>79</v>
      </c>
      <c r="F25">
        <f>SUM(F5-F24)</f>
        <v>30</v>
      </c>
      <c r="G25">
        <f>SUM(F6-((H11)*H9))/F29</f>
        <v>1.5</v>
      </c>
      <c r="H25">
        <f>SUM(F25/(20-(H3-H9)))</f>
        <v>1.875</v>
      </c>
    </row>
    <row r="26" spans="1:8" x14ac:dyDescent="0.2">
      <c r="A26" t="s">
        <v>6</v>
      </c>
      <c r="B26" t="b">
        <v>0</v>
      </c>
      <c r="G26">
        <f>SUM(F6/H3)</f>
        <v>1.7142857142857142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10</v>
      </c>
      <c r="H28">
        <f>SUM(H9/20)*100</f>
        <v>50</v>
      </c>
    </row>
    <row r="29" spans="1:8" x14ac:dyDescent="0.2">
      <c r="A29" t="s">
        <v>5</v>
      </c>
      <c r="B29">
        <v>2</v>
      </c>
      <c r="E29" t="s">
        <v>79</v>
      </c>
      <c r="F29">
        <f>SUM(20-F15)</f>
        <v>4</v>
      </c>
      <c r="H29">
        <f xml:space="preserve"> SUM(100-H15)</f>
        <v>20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2</v>
      </c>
    </row>
    <row r="38" spans="1:2" x14ac:dyDescent="0.2">
      <c r="A38" s="21" t="s">
        <v>6</v>
      </c>
      <c r="B38" s="21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57</v>
      </c>
    </row>
    <row r="41" spans="1:2" x14ac:dyDescent="0.2">
      <c r="A41" s="21" t="s">
        <v>5</v>
      </c>
      <c r="B41" s="21">
        <v>2</v>
      </c>
    </row>
    <row r="42" spans="1:2" x14ac:dyDescent="0.2">
      <c r="A42" s="21" t="s">
        <v>6</v>
      </c>
      <c r="B42" s="21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1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1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1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1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1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2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1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1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1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3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2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56</v>
      </c>
    </row>
    <row r="137" spans="1:2" x14ac:dyDescent="0.2">
      <c r="A137" s="21" t="s">
        <v>5</v>
      </c>
      <c r="B137" s="21">
        <v>1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2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s="21" t="s">
        <v>2</v>
      </c>
      <c r="B155" s="21" t="s">
        <v>44</v>
      </c>
    </row>
    <row r="156" spans="1:2" x14ac:dyDescent="0.2">
      <c r="A156" s="21" t="s">
        <v>4</v>
      </c>
      <c r="B156" s="21" t="s">
        <v>56</v>
      </c>
    </row>
    <row r="157" spans="1:2" x14ac:dyDescent="0.2">
      <c r="A157" s="21" t="s">
        <v>5</v>
      </c>
      <c r="B157" s="21">
        <v>1</v>
      </c>
    </row>
    <row r="158" spans="1:2" x14ac:dyDescent="0.2">
      <c r="A158" s="21" t="s">
        <v>6</v>
      </c>
      <c r="B158" s="21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D392-51B9-BF4E-B583-5F07535DD341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6.83203125" customWidth="1"/>
    <col min="5" max="5" width="33" customWidth="1"/>
    <col min="7" max="7" width="16" customWidth="1"/>
  </cols>
  <sheetData>
    <row r="1" spans="1:8" ht="17" thickBot="1" x14ac:dyDescent="0.25">
      <c r="A1" t="s">
        <v>0</v>
      </c>
      <c r="B1">
        <v>37</v>
      </c>
    </row>
    <row r="2" spans="1:8" x14ac:dyDescent="0.2">
      <c r="A2" t="s">
        <v>1</v>
      </c>
      <c r="B2">
        <v>23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16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40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76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SUM(B161,B153,B141,B129,B121,B113,B109,B101,B17,B37,B45,B49,B57,B61,B65,B73)</f>
        <v>46</v>
      </c>
      <c r="G6" s="6" t="s">
        <v>53</v>
      </c>
      <c r="H6" s="7">
        <f>SUM(F5/F7)</f>
        <v>3.1666666666666665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24</v>
      </c>
      <c r="G7" s="15" t="s">
        <v>54</v>
      </c>
      <c r="H7" s="16">
        <f>SUM(F6)/H3</f>
        <v>2.875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3</v>
      </c>
      <c r="E9" s="5" t="s">
        <v>59</v>
      </c>
      <c r="H9" s="7">
        <v>8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50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SUM(B161,B153,B141,B129,B121,B113,B109,B101)/H9</f>
        <v>2.625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3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12</v>
      </c>
      <c r="H14">
        <f>SUM((F14/20)*100)</f>
        <v>60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12</v>
      </c>
      <c r="H15">
        <f>SUM((F15/20)*100)</f>
        <v>60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2</v>
      </c>
      <c r="E17" t="s">
        <v>73</v>
      </c>
      <c r="F17">
        <f>SUM((20-H9)/20)</f>
        <v>0.6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0.4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12</v>
      </c>
      <c r="G20" t="s">
        <v>76</v>
      </c>
      <c r="H20">
        <f>SUM(F20/20)</f>
        <v>0.6</v>
      </c>
    </row>
    <row r="21" spans="1:8" x14ac:dyDescent="0.2">
      <c r="A21" t="s">
        <v>5</v>
      </c>
      <c r="B21">
        <v>3</v>
      </c>
      <c r="E21" t="s">
        <v>74</v>
      </c>
      <c r="F21">
        <f>SUM(H9)</f>
        <v>8</v>
      </c>
      <c r="G21" t="s">
        <v>77</v>
      </c>
      <c r="H21">
        <f>SUM(F21/20)</f>
        <v>0.4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40</v>
      </c>
      <c r="G24">
        <f>H11</f>
        <v>2.625</v>
      </c>
      <c r="H24">
        <f>SUM(F24/(20-H9))</f>
        <v>3.3333333333333335</v>
      </c>
    </row>
    <row r="25" spans="1:8" x14ac:dyDescent="0.2">
      <c r="A25" t="s">
        <v>5</v>
      </c>
      <c r="B25">
        <v>3</v>
      </c>
      <c r="E25" t="s">
        <v>79</v>
      </c>
      <c r="F25">
        <f>SUM(F5-F24)</f>
        <v>36</v>
      </c>
      <c r="G25">
        <f>SUM(F6-((H11)*H9))/F29</f>
        <v>3.125</v>
      </c>
      <c r="H25">
        <f>SUM(F25/(20-(H3-H9)))</f>
        <v>3</v>
      </c>
    </row>
    <row r="26" spans="1:8" x14ac:dyDescent="0.2">
      <c r="A26" t="s">
        <v>6</v>
      </c>
      <c r="B26" t="b">
        <v>0</v>
      </c>
      <c r="G26">
        <f>SUM(F6/H3)</f>
        <v>2.875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8</v>
      </c>
      <c r="H28">
        <f>SUM(H9/20)*100</f>
        <v>40</v>
      </c>
    </row>
    <row r="29" spans="1:8" x14ac:dyDescent="0.2">
      <c r="A29" t="s">
        <v>5</v>
      </c>
      <c r="B29">
        <v>3</v>
      </c>
      <c r="E29" t="s">
        <v>79</v>
      </c>
      <c r="F29">
        <f>SUM(20-F15)</f>
        <v>8</v>
      </c>
      <c r="H29">
        <f xml:space="preserve"> SUM(100-H15)</f>
        <v>40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3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3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3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4</v>
      </c>
    </row>
    <row r="58" spans="1:2" x14ac:dyDescent="0.2">
      <c r="A58" s="21" t="s">
        <v>6</v>
      </c>
      <c r="B58" s="21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4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3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3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56</v>
      </c>
    </row>
    <row r="101" spans="1:2" x14ac:dyDescent="0.2">
      <c r="A101" s="21" t="s">
        <v>5</v>
      </c>
      <c r="B101" s="21">
        <v>2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3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1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3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4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1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56</v>
      </c>
    </row>
    <row r="141" spans="1:2" x14ac:dyDescent="0.2">
      <c r="A141" s="21" t="s">
        <v>5</v>
      </c>
      <c r="B141" s="21">
        <v>2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2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3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78B5-A6B7-2540-93A5-90349EBE6CE1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7" customWidth="1"/>
    <col min="5" max="5" width="32.1640625" customWidth="1"/>
    <col min="7" max="7" width="16.33203125" customWidth="1"/>
  </cols>
  <sheetData>
    <row r="1" spans="1:8" ht="17" thickBot="1" x14ac:dyDescent="0.25">
      <c r="A1" t="s">
        <v>0</v>
      </c>
      <c r="B1">
        <v>38</v>
      </c>
    </row>
    <row r="2" spans="1:8" x14ac:dyDescent="0.2">
      <c r="A2" t="s">
        <v>1</v>
      </c>
      <c r="B2">
        <v>20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17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42.5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77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SUM(B161,B157,B149,B145,B137,B129,B125,B117,B109,B101,B9,B21,B45,B57,B69,B73)</f>
        <v>46</v>
      </c>
      <c r="G6" s="6" t="s">
        <v>53</v>
      </c>
      <c r="H6" s="7">
        <f>SUM(F5/F7)</f>
        <v>3.347826086956522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23</v>
      </c>
      <c r="G7" s="15" t="s">
        <v>54</v>
      </c>
      <c r="H7" s="16">
        <f>SUM(F6)/H3</f>
        <v>2.7058823529411766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4</v>
      </c>
      <c r="E9" s="5" t="s">
        <v>59</v>
      </c>
      <c r="H9" s="7">
        <v>10</v>
      </c>
    </row>
    <row r="10" spans="1:8" x14ac:dyDescent="0.2">
      <c r="A10" s="21" t="s">
        <v>6</v>
      </c>
      <c r="B10" s="21" t="b">
        <v>1</v>
      </c>
      <c r="E10" s="5" t="s">
        <v>49</v>
      </c>
      <c r="H10" s="7">
        <f>SUM(H9/H3)*100</f>
        <v>58.82352941176471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SUM(B161,B157,B149,B145,B137,B129,B125,B117,B109,B101)/H9</f>
        <v>2.8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3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10</v>
      </c>
      <c r="H14">
        <f>SUM((F14/20)*100)</f>
        <v>50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13</v>
      </c>
      <c r="H15">
        <f>SUM((F15/20)*100)</f>
        <v>65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4</v>
      </c>
      <c r="E17" t="s">
        <v>73</v>
      </c>
      <c r="F17">
        <f>SUM((20-H9)/20)</f>
        <v>0.5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0.35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13</v>
      </c>
      <c r="G20" t="s">
        <v>76</v>
      </c>
      <c r="H20">
        <f>SUM(F20/20)</f>
        <v>0.65</v>
      </c>
    </row>
    <row r="21" spans="1:8" x14ac:dyDescent="0.2">
      <c r="A21" s="21" t="s">
        <v>5</v>
      </c>
      <c r="B21" s="21">
        <v>4</v>
      </c>
      <c r="E21" t="s">
        <v>74</v>
      </c>
      <c r="F21">
        <f>SUM(H9)</f>
        <v>10</v>
      </c>
      <c r="G21" t="s">
        <v>77</v>
      </c>
      <c r="H21">
        <f>SUM(F21/20)</f>
        <v>0.5</v>
      </c>
    </row>
    <row r="22" spans="1:8" x14ac:dyDescent="0.2">
      <c r="A22" s="21" t="s">
        <v>6</v>
      </c>
      <c r="B22" s="21" t="b">
        <v>1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32</v>
      </c>
      <c r="G24">
        <f>H11</f>
        <v>2.8</v>
      </c>
      <c r="H24">
        <f>SUM(F24/(20-H9))</f>
        <v>3.2</v>
      </c>
    </row>
    <row r="25" spans="1:8" x14ac:dyDescent="0.2">
      <c r="A25" t="s">
        <v>5</v>
      </c>
      <c r="B25">
        <v>3</v>
      </c>
      <c r="E25" t="s">
        <v>79</v>
      </c>
      <c r="F25">
        <f>SUM(F5-F24)</f>
        <v>45</v>
      </c>
      <c r="G25">
        <f>SUM(F6-((H11)*H9))/F29</f>
        <v>2.5714285714285716</v>
      </c>
      <c r="H25">
        <f>SUM(F25/(20-(H3-H9)))</f>
        <v>3.4615384615384617</v>
      </c>
    </row>
    <row r="26" spans="1:8" x14ac:dyDescent="0.2">
      <c r="A26" t="s">
        <v>6</v>
      </c>
      <c r="B26" t="b">
        <v>0</v>
      </c>
      <c r="G26">
        <f>SUM(F6/H3)</f>
        <v>2.7058823529411766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10</v>
      </c>
      <c r="H28">
        <f>SUM(H9/20)*100</f>
        <v>50</v>
      </c>
    </row>
    <row r="29" spans="1:8" x14ac:dyDescent="0.2">
      <c r="A29" t="s">
        <v>5</v>
      </c>
      <c r="B29">
        <v>3</v>
      </c>
      <c r="E29" t="s">
        <v>79</v>
      </c>
      <c r="F29">
        <f>SUM(20-F15)</f>
        <v>7</v>
      </c>
      <c r="H29">
        <f xml:space="preserve"> SUM(100-H15)</f>
        <v>35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2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3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2</v>
      </c>
    </row>
    <row r="70" spans="1:2" x14ac:dyDescent="0.2">
      <c r="A70" s="21" t="s">
        <v>6</v>
      </c>
      <c r="B70" s="21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3</v>
      </c>
    </row>
    <row r="74" spans="1:2" x14ac:dyDescent="0.2">
      <c r="A74" s="21" t="s">
        <v>6</v>
      </c>
      <c r="B74" s="21" t="b">
        <v>1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56</v>
      </c>
    </row>
    <row r="101" spans="1:2" x14ac:dyDescent="0.2">
      <c r="A101" s="21" t="s">
        <v>5</v>
      </c>
      <c r="B101" s="21">
        <v>3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1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3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3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1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56</v>
      </c>
    </row>
    <row r="137" spans="1:2" x14ac:dyDescent="0.2">
      <c r="A137" s="21" t="s">
        <v>5</v>
      </c>
      <c r="B137" s="21">
        <v>2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1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3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4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s="21" t="s">
        <v>2</v>
      </c>
      <c r="B155" s="21" t="s">
        <v>44</v>
      </c>
    </row>
    <row r="156" spans="1:2" x14ac:dyDescent="0.2">
      <c r="A156" s="21" t="s">
        <v>4</v>
      </c>
      <c r="B156" s="21" t="s">
        <v>56</v>
      </c>
    </row>
    <row r="157" spans="1:2" x14ac:dyDescent="0.2">
      <c r="A157" s="21" t="s">
        <v>5</v>
      </c>
      <c r="B157" s="21">
        <v>2</v>
      </c>
    </row>
    <row r="158" spans="1:2" x14ac:dyDescent="0.2">
      <c r="A158" s="21" t="s">
        <v>6</v>
      </c>
      <c r="B158" s="21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3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83C3-959A-6B4F-95B2-E373E34B5226}">
  <dimension ref="A1:H162"/>
  <sheetViews>
    <sheetView topLeftCell="A2" workbookViewId="0">
      <selection activeCell="F33" sqref="F33"/>
    </sheetView>
  </sheetViews>
  <sheetFormatPr baseColWidth="10" defaultRowHeight="16" x14ac:dyDescent="0.2"/>
  <cols>
    <col min="2" max="2" width="15.1640625" customWidth="1"/>
    <col min="5" max="5" width="32.5" customWidth="1"/>
    <col min="7" max="7" width="16" customWidth="1"/>
  </cols>
  <sheetData>
    <row r="1" spans="1:8" ht="17" thickBot="1" x14ac:dyDescent="0.25">
      <c r="A1" t="s">
        <v>0</v>
      </c>
      <c r="B1">
        <v>39</v>
      </c>
    </row>
    <row r="2" spans="1:8" x14ac:dyDescent="0.2">
      <c r="A2" t="s">
        <v>1</v>
      </c>
      <c r="B2">
        <v>22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13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32.5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100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SUM(B157,B125,B121,B117,B109,B105,B101,B13,B29,B49,B57,B73,B81)</f>
        <v>34</v>
      </c>
      <c r="G6" s="6" t="s">
        <v>53</v>
      </c>
      <c r="H6" s="7">
        <f>SUM(F5/F7)</f>
        <v>3.7037037037037037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27</v>
      </c>
      <c r="G7" s="15" t="s">
        <v>54</v>
      </c>
      <c r="H7" s="16">
        <f>SUM(F6)/H3</f>
        <v>2.6153846153846154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3</v>
      </c>
      <c r="E9" s="5" t="s">
        <v>59</v>
      </c>
      <c r="H9" s="7">
        <v>7</v>
      </c>
    </row>
    <row r="10" spans="1:8" x14ac:dyDescent="0.2">
      <c r="A10" t="s">
        <v>6</v>
      </c>
      <c r="B10" t="b">
        <v>1</v>
      </c>
      <c r="E10" s="5" t="s">
        <v>49</v>
      </c>
      <c r="H10" s="7">
        <f>SUM(H9/H3)*100</f>
        <v>53.846153846153847</v>
      </c>
    </row>
    <row r="11" spans="1:8" ht="17" thickBot="1" x14ac:dyDescent="0.25">
      <c r="A11" s="21" t="s">
        <v>2</v>
      </c>
      <c r="B11" s="21" t="s">
        <v>8</v>
      </c>
      <c r="E11" s="18" t="s">
        <v>55</v>
      </c>
      <c r="F11" s="19"/>
      <c r="G11" s="19"/>
      <c r="H11" s="20">
        <f>SUM(B157,B125,B121,B117,B109,B105,B101)/H9</f>
        <v>2.5714285714285716</v>
      </c>
    </row>
    <row r="12" spans="1:8" x14ac:dyDescent="0.2">
      <c r="A12" s="21" t="s">
        <v>4</v>
      </c>
      <c r="B12" s="21" t="s">
        <v>57</v>
      </c>
      <c r="E12" s="22" t="s">
        <v>68</v>
      </c>
    </row>
    <row r="13" spans="1:8" x14ac:dyDescent="0.2">
      <c r="A13" s="21" t="s">
        <v>5</v>
      </c>
      <c r="B13" s="21">
        <v>1</v>
      </c>
      <c r="H13" s="22" t="s">
        <v>71</v>
      </c>
    </row>
    <row r="14" spans="1:8" x14ac:dyDescent="0.2">
      <c r="A14" s="21" t="s">
        <v>6</v>
      </c>
      <c r="B14" s="21" t="b">
        <v>0</v>
      </c>
      <c r="E14" s="23" t="s">
        <v>69</v>
      </c>
      <c r="F14">
        <f>SUM((20-H9))</f>
        <v>13</v>
      </c>
      <c r="H14">
        <f>SUM((F14/20)*100)</f>
        <v>65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14</v>
      </c>
      <c r="H15">
        <f>SUM((F15/20)*100)</f>
        <v>70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4</v>
      </c>
      <c r="E17" t="s">
        <v>73</v>
      </c>
      <c r="F17">
        <f>SUM((20-H9)/20)</f>
        <v>0.65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0.3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14</v>
      </c>
      <c r="G20" t="s">
        <v>76</v>
      </c>
      <c r="H20">
        <f>SUM(F20/20)</f>
        <v>0.7</v>
      </c>
    </row>
    <row r="21" spans="1:8" x14ac:dyDescent="0.2">
      <c r="A21" t="s">
        <v>5</v>
      </c>
      <c r="B21">
        <v>4</v>
      </c>
      <c r="E21" t="s">
        <v>74</v>
      </c>
      <c r="F21">
        <f>SUM(H9)</f>
        <v>7</v>
      </c>
      <c r="G21" t="s">
        <v>77</v>
      </c>
      <c r="H21">
        <f>SUM(F21/20)</f>
        <v>0.35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50</v>
      </c>
      <c r="G24">
        <f>H11</f>
        <v>2.5714285714285716</v>
      </c>
      <c r="H24">
        <f>SUM(F24/(20-H9))</f>
        <v>3.8461538461538463</v>
      </c>
    </row>
    <row r="25" spans="1:8" x14ac:dyDescent="0.2">
      <c r="A25" t="s">
        <v>5</v>
      </c>
      <c r="B25">
        <v>4</v>
      </c>
      <c r="E25" t="s">
        <v>79</v>
      </c>
      <c r="F25">
        <f>SUM(F5-F24)</f>
        <v>50</v>
      </c>
      <c r="G25">
        <f>SUM(F6-((H11)*H9))/F29</f>
        <v>2.6666666666666665</v>
      </c>
      <c r="H25">
        <f>SUM(F25/(20-(H3-H9)))</f>
        <v>3.5714285714285716</v>
      </c>
    </row>
    <row r="26" spans="1:8" x14ac:dyDescent="0.2">
      <c r="A26" t="s">
        <v>6</v>
      </c>
      <c r="B26" t="b">
        <v>0</v>
      </c>
      <c r="G26">
        <f>SUM(F6/H3)</f>
        <v>2.6153846153846154</v>
      </c>
    </row>
    <row r="27" spans="1:8" x14ac:dyDescent="0.2">
      <c r="A27" s="21" t="s">
        <v>2</v>
      </c>
      <c r="B27" s="21" t="s">
        <v>12</v>
      </c>
      <c r="E27" s="22" t="s">
        <v>80</v>
      </c>
    </row>
    <row r="28" spans="1:8" x14ac:dyDescent="0.2">
      <c r="A28" s="21" t="s">
        <v>4</v>
      </c>
      <c r="B28" s="21" t="s">
        <v>57</v>
      </c>
      <c r="E28" t="s">
        <v>57</v>
      </c>
      <c r="F28">
        <f>SUM(20-F14)</f>
        <v>7</v>
      </c>
      <c r="H28">
        <f>SUM(H9/20)*100</f>
        <v>35</v>
      </c>
    </row>
    <row r="29" spans="1:8" x14ac:dyDescent="0.2">
      <c r="A29" s="21" t="s">
        <v>5</v>
      </c>
      <c r="B29" s="21">
        <v>3</v>
      </c>
      <c r="E29" t="s">
        <v>79</v>
      </c>
      <c r="F29">
        <f>SUM(20-F15)</f>
        <v>6</v>
      </c>
      <c r="H29">
        <f xml:space="preserve"> SUM(100-H15)</f>
        <v>30</v>
      </c>
    </row>
    <row r="30" spans="1:8" x14ac:dyDescent="0.2">
      <c r="A30" s="21" t="s">
        <v>6</v>
      </c>
      <c r="B30" s="21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4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4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2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2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56</v>
      </c>
    </row>
    <row r="101" spans="1:2" x14ac:dyDescent="0.2">
      <c r="A101" s="21" t="s">
        <v>5</v>
      </c>
      <c r="B101" s="21">
        <v>2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4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2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1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s="21" t="s">
        <v>2</v>
      </c>
      <c r="B155" s="21" t="s">
        <v>44</v>
      </c>
    </row>
    <row r="156" spans="1:2" x14ac:dyDescent="0.2">
      <c r="A156" s="21" t="s">
        <v>4</v>
      </c>
      <c r="B156" s="21" t="s">
        <v>56</v>
      </c>
    </row>
    <row r="157" spans="1:2" x14ac:dyDescent="0.2">
      <c r="A157" s="21" t="s">
        <v>5</v>
      </c>
      <c r="B157" s="21">
        <v>3</v>
      </c>
    </row>
    <row r="158" spans="1:2" x14ac:dyDescent="0.2">
      <c r="A158" s="21" t="s">
        <v>6</v>
      </c>
      <c r="B158" s="21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0653-B693-1F43-ADD9-1B470398CDF1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3.1640625" customWidth="1"/>
    <col min="5" max="5" width="32.83203125" customWidth="1"/>
    <col min="7" max="7" width="25.83203125" customWidth="1"/>
  </cols>
  <sheetData>
    <row r="1" spans="1:8" ht="17" thickBot="1" x14ac:dyDescent="0.25">
      <c r="A1" t="s">
        <v>0</v>
      </c>
      <c r="B1">
        <v>4</v>
      </c>
    </row>
    <row r="2" spans="1:8" x14ac:dyDescent="0.2">
      <c r="A2" t="s">
        <v>1</v>
      </c>
      <c r="B2">
        <v>21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17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42.5</v>
      </c>
    </row>
    <row r="5" spans="1:8" x14ac:dyDescent="0.2">
      <c r="A5" t="s">
        <v>5</v>
      </c>
      <c r="B5">
        <v>5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93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SUM(B13,B21,B29,B37,B41,B45,B61,B65,B81,B109,B113,B117,B121,B125,B129,B157,B161)</f>
        <v>64</v>
      </c>
      <c r="G6" s="6" t="s">
        <v>53</v>
      </c>
      <c r="H6" s="7">
        <f>SUM(F5/F7)</f>
        <v>4.0434782608695654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23</v>
      </c>
      <c r="G7" s="15" t="s">
        <v>54</v>
      </c>
      <c r="H7" s="16">
        <f>SUM(F6)/H3</f>
        <v>3.7647058823529411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4</v>
      </c>
      <c r="E9" s="5" t="s">
        <v>59</v>
      </c>
      <c r="H9" s="7">
        <v>8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47.058823529411761</v>
      </c>
    </row>
    <row r="11" spans="1:8" ht="17" thickBot="1" x14ac:dyDescent="0.25">
      <c r="A11" s="21" t="s">
        <v>2</v>
      </c>
      <c r="B11" s="21" t="s">
        <v>8</v>
      </c>
      <c r="E11" s="18" t="s">
        <v>55</v>
      </c>
      <c r="F11" s="19"/>
      <c r="G11" s="19"/>
      <c r="H11" s="20">
        <f>SUM(B161,B157,B129,B125,B121,B117,B113,B109)/H9</f>
        <v>4.125</v>
      </c>
    </row>
    <row r="12" spans="1:8" x14ac:dyDescent="0.2">
      <c r="A12" s="21" t="s">
        <v>4</v>
      </c>
      <c r="B12" s="21" t="s">
        <v>57</v>
      </c>
      <c r="E12" s="22" t="s">
        <v>68</v>
      </c>
    </row>
    <row r="13" spans="1:8" x14ac:dyDescent="0.2">
      <c r="A13" s="21" t="s">
        <v>5</v>
      </c>
      <c r="B13" s="21">
        <v>3</v>
      </c>
      <c r="H13" s="22" t="s">
        <v>71</v>
      </c>
    </row>
    <row r="14" spans="1:8" x14ac:dyDescent="0.2">
      <c r="A14" s="21" t="s">
        <v>6</v>
      </c>
      <c r="B14" s="21" t="b">
        <v>0</v>
      </c>
      <c r="E14" s="23" t="s">
        <v>69</v>
      </c>
      <c r="F14">
        <f>SUM((20-H9))</f>
        <v>12</v>
      </c>
      <c r="H14">
        <f>SUM((F14/20)*100)</f>
        <v>60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11</v>
      </c>
      <c r="H15">
        <f>SUM((F15/20)*100)</f>
        <v>55.000000000000007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5</v>
      </c>
      <c r="E17" t="s">
        <v>73</v>
      </c>
      <c r="F17">
        <f>SUM((20-H9)/20)</f>
        <v>0.6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0.45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11</v>
      </c>
      <c r="G20" t="s">
        <v>76</v>
      </c>
      <c r="H20">
        <f>SUM(F20/20)</f>
        <v>0.55000000000000004</v>
      </c>
    </row>
    <row r="21" spans="1:8" x14ac:dyDescent="0.2">
      <c r="A21" s="21" t="s">
        <v>5</v>
      </c>
      <c r="B21" s="21">
        <v>3</v>
      </c>
      <c r="E21" t="s">
        <v>74</v>
      </c>
      <c r="F21">
        <f>SUM(H9)</f>
        <v>8</v>
      </c>
      <c r="G21" t="s">
        <v>77</v>
      </c>
      <c r="H21">
        <f>SUM(F21/20)</f>
        <v>0.4</v>
      </c>
    </row>
    <row r="22" spans="1:8" x14ac:dyDescent="0.2">
      <c r="A22" s="21" t="s">
        <v>6</v>
      </c>
      <c r="B22" s="21" t="b">
        <v>0</v>
      </c>
      <c r="E22" s="22"/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49</v>
      </c>
      <c r="G24">
        <f>H11</f>
        <v>4.125</v>
      </c>
      <c r="H24">
        <f>SUM(F24/(20-H9))</f>
        <v>4.083333333333333</v>
      </c>
    </row>
    <row r="25" spans="1:8" x14ac:dyDescent="0.2">
      <c r="A25" t="s">
        <v>5</v>
      </c>
      <c r="B25">
        <v>4</v>
      </c>
      <c r="E25" t="s">
        <v>79</v>
      </c>
      <c r="F25">
        <f>SUM(F5-F24)</f>
        <v>44</v>
      </c>
      <c r="G25">
        <f>SUM(F6-((H11)*H9))/F29</f>
        <v>3.4444444444444446</v>
      </c>
      <c r="H25">
        <f>SUM(F25/(20-(H3-H9)))</f>
        <v>4</v>
      </c>
    </row>
    <row r="26" spans="1:8" x14ac:dyDescent="0.2">
      <c r="A26" t="s">
        <v>6</v>
      </c>
      <c r="B26" t="b">
        <v>0</v>
      </c>
      <c r="G26">
        <f>SUM(F6/H3)</f>
        <v>3.7647058823529411</v>
      </c>
    </row>
    <row r="27" spans="1:8" x14ac:dyDescent="0.2">
      <c r="A27" s="21" t="s">
        <v>2</v>
      </c>
      <c r="B27" s="21" t="s">
        <v>12</v>
      </c>
      <c r="E27" s="22" t="s">
        <v>80</v>
      </c>
    </row>
    <row r="28" spans="1:8" x14ac:dyDescent="0.2">
      <c r="A28" s="21" t="s">
        <v>4</v>
      </c>
      <c r="B28" s="21" t="s">
        <v>57</v>
      </c>
      <c r="E28" t="s">
        <v>57</v>
      </c>
      <c r="F28">
        <f>SUM(20-F14)</f>
        <v>8</v>
      </c>
      <c r="H28">
        <f>SUM(H9/20)*100</f>
        <v>40</v>
      </c>
    </row>
    <row r="29" spans="1:8" x14ac:dyDescent="0.2">
      <c r="A29" s="21" t="s">
        <v>5</v>
      </c>
      <c r="B29" s="21">
        <v>3</v>
      </c>
      <c r="E29" t="s">
        <v>79</v>
      </c>
      <c r="F29">
        <f>SUM(20-F15)</f>
        <v>9</v>
      </c>
      <c r="H29">
        <f xml:space="preserve"> SUM(100-H15)</f>
        <v>44.999999999999993</v>
      </c>
    </row>
    <row r="30" spans="1:8" x14ac:dyDescent="0.2">
      <c r="A30" s="21" t="s">
        <v>6</v>
      </c>
      <c r="B30" s="21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4</v>
      </c>
    </row>
    <row r="38" spans="1:2" x14ac:dyDescent="0.2">
      <c r="A38" s="21" t="s">
        <v>6</v>
      </c>
      <c r="B38" s="21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57</v>
      </c>
    </row>
    <row r="41" spans="1:2" x14ac:dyDescent="0.2">
      <c r="A41" s="21" t="s">
        <v>5</v>
      </c>
      <c r="B41" s="21">
        <v>3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3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3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4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5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3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3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5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5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5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s="21" t="s">
        <v>44</v>
      </c>
    </row>
    <row r="156" spans="1:2" x14ac:dyDescent="0.2">
      <c r="A156" t="s">
        <v>4</v>
      </c>
      <c r="B156" s="21" t="s">
        <v>56</v>
      </c>
    </row>
    <row r="157" spans="1:2" x14ac:dyDescent="0.2">
      <c r="A157" t="s">
        <v>5</v>
      </c>
      <c r="B157" s="21">
        <v>4</v>
      </c>
    </row>
    <row r="158" spans="1:2" x14ac:dyDescent="0.2">
      <c r="A158" t="s">
        <v>6</v>
      </c>
      <c r="B158" s="21" t="b">
        <v>0</v>
      </c>
    </row>
    <row r="159" spans="1:2" x14ac:dyDescent="0.2">
      <c r="A159" t="s">
        <v>2</v>
      </c>
      <c r="B159" s="21" t="s">
        <v>45</v>
      </c>
    </row>
    <row r="160" spans="1:2" x14ac:dyDescent="0.2">
      <c r="A160" t="s">
        <v>4</v>
      </c>
      <c r="B160" s="21" t="s">
        <v>56</v>
      </c>
    </row>
    <row r="161" spans="1:2" x14ac:dyDescent="0.2">
      <c r="A161" t="s">
        <v>5</v>
      </c>
      <c r="B161" s="21">
        <v>5</v>
      </c>
    </row>
    <row r="162" spans="1:2" x14ac:dyDescent="0.2">
      <c r="A162" t="s">
        <v>6</v>
      </c>
      <c r="B162" s="21" t="b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7AC0-28EF-384C-BCB4-4BB75F946AC7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20.5" customWidth="1"/>
    <col min="5" max="5" width="32.33203125" customWidth="1"/>
    <col min="7" max="7" width="16.5" customWidth="1"/>
  </cols>
  <sheetData>
    <row r="1" spans="1:8" ht="17" thickBot="1" x14ac:dyDescent="0.25">
      <c r="A1" t="s">
        <v>0</v>
      </c>
      <c r="B1">
        <v>40</v>
      </c>
    </row>
    <row r="2" spans="1:8" x14ac:dyDescent="0.2">
      <c r="A2" t="s">
        <v>1</v>
      </c>
      <c r="B2">
        <v>19</v>
      </c>
      <c r="E2" s="1" t="s">
        <v>46</v>
      </c>
      <c r="F2" s="2"/>
      <c r="G2" s="3" t="s">
        <v>47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48</v>
      </c>
      <c r="H3" s="7">
        <v>22</v>
      </c>
    </row>
    <row r="4" spans="1:8" x14ac:dyDescent="0.2">
      <c r="A4" s="21" t="s">
        <v>4</v>
      </c>
      <c r="B4" s="21" t="s">
        <v>57</v>
      </c>
      <c r="E4" s="5"/>
      <c r="G4" s="6" t="s">
        <v>49</v>
      </c>
      <c r="H4" s="7">
        <f>(H3/40)*100</f>
        <v>55.000000000000007</v>
      </c>
    </row>
    <row r="5" spans="1:8" x14ac:dyDescent="0.2">
      <c r="A5" s="21" t="s">
        <v>5</v>
      </c>
      <c r="B5" s="21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67</v>
      </c>
      <c r="G5" s="10" t="s">
        <v>51</v>
      </c>
      <c r="H5" s="7"/>
    </row>
    <row r="6" spans="1:8" x14ac:dyDescent="0.2">
      <c r="A6" s="21" t="s">
        <v>6</v>
      </c>
      <c r="B6" s="21" t="b">
        <v>0</v>
      </c>
      <c r="E6" s="11" t="s">
        <v>52</v>
      </c>
      <c r="F6" s="12">
        <f>SUM(B161,B149,B137,B129,B125,B121,B109,B97,B89,B5,B9,B13,B17,B21,B37,B41,B45,B53,B57,B61,B69,B81)</f>
        <v>72</v>
      </c>
      <c r="G6" s="6" t="s">
        <v>53</v>
      </c>
      <c r="H6" s="7">
        <f>SUM(F5/F7)</f>
        <v>3.7222222222222223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18</v>
      </c>
      <c r="G7" s="15" t="s">
        <v>54</v>
      </c>
      <c r="H7" s="16">
        <f>SUM(F6)/H3</f>
        <v>3.2727272727272729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3</v>
      </c>
      <c r="E9" s="5" t="s">
        <v>59</v>
      </c>
      <c r="H9" s="7">
        <v>9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40.909090909090914</v>
      </c>
    </row>
    <row r="11" spans="1:8" ht="17" thickBot="1" x14ac:dyDescent="0.25">
      <c r="A11" s="21" t="s">
        <v>2</v>
      </c>
      <c r="B11" s="21" t="s">
        <v>8</v>
      </c>
      <c r="E11" s="18" t="s">
        <v>55</v>
      </c>
      <c r="F11" s="19"/>
      <c r="G11" s="19"/>
      <c r="H11" s="20">
        <f>SUM(B161,B149,B137,B129,B125,B121,B109,B97,B89)/H9</f>
        <v>3.1111111111111112</v>
      </c>
    </row>
    <row r="12" spans="1:8" x14ac:dyDescent="0.2">
      <c r="A12" s="21" t="s">
        <v>4</v>
      </c>
      <c r="B12" s="21" t="s">
        <v>57</v>
      </c>
      <c r="E12" s="22" t="s">
        <v>68</v>
      </c>
    </row>
    <row r="13" spans="1:8" x14ac:dyDescent="0.2">
      <c r="A13" s="21" t="s">
        <v>5</v>
      </c>
      <c r="B13" s="21">
        <v>3</v>
      </c>
      <c r="H13" s="22" t="s">
        <v>71</v>
      </c>
    </row>
    <row r="14" spans="1:8" x14ac:dyDescent="0.2">
      <c r="A14" s="21" t="s">
        <v>6</v>
      </c>
      <c r="B14" s="21" t="b">
        <v>0</v>
      </c>
      <c r="E14" s="23" t="s">
        <v>69</v>
      </c>
      <c r="F14">
        <f>SUM((20-H9))</f>
        <v>11</v>
      </c>
      <c r="H14">
        <f>SUM((F14/20)*100)</f>
        <v>55.000000000000007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7</v>
      </c>
      <c r="H15">
        <f>SUM((F15/20)*100)</f>
        <v>35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4</v>
      </c>
      <c r="E17" t="s">
        <v>73</v>
      </c>
      <c r="F17">
        <f>SUM((20-H9)/20)</f>
        <v>0.55000000000000004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0.65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7</v>
      </c>
      <c r="G20" t="s">
        <v>76</v>
      </c>
      <c r="H20">
        <f>SUM(F20/20)</f>
        <v>0.35</v>
      </c>
    </row>
    <row r="21" spans="1:8" x14ac:dyDescent="0.2">
      <c r="A21" s="21" t="s">
        <v>5</v>
      </c>
      <c r="B21" s="21">
        <v>4</v>
      </c>
      <c r="E21" t="s">
        <v>74</v>
      </c>
      <c r="F21">
        <f>SUM(H9)</f>
        <v>9</v>
      </c>
      <c r="G21" t="s">
        <v>77</v>
      </c>
      <c r="H21">
        <f>SUM(F21/20)</f>
        <v>0.45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46</v>
      </c>
      <c r="G24">
        <f>H11</f>
        <v>3.1111111111111112</v>
      </c>
      <c r="H24">
        <f>SUM(F24/(20-H9))</f>
        <v>4.1818181818181817</v>
      </c>
    </row>
    <row r="25" spans="1:8" x14ac:dyDescent="0.2">
      <c r="A25" t="s">
        <v>5</v>
      </c>
      <c r="B25">
        <v>3</v>
      </c>
      <c r="E25" t="s">
        <v>79</v>
      </c>
      <c r="F25">
        <f>SUM(F5-F24)</f>
        <v>21</v>
      </c>
      <c r="G25">
        <f>SUM(F6-((H11)*H9))/F29</f>
        <v>3.3846153846153846</v>
      </c>
      <c r="H25">
        <f>SUM(F25/(20-(H3-H9)))</f>
        <v>3</v>
      </c>
    </row>
    <row r="26" spans="1:8" x14ac:dyDescent="0.2">
      <c r="A26" t="s">
        <v>6</v>
      </c>
      <c r="B26" t="b">
        <v>0</v>
      </c>
      <c r="G26">
        <f>SUM(F6/H3)</f>
        <v>3.2727272727272729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9</v>
      </c>
      <c r="H28">
        <f>SUM(H9/20)*100</f>
        <v>45</v>
      </c>
    </row>
    <row r="29" spans="1:8" x14ac:dyDescent="0.2">
      <c r="A29" t="s">
        <v>5</v>
      </c>
      <c r="B29">
        <v>3</v>
      </c>
      <c r="E29" t="s">
        <v>79</v>
      </c>
      <c r="F29">
        <f>SUM(20-F15)</f>
        <v>13</v>
      </c>
      <c r="H29">
        <f xml:space="preserve"> SUM(100-H15)</f>
        <v>65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4</v>
      </c>
    </row>
    <row r="38" spans="1:2" x14ac:dyDescent="0.2">
      <c r="A38" s="21" t="s">
        <v>6</v>
      </c>
      <c r="B38" s="21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57</v>
      </c>
    </row>
    <row r="41" spans="1:2" x14ac:dyDescent="0.2">
      <c r="A41" s="21" t="s">
        <v>5</v>
      </c>
      <c r="B41" s="21">
        <v>3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3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57</v>
      </c>
    </row>
    <row r="53" spans="1:2" x14ac:dyDescent="0.2">
      <c r="A53" s="21" t="s">
        <v>5</v>
      </c>
      <c r="B53" s="21">
        <v>4</v>
      </c>
    </row>
    <row r="54" spans="1:2" x14ac:dyDescent="0.2">
      <c r="A54" s="21" t="s">
        <v>6</v>
      </c>
      <c r="B54" s="21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3</v>
      </c>
    </row>
    <row r="58" spans="1:2" x14ac:dyDescent="0.2">
      <c r="A58" s="21" t="s">
        <v>6</v>
      </c>
      <c r="B58" s="21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3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4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3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3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3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3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1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4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3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3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56</v>
      </c>
    </row>
    <row r="137" spans="1:2" x14ac:dyDescent="0.2">
      <c r="A137" s="21" t="s">
        <v>5</v>
      </c>
      <c r="B137" s="21">
        <v>4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3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2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FB6F-316D-4E4A-95DD-4272384C3D3F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8.6640625" customWidth="1"/>
    <col min="5" max="5" width="32.33203125" customWidth="1"/>
    <col min="7" max="7" width="17.1640625" customWidth="1"/>
  </cols>
  <sheetData>
    <row r="1" spans="1:8" ht="17" thickBot="1" x14ac:dyDescent="0.25">
      <c r="A1" t="s">
        <v>0</v>
      </c>
      <c r="B1">
        <v>41</v>
      </c>
    </row>
    <row r="2" spans="1:8" x14ac:dyDescent="0.2">
      <c r="A2" t="s">
        <v>1</v>
      </c>
      <c r="B2">
        <v>20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16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40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69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SUM(B161,B157,B145,B129,B121,B117,B93,B85,B9,B13,B17,B21,B29,B61,B65,B81)</f>
        <v>49</v>
      </c>
      <c r="G6" s="6" t="s">
        <v>53</v>
      </c>
      <c r="H6" s="7">
        <f>SUM(F5/F7)</f>
        <v>2.875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24</v>
      </c>
      <c r="G7" s="15" t="s">
        <v>54</v>
      </c>
      <c r="H7" s="16">
        <f>SUM(F6)/H3</f>
        <v>3.0625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3</v>
      </c>
      <c r="E9" s="5" t="s">
        <v>59</v>
      </c>
      <c r="H9" s="7">
        <v>8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50</v>
      </c>
    </row>
    <row r="11" spans="1:8" ht="17" thickBot="1" x14ac:dyDescent="0.25">
      <c r="A11" s="21" t="s">
        <v>2</v>
      </c>
      <c r="B11" s="21" t="s">
        <v>8</v>
      </c>
      <c r="E11" s="18" t="s">
        <v>55</v>
      </c>
      <c r="F11" s="19"/>
      <c r="G11" s="19"/>
      <c r="H11" s="20">
        <f>SUM(B161,B157,B145,B129,B121,B117,B93,B85)/H9</f>
        <v>2.875</v>
      </c>
    </row>
    <row r="12" spans="1:8" x14ac:dyDescent="0.2">
      <c r="A12" s="21" t="s">
        <v>4</v>
      </c>
      <c r="B12" s="21" t="s">
        <v>57</v>
      </c>
      <c r="E12" s="22" t="s">
        <v>68</v>
      </c>
    </row>
    <row r="13" spans="1:8" x14ac:dyDescent="0.2">
      <c r="A13" s="21" t="s">
        <v>5</v>
      </c>
      <c r="B13" s="21">
        <v>3</v>
      </c>
      <c r="H13" s="22" t="s">
        <v>71</v>
      </c>
    </row>
    <row r="14" spans="1:8" x14ac:dyDescent="0.2">
      <c r="A14" s="21" t="s">
        <v>6</v>
      </c>
      <c r="B14" s="21" t="b">
        <v>0</v>
      </c>
      <c r="E14" s="23" t="s">
        <v>69</v>
      </c>
      <c r="F14">
        <f>SUM((20-H9))</f>
        <v>12</v>
      </c>
      <c r="H14">
        <f>SUM((F14/20)*100)</f>
        <v>60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12</v>
      </c>
      <c r="H15">
        <f>SUM((F15/20)*100)</f>
        <v>60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4</v>
      </c>
      <c r="E17" t="s">
        <v>73</v>
      </c>
      <c r="F17">
        <f>SUM((20-H9)/20)</f>
        <v>0.6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0.4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12</v>
      </c>
      <c r="G20" t="s">
        <v>76</v>
      </c>
      <c r="H20">
        <f>SUM(F20/20)</f>
        <v>0.6</v>
      </c>
    </row>
    <row r="21" spans="1:8" x14ac:dyDescent="0.2">
      <c r="A21" s="21" t="s">
        <v>5</v>
      </c>
      <c r="B21" s="21">
        <v>3</v>
      </c>
      <c r="E21" t="s">
        <v>74</v>
      </c>
      <c r="F21">
        <f>SUM(H9)</f>
        <v>8</v>
      </c>
      <c r="G21" t="s">
        <v>77</v>
      </c>
      <c r="H21">
        <f>SUM(F21/20)</f>
        <v>0.4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39</v>
      </c>
      <c r="G24">
        <f>H11</f>
        <v>2.875</v>
      </c>
      <c r="H24">
        <f>SUM(F24/(20-H9))</f>
        <v>3.25</v>
      </c>
    </row>
    <row r="25" spans="1:8" x14ac:dyDescent="0.2">
      <c r="A25" t="s">
        <v>5</v>
      </c>
      <c r="B25">
        <v>2</v>
      </c>
      <c r="E25" t="s">
        <v>79</v>
      </c>
      <c r="F25">
        <f>SUM(F5-F24)</f>
        <v>30</v>
      </c>
      <c r="G25">
        <f>SUM(F6-((H11)*H9))/F29</f>
        <v>3.25</v>
      </c>
      <c r="H25">
        <f>SUM(F25/(20-(H3-H9)))</f>
        <v>2.5</v>
      </c>
    </row>
    <row r="26" spans="1:8" x14ac:dyDescent="0.2">
      <c r="A26" t="s">
        <v>6</v>
      </c>
      <c r="B26" t="b">
        <v>0</v>
      </c>
      <c r="G26">
        <f>SUM(F6/H3)</f>
        <v>3.0625</v>
      </c>
    </row>
    <row r="27" spans="1:8" x14ac:dyDescent="0.2">
      <c r="A27" s="21" t="s">
        <v>2</v>
      </c>
      <c r="B27" s="21" t="s">
        <v>12</v>
      </c>
      <c r="E27" s="22" t="s">
        <v>80</v>
      </c>
    </row>
    <row r="28" spans="1:8" x14ac:dyDescent="0.2">
      <c r="A28" s="21" t="s">
        <v>4</v>
      </c>
      <c r="B28" s="21" t="s">
        <v>57</v>
      </c>
      <c r="E28" t="s">
        <v>57</v>
      </c>
      <c r="F28">
        <f>SUM(20-F14)</f>
        <v>8</v>
      </c>
      <c r="H28">
        <f>SUM(H9/20)*100</f>
        <v>40</v>
      </c>
    </row>
    <row r="29" spans="1:8" x14ac:dyDescent="0.2">
      <c r="A29" s="21" t="s">
        <v>5</v>
      </c>
      <c r="B29" s="21">
        <v>2</v>
      </c>
      <c r="E29" t="s">
        <v>79</v>
      </c>
      <c r="F29">
        <f>SUM(20-F15)</f>
        <v>8</v>
      </c>
      <c r="H29">
        <f xml:space="preserve"> SUM(100-H15)</f>
        <v>40</v>
      </c>
    </row>
    <row r="30" spans="1:8" x14ac:dyDescent="0.2">
      <c r="A30" s="21" t="s">
        <v>6</v>
      </c>
      <c r="B30" s="21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3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4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4</v>
      </c>
    </row>
    <row r="82" spans="1:2" x14ac:dyDescent="0.2">
      <c r="A82" s="21" t="s">
        <v>6</v>
      </c>
      <c r="B82" s="21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3</v>
      </c>
    </row>
    <row r="86" spans="1:2" x14ac:dyDescent="0.2">
      <c r="A86" s="21" t="s">
        <v>6</v>
      </c>
      <c r="B86" s="21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s="21" t="s">
        <v>2</v>
      </c>
      <c r="B91" s="21" t="s">
        <v>28</v>
      </c>
    </row>
    <row r="92" spans="1:2" x14ac:dyDescent="0.2">
      <c r="A92" s="21" t="s">
        <v>4</v>
      </c>
      <c r="B92" s="21" t="s">
        <v>56</v>
      </c>
    </row>
    <row r="93" spans="1:2" x14ac:dyDescent="0.2">
      <c r="A93" s="21" t="s">
        <v>5</v>
      </c>
      <c r="B93" s="21">
        <v>4</v>
      </c>
    </row>
    <row r="94" spans="1:2" x14ac:dyDescent="0.2">
      <c r="A94" s="21" t="s">
        <v>6</v>
      </c>
      <c r="B94" s="21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3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3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s="21" t="s">
        <v>2</v>
      </c>
      <c r="B155" s="21" t="s">
        <v>44</v>
      </c>
    </row>
    <row r="156" spans="1:2" x14ac:dyDescent="0.2">
      <c r="A156" s="21" t="s">
        <v>4</v>
      </c>
      <c r="B156" s="21" t="s">
        <v>56</v>
      </c>
    </row>
    <row r="157" spans="1:2" x14ac:dyDescent="0.2">
      <c r="A157" s="21" t="s">
        <v>5</v>
      </c>
      <c r="B157" s="21">
        <v>2</v>
      </c>
    </row>
    <row r="158" spans="1:2" x14ac:dyDescent="0.2">
      <c r="A158" s="21" t="s">
        <v>6</v>
      </c>
      <c r="B158" s="21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3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CF5F-FA77-7443-AB45-7214DF9EBD73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8" customWidth="1"/>
    <col min="5" max="5" width="32.33203125" customWidth="1"/>
    <col min="7" max="7" width="16.83203125" customWidth="1"/>
  </cols>
  <sheetData>
    <row r="1" spans="1:8" ht="17" thickBot="1" x14ac:dyDescent="0.25">
      <c r="A1" t="s">
        <v>0</v>
      </c>
      <c r="B1">
        <v>42</v>
      </c>
    </row>
    <row r="2" spans="1:8" x14ac:dyDescent="0.2">
      <c r="A2" t="s">
        <v>1</v>
      </c>
      <c r="B2">
        <v>21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10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25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76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SUM(B125,B121,B117,B113,B105,B89,B17,B21,B61,B65)</f>
        <v>27</v>
      </c>
      <c r="G6" s="6" t="s">
        <v>53</v>
      </c>
      <c r="H6" s="7">
        <f>SUM(F5/F7)</f>
        <v>2.5333333333333332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30</v>
      </c>
      <c r="G7" s="15" t="s">
        <v>54</v>
      </c>
      <c r="H7" s="16">
        <f>SUM(F6)/H3</f>
        <v>2.7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3</v>
      </c>
      <c r="E9" s="5" t="s">
        <v>59</v>
      </c>
      <c r="H9" s="7">
        <v>6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60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SUM(B125,B121,B117,B113,B105,B89)/H9</f>
        <v>2.8333333333333335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2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14</v>
      </c>
      <c r="H14">
        <f>SUM((F14/20)*100)</f>
        <v>70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16</v>
      </c>
      <c r="H15">
        <f>SUM((F15/20)*100)</f>
        <v>80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2</v>
      </c>
      <c r="E17" t="s">
        <v>73</v>
      </c>
      <c r="F17">
        <f>SUM((20-H9)/20)</f>
        <v>0.7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0.2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16</v>
      </c>
      <c r="G20" t="s">
        <v>76</v>
      </c>
      <c r="H20">
        <f>SUM(F20/20)</f>
        <v>0.8</v>
      </c>
    </row>
    <row r="21" spans="1:8" x14ac:dyDescent="0.2">
      <c r="A21" s="21" t="s">
        <v>5</v>
      </c>
      <c r="B21" s="21">
        <v>2</v>
      </c>
      <c r="E21" t="s">
        <v>74</v>
      </c>
      <c r="F21">
        <f>SUM(H9)</f>
        <v>6</v>
      </c>
      <c r="G21" t="s">
        <v>77</v>
      </c>
      <c r="H21">
        <f>SUM(F21/20)</f>
        <v>0.3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39</v>
      </c>
      <c r="G24">
        <f>H11</f>
        <v>2.8333333333333335</v>
      </c>
      <c r="H24">
        <f>SUM(F24/(20-H9))</f>
        <v>2.7857142857142856</v>
      </c>
    </row>
    <row r="25" spans="1:8" x14ac:dyDescent="0.2">
      <c r="A25" t="s">
        <v>5</v>
      </c>
      <c r="B25">
        <v>3</v>
      </c>
      <c r="E25" t="s">
        <v>79</v>
      </c>
      <c r="F25">
        <f>SUM(F5-F24)</f>
        <v>37</v>
      </c>
      <c r="G25">
        <f>SUM(F6-((H11)*H9))/F29</f>
        <v>2.5</v>
      </c>
      <c r="H25">
        <f>SUM(F25/(20-(H3-H9)))</f>
        <v>2.3125</v>
      </c>
    </row>
    <row r="26" spans="1:8" x14ac:dyDescent="0.2">
      <c r="A26" t="s">
        <v>6</v>
      </c>
      <c r="B26" t="b">
        <v>0</v>
      </c>
      <c r="G26">
        <f>SUM(F6/H3)</f>
        <v>2.7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6</v>
      </c>
      <c r="H28">
        <f>SUM(H9/20)*100</f>
        <v>30</v>
      </c>
    </row>
    <row r="29" spans="1:8" x14ac:dyDescent="0.2">
      <c r="A29" t="s">
        <v>5</v>
      </c>
      <c r="B29">
        <v>2</v>
      </c>
      <c r="E29" t="s">
        <v>79</v>
      </c>
      <c r="F29">
        <f>SUM(20-F15)</f>
        <v>4</v>
      </c>
      <c r="H29">
        <f xml:space="preserve"> SUM(100-H15)</f>
        <v>20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3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3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1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3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4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2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2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4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0E9A-4BC5-484F-9F09-03EC18E14976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6.1640625" customWidth="1"/>
    <col min="5" max="5" width="32.5" customWidth="1"/>
    <col min="7" max="7" width="16.5" customWidth="1"/>
  </cols>
  <sheetData>
    <row r="1" spans="1:8" ht="17" thickBot="1" x14ac:dyDescent="0.25">
      <c r="A1" t="s">
        <v>0</v>
      </c>
      <c r="B1">
        <v>43</v>
      </c>
    </row>
    <row r="2" spans="1:8" x14ac:dyDescent="0.2">
      <c r="A2" t="s">
        <v>1</v>
      </c>
      <c r="B2">
        <v>21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19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47.5</v>
      </c>
    </row>
    <row r="5" spans="1:8" x14ac:dyDescent="0.2">
      <c r="A5" t="s">
        <v>5</v>
      </c>
      <c r="B5">
        <v>2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47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SUM(B153,B149,B141,B129,B117,B113,B109,B105,B101,B93,B89,B85,B21,B33,B41,B49,B53,B57,B61)</f>
        <v>46</v>
      </c>
      <c r="G6" s="6" t="s">
        <v>53</v>
      </c>
      <c r="H6" s="7">
        <f>SUM(F5/F7)</f>
        <v>2.2380952380952381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21</v>
      </c>
      <c r="G7" s="15" t="s">
        <v>54</v>
      </c>
      <c r="H7" s="16">
        <f>SUM(F6)/H3</f>
        <v>2.4210526315789473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3</v>
      </c>
      <c r="E9" s="5" t="s">
        <v>59</v>
      </c>
      <c r="H9" s="7">
        <v>12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63.157894736842103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SUM(B153,B149,B141,B129,B117,B113,B109,B105,B101,B93,B89,B85)/H9</f>
        <v>2.4166666666666665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2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8</v>
      </c>
      <c r="H14">
        <f>SUM((F14/20)*100)</f>
        <v>40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13</v>
      </c>
      <c r="H15">
        <f>SUM((F15/20)*100)</f>
        <v>65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2</v>
      </c>
      <c r="E17" t="s">
        <v>73</v>
      </c>
      <c r="F17">
        <f>SUM((20-H9)/20)</f>
        <v>0.4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0.35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13</v>
      </c>
      <c r="G20" t="s">
        <v>76</v>
      </c>
      <c r="H20">
        <f>SUM(F20/20)</f>
        <v>0.65</v>
      </c>
    </row>
    <row r="21" spans="1:8" x14ac:dyDescent="0.2">
      <c r="A21" s="21" t="s">
        <v>5</v>
      </c>
      <c r="B21" s="21">
        <v>2</v>
      </c>
      <c r="E21" t="s">
        <v>74</v>
      </c>
      <c r="F21">
        <f>SUM(H9)</f>
        <v>12</v>
      </c>
      <c r="G21" t="s">
        <v>77</v>
      </c>
      <c r="H21">
        <f>SUM(F21/20)</f>
        <v>0.6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19</v>
      </c>
      <c r="G24">
        <f>H11</f>
        <v>2.4166666666666665</v>
      </c>
      <c r="H24">
        <f>SUM(F24/(20-H9))</f>
        <v>2.375</v>
      </c>
    </row>
    <row r="25" spans="1:8" x14ac:dyDescent="0.2">
      <c r="A25" t="s">
        <v>5</v>
      </c>
      <c r="B25">
        <v>3</v>
      </c>
      <c r="E25" t="s">
        <v>79</v>
      </c>
      <c r="F25">
        <f>SUM(F5-F24)</f>
        <v>28</v>
      </c>
      <c r="G25">
        <f>SUM(F6-((H11)*H9))/F29</f>
        <v>2.4285714285714284</v>
      </c>
      <c r="H25">
        <f>SUM(F25/(20-(H3-H9)))</f>
        <v>2.1538461538461537</v>
      </c>
    </row>
    <row r="26" spans="1:8" x14ac:dyDescent="0.2">
      <c r="A26" t="s">
        <v>6</v>
      </c>
      <c r="B26" t="b">
        <v>0</v>
      </c>
      <c r="G26">
        <f>SUM(F6/H3)</f>
        <v>2.4210526315789473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12</v>
      </c>
      <c r="H28">
        <f>SUM(H9/20)*100</f>
        <v>60</v>
      </c>
    </row>
    <row r="29" spans="1:8" x14ac:dyDescent="0.2">
      <c r="A29" t="s">
        <v>5</v>
      </c>
      <c r="B29">
        <v>2</v>
      </c>
      <c r="E29" t="s">
        <v>79</v>
      </c>
      <c r="F29">
        <f>SUM(20-F15)</f>
        <v>7</v>
      </c>
      <c r="H29">
        <f xml:space="preserve"> SUM(100-H15)</f>
        <v>35</v>
      </c>
    </row>
    <row r="30" spans="1:8" x14ac:dyDescent="0.2">
      <c r="A30" t="s">
        <v>6</v>
      </c>
      <c r="B30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3</v>
      </c>
    </row>
    <row r="34" spans="1:2" x14ac:dyDescent="0.2">
      <c r="A34" s="21" t="s">
        <v>6</v>
      </c>
      <c r="B34" s="21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57</v>
      </c>
    </row>
    <row r="41" spans="1:2" x14ac:dyDescent="0.2">
      <c r="A41" s="21" t="s">
        <v>5</v>
      </c>
      <c r="B41" s="21">
        <v>2</v>
      </c>
    </row>
    <row r="42" spans="1:2" x14ac:dyDescent="0.2">
      <c r="A42" s="21" t="s">
        <v>6</v>
      </c>
      <c r="B42" s="21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3</v>
      </c>
    </row>
    <row r="50" spans="1:2" x14ac:dyDescent="0.2">
      <c r="A50" s="21" t="s">
        <v>6</v>
      </c>
      <c r="B50" s="21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57</v>
      </c>
    </row>
    <row r="53" spans="1:2" x14ac:dyDescent="0.2">
      <c r="A53" s="21" t="s">
        <v>5</v>
      </c>
      <c r="B53" s="21">
        <v>3</v>
      </c>
    </row>
    <row r="54" spans="1:2" x14ac:dyDescent="0.2">
      <c r="A54" s="21" t="s">
        <v>6</v>
      </c>
      <c r="B54" s="21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2</v>
      </c>
    </row>
    <row r="58" spans="1:2" x14ac:dyDescent="0.2">
      <c r="A58" s="21" t="s">
        <v>6</v>
      </c>
      <c r="B58" s="21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2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3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3</v>
      </c>
    </row>
    <row r="90" spans="1:2" x14ac:dyDescent="0.2">
      <c r="A90" s="21" t="s">
        <v>6</v>
      </c>
      <c r="B90" s="21" t="b">
        <v>0</v>
      </c>
    </row>
    <row r="91" spans="1:2" x14ac:dyDescent="0.2">
      <c r="A91" s="21" t="s">
        <v>2</v>
      </c>
      <c r="B91" s="21" t="s">
        <v>28</v>
      </c>
    </row>
    <row r="92" spans="1:2" x14ac:dyDescent="0.2">
      <c r="A92" s="21" t="s">
        <v>4</v>
      </c>
      <c r="B92" s="21" t="s">
        <v>56</v>
      </c>
    </row>
    <row r="93" spans="1:2" x14ac:dyDescent="0.2">
      <c r="A93" s="21" t="s">
        <v>5</v>
      </c>
      <c r="B93" s="21">
        <v>3</v>
      </c>
    </row>
    <row r="94" spans="1:2" x14ac:dyDescent="0.2">
      <c r="A94" s="21" t="s">
        <v>6</v>
      </c>
      <c r="B94" s="21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56</v>
      </c>
    </row>
    <row r="101" spans="1:2" x14ac:dyDescent="0.2">
      <c r="A101" s="21" t="s">
        <v>5</v>
      </c>
      <c r="B101" s="21">
        <v>2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2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2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2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2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56</v>
      </c>
    </row>
    <row r="141" spans="1:2" x14ac:dyDescent="0.2">
      <c r="A141" s="21" t="s">
        <v>5</v>
      </c>
      <c r="B141" s="21">
        <v>2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3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3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A92F-570E-0046-8706-D0A1F854CEDE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5.5" customWidth="1"/>
    <col min="5" max="5" width="32.5" customWidth="1"/>
    <col min="7" max="7" width="16.6640625" customWidth="1"/>
  </cols>
  <sheetData>
    <row r="1" spans="1:8" ht="17" thickBot="1" x14ac:dyDescent="0.25">
      <c r="A1" t="s">
        <v>0</v>
      </c>
      <c r="B1">
        <v>44</v>
      </c>
    </row>
    <row r="2" spans="1:8" x14ac:dyDescent="0.2">
      <c r="A2" t="s">
        <v>1</v>
      </c>
      <c r="B2">
        <v>26</v>
      </c>
      <c r="E2" s="1" t="s">
        <v>46</v>
      </c>
      <c r="F2" s="2"/>
      <c r="G2" s="3" t="s">
        <v>47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48</v>
      </c>
      <c r="H3" s="7">
        <v>16</v>
      </c>
    </row>
    <row r="4" spans="1:8" x14ac:dyDescent="0.2">
      <c r="A4" s="21" t="s">
        <v>4</v>
      </c>
      <c r="B4" s="21" t="s">
        <v>57</v>
      </c>
      <c r="E4" s="5"/>
      <c r="G4" s="6" t="s">
        <v>49</v>
      </c>
      <c r="H4" s="7">
        <f>(H3/40)*100</f>
        <v>40</v>
      </c>
    </row>
    <row r="5" spans="1:8" x14ac:dyDescent="0.2">
      <c r="A5" s="21" t="s">
        <v>5</v>
      </c>
      <c r="B5" s="21">
        <v>5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96</v>
      </c>
      <c r="G5" s="10" t="s">
        <v>51</v>
      </c>
      <c r="H5" s="7"/>
    </row>
    <row r="6" spans="1:8" x14ac:dyDescent="0.2">
      <c r="A6" s="21" t="s">
        <v>6</v>
      </c>
      <c r="B6" s="21" t="b">
        <v>0</v>
      </c>
      <c r="E6" s="11" t="s">
        <v>52</v>
      </c>
      <c r="F6" s="12">
        <f>SUM(B137,B129,B121,B117,B113,B93,B85,B5,B9,B25,B37,B41,B53,B61,B65,B77)</f>
        <v>76</v>
      </c>
      <c r="G6" s="6" t="s">
        <v>53</v>
      </c>
      <c r="H6" s="7">
        <f>SUM(F5/F7)</f>
        <v>4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24</v>
      </c>
      <c r="G7" s="15" t="s">
        <v>54</v>
      </c>
      <c r="H7" s="16">
        <f>SUM(F6)/H3</f>
        <v>4.75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5</v>
      </c>
      <c r="E9" s="5" t="s">
        <v>59</v>
      </c>
      <c r="H9" s="7">
        <v>7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43.75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SUM(B137,B129,B121,B117,B113,B93,B85)/H9</f>
        <v>4.7142857142857144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3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13</v>
      </c>
      <c r="H14">
        <f>SUM((F14/20)*100)</f>
        <v>65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11</v>
      </c>
      <c r="H15">
        <f>SUM((F15/20)*100)</f>
        <v>55.000000000000007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5</v>
      </c>
      <c r="E17" t="s">
        <v>73</v>
      </c>
      <c r="F17">
        <f>SUM((20-H9)/20)</f>
        <v>0.65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0.45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11</v>
      </c>
      <c r="G20" t="s">
        <v>76</v>
      </c>
      <c r="H20">
        <f>SUM(F20/20)</f>
        <v>0.55000000000000004</v>
      </c>
    </row>
    <row r="21" spans="1:8" x14ac:dyDescent="0.2">
      <c r="A21" t="s">
        <v>5</v>
      </c>
      <c r="B21">
        <v>3</v>
      </c>
      <c r="E21" t="s">
        <v>74</v>
      </c>
      <c r="F21">
        <f>SUM(H9)</f>
        <v>7</v>
      </c>
      <c r="G21" t="s">
        <v>77</v>
      </c>
      <c r="H21">
        <f>SUM(F21/20)</f>
        <v>0.35</v>
      </c>
    </row>
    <row r="22" spans="1:8" x14ac:dyDescent="0.2">
      <c r="A22" t="s">
        <v>6</v>
      </c>
      <c r="B22" t="b">
        <v>0</v>
      </c>
    </row>
    <row r="23" spans="1:8" x14ac:dyDescent="0.2">
      <c r="A23" s="21" t="s">
        <v>2</v>
      </c>
      <c r="B23" s="21" t="s">
        <v>11</v>
      </c>
      <c r="E23" s="22" t="s">
        <v>78</v>
      </c>
      <c r="G23" s="22" t="s">
        <v>81</v>
      </c>
    </row>
    <row r="24" spans="1:8" x14ac:dyDescent="0.2">
      <c r="A24" s="21" t="s">
        <v>4</v>
      </c>
      <c r="B24" s="21" t="s">
        <v>57</v>
      </c>
      <c r="E24" t="s">
        <v>57</v>
      </c>
      <c r="F24">
        <f>SUM(B161,B157,B153,B149,B145,B141,B137,B133,B129,B125,B121,B117,B113,B109,B105,B101,B97,B93,B89,B85)-(H11*H9)</f>
        <v>57</v>
      </c>
      <c r="G24">
        <f>H11</f>
        <v>4.7142857142857144</v>
      </c>
      <c r="H24">
        <f>SUM(F24/(20-H9))</f>
        <v>4.384615384615385</v>
      </c>
    </row>
    <row r="25" spans="1:8" x14ac:dyDescent="0.2">
      <c r="A25" s="21" t="s">
        <v>5</v>
      </c>
      <c r="B25" s="21">
        <v>3</v>
      </c>
      <c r="E25" t="s">
        <v>79</v>
      </c>
      <c r="F25">
        <f>SUM(F5-F24)</f>
        <v>39</v>
      </c>
      <c r="G25">
        <f>SUM(F6-((H11)*H9))/F29</f>
        <v>4.7777777777777777</v>
      </c>
      <c r="H25">
        <f>SUM(F25/(20-(H3-H9)))</f>
        <v>3.5454545454545454</v>
      </c>
    </row>
    <row r="26" spans="1:8" x14ac:dyDescent="0.2">
      <c r="A26" s="21" t="s">
        <v>6</v>
      </c>
      <c r="B26" s="21" t="b">
        <v>0</v>
      </c>
      <c r="G26">
        <f>SUM(F6/H3)</f>
        <v>4.75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7</v>
      </c>
      <c r="H28">
        <f>SUM(H9/20)*100</f>
        <v>35</v>
      </c>
    </row>
    <row r="29" spans="1:8" x14ac:dyDescent="0.2">
      <c r="A29" t="s">
        <v>5</v>
      </c>
      <c r="B29">
        <v>3</v>
      </c>
      <c r="E29" t="s">
        <v>79</v>
      </c>
      <c r="F29">
        <f>SUM(20-F15)</f>
        <v>9</v>
      </c>
      <c r="H29">
        <f xml:space="preserve"> SUM(100-H15)</f>
        <v>44.999999999999993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5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5</v>
      </c>
    </row>
    <row r="38" spans="1:2" x14ac:dyDescent="0.2">
      <c r="A38" s="21" t="s">
        <v>6</v>
      </c>
      <c r="B38" s="21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57</v>
      </c>
    </row>
    <row r="41" spans="1:2" x14ac:dyDescent="0.2">
      <c r="A41" s="21" t="s">
        <v>5</v>
      </c>
      <c r="B41" s="21">
        <v>5</v>
      </c>
    </row>
    <row r="42" spans="1:2" x14ac:dyDescent="0.2">
      <c r="A42" s="21" t="s">
        <v>6</v>
      </c>
      <c r="B42" s="21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57</v>
      </c>
    </row>
    <row r="53" spans="1:2" x14ac:dyDescent="0.2">
      <c r="A53" s="21" t="s">
        <v>5</v>
      </c>
      <c r="B53" s="21">
        <v>5</v>
      </c>
    </row>
    <row r="54" spans="1:2" x14ac:dyDescent="0.2">
      <c r="A54" s="21" t="s">
        <v>6</v>
      </c>
      <c r="B54" s="21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5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5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5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1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5</v>
      </c>
    </row>
    <row r="78" spans="1:2" x14ac:dyDescent="0.2">
      <c r="A78" s="21" t="s">
        <v>6</v>
      </c>
      <c r="B78" s="21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5</v>
      </c>
    </row>
    <row r="86" spans="1:2" x14ac:dyDescent="0.2">
      <c r="A86" s="21" t="s">
        <v>6</v>
      </c>
      <c r="B86" s="21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s="21" t="s">
        <v>2</v>
      </c>
      <c r="B91" s="21" t="s">
        <v>28</v>
      </c>
    </row>
    <row r="92" spans="1:2" x14ac:dyDescent="0.2">
      <c r="A92" s="21" t="s">
        <v>4</v>
      </c>
      <c r="B92" s="21" t="s">
        <v>56</v>
      </c>
    </row>
    <row r="93" spans="1:2" x14ac:dyDescent="0.2">
      <c r="A93" s="21" t="s">
        <v>5</v>
      </c>
      <c r="B93" s="21">
        <v>5</v>
      </c>
    </row>
    <row r="94" spans="1:2" x14ac:dyDescent="0.2">
      <c r="A94" s="21" t="s">
        <v>6</v>
      </c>
      <c r="B94" s="21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5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4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4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5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56</v>
      </c>
    </row>
    <row r="137" spans="1:2" x14ac:dyDescent="0.2">
      <c r="A137" s="21" t="s">
        <v>5</v>
      </c>
      <c r="B137" s="21">
        <v>5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33B6-736F-F64E-AC85-3887AD2AE7C8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6.33203125" customWidth="1"/>
    <col min="5" max="5" width="32.33203125" customWidth="1"/>
    <col min="7" max="7" width="16.6640625" customWidth="1"/>
  </cols>
  <sheetData>
    <row r="1" spans="1:8" ht="17" thickBot="1" x14ac:dyDescent="0.25">
      <c r="A1" t="s">
        <v>0</v>
      </c>
      <c r="B1">
        <v>45</v>
      </c>
    </row>
    <row r="2" spans="1:8" x14ac:dyDescent="0.2">
      <c r="A2" t="s">
        <v>1</v>
      </c>
      <c r="B2">
        <v>18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9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22.5</v>
      </c>
    </row>
    <row r="5" spans="1:8" x14ac:dyDescent="0.2">
      <c r="A5" t="s">
        <v>5</v>
      </c>
      <c r="B5">
        <v>4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107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SUM(B161,B153,B145,B129,B89,B85,B21,B29,B37)</f>
        <v>27</v>
      </c>
      <c r="G6" s="6" t="s">
        <v>53</v>
      </c>
      <c r="H6" s="7">
        <f>SUM(F5/F7)</f>
        <v>3.4516129032258065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31</v>
      </c>
      <c r="G7" s="15" t="s">
        <v>54</v>
      </c>
      <c r="H7" s="16">
        <f>SUM(F6)/H3</f>
        <v>3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3</v>
      </c>
      <c r="E9" s="5" t="s">
        <v>59</v>
      </c>
      <c r="H9" s="7">
        <v>6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66.666666666666657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SUM(B161,B153,B145,B129,B89,B85)/H9</f>
        <v>3.1666666666666665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4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14</v>
      </c>
      <c r="H14">
        <f>SUM((F14/20)*100)</f>
        <v>70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17</v>
      </c>
      <c r="H15">
        <f>SUM((F15/20)*100)</f>
        <v>85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4</v>
      </c>
      <c r="E17" t="s">
        <v>73</v>
      </c>
      <c r="F17">
        <f>SUM((20-H9)/20)</f>
        <v>0.7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0.15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17</v>
      </c>
      <c r="G20" t="s">
        <v>76</v>
      </c>
      <c r="H20">
        <f>SUM(F20/20)</f>
        <v>0.85</v>
      </c>
    </row>
    <row r="21" spans="1:8" x14ac:dyDescent="0.2">
      <c r="A21" s="21" t="s">
        <v>5</v>
      </c>
      <c r="B21" s="21">
        <v>3</v>
      </c>
      <c r="E21" t="s">
        <v>74</v>
      </c>
      <c r="F21">
        <f>SUM(H9)</f>
        <v>6</v>
      </c>
      <c r="G21" t="s">
        <v>77</v>
      </c>
      <c r="H21">
        <f>SUM(F21/20)</f>
        <v>0.3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47</v>
      </c>
      <c r="G24">
        <f>H11</f>
        <v>3.1666666666666665</v>
      </c>
      <c r="H24">
        <f>SUM(F24/(20-H9))</f>
        <v>3.3571428571428572</v>
      </c>
    </row>
    <row r="25" spans="1:8" x14ac:dyDescent="0.2">
      <c r="A25" t="s">
        <v>5</v>
      </c>
      <c r="B25">
        <v>3</v>
      </c>
      <c r="E25" t="s">
        <v>79</v>
      </c>
      <c r="F25">
        <f>SUM(F5-F24)</f>
        <v>60</v>
      </c>
      <c r="G25">
        <f>SUM(F6-((H11)*H9))/F29</f>
        <v>2.6666666666666665</v>
      </c>
      <c r="H25">
        <f>SUM(F25/(20-(H3-H9)))</f>
        <v>3.5294117647058822</v>
      </c>
    </row>
    <row r="26" spans="1:8" x14ac:dyDescent="0.2">
      <c r="A26" t="s">
        <v>6</v>
      </c>
      <c r="B26" t="b">
        <v>0</v>
      </c>
      <c r="G26">
        <f>SUM(F6/H3)</f>
        <v>3</v>
      </c>
    </row>
    <row r="27" spans="1:8" x14ac:dyDescent="0.2">
      <c r="A27" s="21" t="s">
        <v>2</v>
      </c>
      <c r="B27" s="21" t="s">
        <v>12</v>
      </c>
      <c r="E27" s="22" t="s">
        <v>80</v>
      </c>
    </row>
    <row r="28" spans="1:8" x14ac:dyDescent="0.2">
      <c r="A28" s="21" t="s">
        <v>4</v>
      </c>
      <c r="B28" s="21" t="s">
        <v>57</v>
      </c>
      <c r="E28" t="s">
        <v>57</v>
      </c>
      <c r="F28">
        <f>SUM(20-F14)</f>
        <v>6</v>
      </c>
      <c r="H28">
        <f>SUM(H9/20)*100</f>
        <v>30</v>
      </c>
    </row>
    <row r="29" spans="1:8" x14ac:dyDescent="0.2">
      <c r="A29" s="21" t="s">
        <v>5</v>
      </c>
      <c r="B29" s="21">
        <v>2</v>
      </c>
      <c r="E29" t="s">
        <v>79</v>
      </c>
      <c r="F29">
        <f>SUM(20-F15)</f>
        <v>3</v>
      </c>
      <c r="H29">
        <f xml:space="preserve"> SUM(100-H15)</f>
        <v>15</v>
      </c>
    </row>
    <row r="30" spans="1:8" x14ac:dyDescent="0.2">
      <c r="A30" s="21" t="s">
        <v>6</v>
      </c>
      <c r="B30" s="21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3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2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4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2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3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4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4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A72B-29C4-744E-87FE-CD8ECFB2FA62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6.5" customWidth="1"/>
    <col min="5" max="5" width="32.6640625" customWidth="1"/>
    <col min="7" max="7" width="16.5" customWidth="1"/>
  </cols>
  <sheetData>
    <row r="1" spans="1:8" ht="17" thickBot="1" x14ac:dyDescent="0.25">
      <c r="A1" t="s">
        <v>0</v>
      </c>
      <c r="B1">
        <v>46</v>
      </c>
    </row>
    <row r="2" spans="1:8" x14ac:dyDescent="0.2">
      <c r="A2" t="s">
        <v>1</v>
      </c>
      <c r="B2">
        <v>20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12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30</v>
      </c>
    </row>
    <row r="5" spans="1:8" x14ac:dyDescent="0.2">
      <c r="A5" t="s">
        <v>5</v>
      </c>
      <c r="B5">
        <v>5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97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SUM(B153,B145,B129,B113,B109,B89,B9,B17,B21,B41,B61,B77)</f>
        <v>30</v>
      </c>
      <c r="G6" s="6" t="s">
        <v>53</v>
      </c>
      <c r="H6" s="7">
        <f>SUM(F5/F7)</f>
        <v>3.4642857142857144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28</v>
      </c>
      <c r="G7" s="15" t="s">
        <v>54</v>
      </c>
      <c r="H7" s="16">
        <f>SUM(F6)/H3</f>
        <v>2.5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2</v>
      </c>
      <c r="E9" s="5" t="s">
        <v>59</v>
      </c>
      <c r="H9" s="7">
        <v>6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50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SUM(B153,B145,B129,B113,B109,B89)/H9</f>
        <v>2.8333333333333335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2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14</v>
      </c>
      <c r="H14">
        <f>SUM((F14/20)*100)</f>
        <v>70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14</v>
      </c>
      <c r="H15">
        <f>SUM((F15/20)*100)</f>
        <v>70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2</v>
      </c>
      <c r="E17" t="s">
        <v>73</v>
      </c>
      <c r="F17">
        <f>SUM((20-H9)/20)</f>
        <v>0.7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0.3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14</v>
      </c>
      <c r="G20" t="s">
        <v>76</v>
      </c>
      <c r="H20">
        <f>SUM(F20/20)</f>
        <v>0.7</v>
      </c>
    </row>
    <row r="21" spans="1:8" x14ac:dyDescent="0.2">
      <c r="A21" s="21" t="s">
        <v>5</v>
      </c>
      <c r="B21" s="21">
        <v>2</v>
      </c>
      <c r="E21" t="s">
        <v>74</v>
      </c>
      <c r="F21">
        <f>SUM(H9)</f>
        <v>6</v>
      </c>
      <c r="G21" t="s">
        <v>77</v>
      </c>
      <c r="H21">
        <f>SUM(F21/20)</f>
        <v>0.3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53</v>
      </c>
      <c r="G24">
        <f>H11</f>
        <v>2.8333333333333335</v>
      </c>
      <c r="H24">
        <f>SUM(F24/(20-H9))</f>
        <v>3.7857142857142856</v>
      </c>
    </row>
    <row r="25" spans="1:8" x14ac:dyDescent="0.2">
      <c r="A25" t="s">
        <v>5</v>
      </c>
      <c r="B25">
        <v>2</v>
      </c>
      <c r="E25" t="s">
        <v>79</v>
      </c>
      <c r="F25">
        <f>SUM(F5-F24)</f>
        <v>44</v>
      </c>
      <c r="G25">
        <f>SUM(F6-((H11)*H9))/F29</f>
        <v>2.1666666666666665</v>
      </c>
      <c r="H25">
        <f>SUM(F25/(20-(H3-H9)))</f>
        <v>3.1428571428571428</v>
      </c>
    </row>
    <row r="26" spans="1:8" x14ac:dyDescent="0.2">
      <c r="A26" t="s">
        <v>6</v>
      </c>
      <c r="B26" t="b">
        <v>0</v>
      </c>
      <c r="G26">
        <f>SUM(F6/H3)</f>
        <v>2.5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6</v>
      </c>
      <c r="H28">
        <f>SUM(H9/20)*100</f>
        <v>30</v>
      </c>
    </row>
    <row r="29" spans="1:8" x14ac:dyDescent="0.2">
      <c r="A29" t="s">
        <v>5</v>
      </c>
      <c r="B29">
        <v>4</v>
      </c>
      <c r="E29" t="s">
        <v>79</v>
      </c>
      <c r="F29">
        <f>SUM(20-F15)</f>
        <v>6</v>
      </c>
      <c r="H29">
        <f xml:space="preserve"> SUM(100-H15)</f>
        <v>30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57</v>
      </c>
    </row>
    <row r="41" spans="1:2" x14ac:dyDescent="0.2">
      <c r="A41" s="21" t="s">
        <v>5</v>
      </c>
      <c r="B41" s="21">
        <v>2</v>
      </c>
    </row>
    <row r="42" spans="1:2" x14ac:dyDescent="0.2">
      <c r="A42" s="21" t="s">
        <v>6</v>
      </c>
      <c r="B42" s="21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2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3</v>
      </c>
    </row>
    <row r="78" spans="1:2" x14ac:dyDescent="0.2">
      <c r="A78" s="21" t="s">
        <v>6</v>
      </c>
      <c r="B78" s="21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1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1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4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4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1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1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2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4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1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1567-FA75-704B-9E2D-E1F8DFD6B24A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5.6640625" customWidth="1"/>
    <col min="5" max="5" width="32.5" customWidth="1"/>
    <col min="7" max="7" width="16.33203125" customWidth="1"/>
  </cols>
  <sheetData>
    <row r="1" spans="1:8" ht="17" thickBot="1" x14ac:dyDescent="0.25">
      <c r="A1" t="s">
        <v>0</v>
      </c>
      <c r="B1">
        <v>47</v>
      </c>
    </row>
    <row r="2" spans="1:8" x14ac:dyDescent="0.2">
      <c r="A2" t="s">
        <v>1</v>
      </c>
      <c r="B2">
        <v>23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15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37.5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56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SUM(B149,B133,B129,B125,B121,B117,B113,B89,B21,B41,B45,B49,B61,B77,B81)</f>
        <v>38</v>
      </c>
      <c r="G6" s="6" t="s">
        <v>53</v>
      </c>
      <c r="H6" s="7">
        <f>SUM(F5/F7)</f>
        <v>2.2400000000000002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25</v>
      </c>
      <c r="G7" s="15" t="s">
        <v>54</v>
      </c>
      <c r="H7" s="16">
        <f>SUM(F6)/H3</f>
        <v>2.5333333333333332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1</v>
      </c>
      <c r="E9" s="5" t="s">
        <v>59</v>
      </c>
      <c r="H9" s="7">
        <v>8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53.333333333333336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SUM(B149,B133,B129,B125,B121,B117,B113,B89)/H9</f>
        <v>2.5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1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12</v>
      </c>
      <c r="H14">
        <f>SUM((F14/20)*100)</f>
        <v>60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13</v>
      </c>
      <c r="H15">
        <f>SUM((F15/20)*100)</f>
        <v>65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2</v>
      </c>
      <c r="E17" t="s">
        <v>73</v>
      </c>
      <c r="F17">
        <f>SUM((20-H9)/20)</f>
        <v>0.6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0.35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13</v>
      </c>
      <c r="G20" t="s">
        <v>76</v>
      </c>
      <c r="H20">
        <f>SUM(F20/20)</f>
        <v>0.65</v>
      </c>
    </row>
    <row r="21" spans="1:8" x14ac:dyDescent="0.2">
      <c r="A21" s="21" t="s">
        <v>5</v>
      </c>
      <c r="B21" s="21">
        <v>1</v>
      </c>
      <c r="E21" t="s">
        <v>74</v>
      </c>
      <c r="F21">
        <f>SUM(H9)</f>
        <v>8</v>
      </c>
      <c r="G21" t="s">
        <v>77</v>
      </c>
      <c r="H21">
        <f>SUM(F21/20)</f>
        <v>0.4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30</v>
      </c>
      <c r="G24">
        <f>H11</f>
        <v>2.5</v>
      </c>
      <c r="H24">
        <f>SUM(F24/(20-H9))</f>
        <v>2.5</v>
      </c>
    </row>
    <row r="25" spans="1:8" x14ac:dyDescent="0.2">
      <c r="A25" t="s">
        <v>5</v>
      </c>
      <c r="B25">
        <v>1</v>
      </c>
      <c r="E25" t="s">
        <v>79</v>
      </c>
      <c r="F25">
        <f>SUM(F5-F24)</f>
        <v>26</v>
      </c>
      <c r="G25">
        <f>SUM(F6-((H11)*H9))/F29</f>
        <v>2.5714285714285716</v>
      </c>
      <c r="H25">
        <f>SUM(F25/(20-(H3-H9)))</f>
        <v>2</v>
      </c>
    </row>
    <row r="26" spans="1:8" x14ac:dyDescent="0.2">
      <c r="A26" t="s">
        <v>6</v>
      </c>
      <c r="B26" t="b">
        <v>0</v>
      </c>
      <c r="G26">
        <f>SUM(F6/H3)</f>
        <v>2.5333333333333332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8</v>
      </c>
      <c r="H28">
        <f>SUM(H9/20)*100</f>
        <v>40</v>
      </c>
    </row>
    <row r="29" spans="1:8" x14ac:dyDescent="0.2">
      <c r="A29" t="s">
        <v>5</v>
      </c>
      <c r="B29">
        <v>2</v>
      </c>
      <c r="E29" t="s">
        <v>79</v>
      </c>
      <c r="F29">
        <f>SUM(20-F15)</f>
        <v>7</v>
      </c>
      <c r="H29">
        <f xml:space="preserve"> SUM(100-H15)</f>
        <v>35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57</v>
      </c>
    </row>
    <row r="41" spans="1:2" x14ac:dyDescent="0.2">
      <c r="A41" s="21" t="s">
        <v>5</v>
      </c>
      <c r="B41" s="21">
        <v>3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3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3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2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2</v>
      </c>
    </row>
    <row r="78" spans="1:2" x14ac:dyDescent="0.2">
      <c r="A78" s="21" t="s">
        <v>6</v>
      </c>
      <c r="B78" s="21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4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1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1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3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3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3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56</v>
      </c>
    </row>
    <row r="133" spans="1:2" x14ac:dyDescent="0.2">
      <c r="A133" s="21" t="s">
        <v>5</v>
      </c>
      <c r="B133" s="21">
        <v>4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1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1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6B0A-7B84-874D-BB51-B3121D48E3B5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5" customWidth="1"/>
    <col min="5" max="5" width="32.33203125" customWidth="1"/>
    <col min="7" max="7" width="16.6640625" customWidth="1"/>
  </cols>
  <sheetData>
    <row r="1" spans="1:8" ht="17" thickBot="1" x14ac:dyDescent="0.25">
      <c r="A1" t="s">
        <v>0</v>
      </c>
      <c r="B1">
        <v>48</v>
      </c>
    </row>
    <row r="2" spans="1:8" x14ac:dyDescent="0.2">
      <c r="A2" t="s">
        <v>1</v>
      </c>
      <c r="B2">
        <v>28</v>
      </c>
      <c r="E2" s="1" t="s">
        <v>46</v>
      </c>
      <c r="F2" s="2"/>
      <c r="G2" s="3" t="s">
        <v>47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48</v>
      </c>
      <c r="H3" s="7">
        <v>18</v>
      </c>
    </row>
    <row r="4" spans="1:8" x14ac:dyDescent="0.2">
      <c r="A4" s="21" t="s">
        <v>4</v>
      </c>
      <c r="B4" s="21" t="s">
        <v>57</v>
      </c>
      <c r="E4" s="5"/>
      <c r="G4" s="6" t="s">
        <v>49</v>
      </c>
      <c r="H4" s="7">
        <f>(H3/40)*100</f>
        <v>45</v>
      </c>
    </row>
    <row r="5" spans="1:8" x14ac:dyDescent="0.2">
      <c r="A5" s="21" t="s">
        <v>5</v>
      </c>
      <c r="B5" s="21">
        <v>4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63</v>
      </c>
      <c r="G5" s="10" t="s">
        <v>51</v>
      </c>
      <c r="H5" s="7"/>
    </row>
    <row r="6" spans="1:8" x14ac:dyDescent="0.2">
      <c r="A6" s="21" t="s">
        <v>6</v>
      </c>
      <c r="B6" s="21" t="b">
        <v>0</v>
      </c>
      <c r="E6" s="11" t="s">
        <v>52</v>
      </c>
      <c r="F6" s="12">
        <f>SUM(B161,B153,B149,B141,B137,B121,B113,B105,B85,B5,B21,B37,B45,B53,B57,B61,B69,B81)</f>
        <v>54</v>
      </c>
      <c r="G6" s="6" t="s">
        <v>53</v>
      </c>
      <c r="H6" s="7">
        <f>SUM(F5/F7)</f>
        <v>2.8636363636363638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22</v>
      </c>
      <c r="G7" s="15" t="s">
        <v>54</v>
      </c>
      <c r="H7" s="16">
        <f>SUM(F6)/H3</f>
        <v>3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4</v>
      </c>
      <c r="E9" s="5" t="s">
        <v>59</v>
      </c>
      <c r="H9" s="7">
        <v>9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50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SUM(B161,B153,B149,B141,B137,B121,B113,B105,B85)/H9</f>
        <v>2.6666666666666665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2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11</v>
      </c>
      <c r="H14">
        <f>SUM((F14/20)*100)</f>
        <v>55.000000000000007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11</v>
      </c>
      <c r="H15">
        <f>SUM((F15/20)*100)</f>
        <v>55.000000000000007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4</v>
      </c>
      <c r="E17" t="s">
        <v>73</v>
      </c>
      <c r="F17">
        <f>SUM((20-H9)/20)</f>
        <v>0.55000000000000004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0.45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11</v>
      </c>
      <c r="G20" t="s">
        <v>76</v>
      </c>
      <c r="H20">
        <f>SUM(F20/20)</f>
        <v>0.55000000000000004</v>
      </c>
    </row>
    <row r="21" spans="1:8" x14ac:dyDescent="0.2">
      <c r="A21" s="21" t="s">
        <v>5</v>
      </c>
      <c r="B21" s="21">
        <v>4</v>
      </c>
      <c r="E21" t="s">
        <v>74</v>
      </c>
      <c r="F21">
        <f>SUM(H9)</f>
        <v>9</v>
      </c>
      <c r="G21" t="s">
        <v>77</v>
      </c>
      <c r="H21">
        <f>SUM(F21/20)</f>
        <v>0.45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36</v>
      </c>
      <c r="G24">
        <f>H11</f>
        <v>2.6666666666666665</v>
      </c>
      <c r="H24">
        <f>SUM(F24/(20-H9))</f>
        <v>3.2727272727272729</v>
      </c>
    </row>
    <row r="25" spans="1:8" x14ac:dyDescent="0.2">
      <c r="A25" t="s">
        <v>5</v>
      </c>
      <c r="B25">
        <v>2</v>
      </c>
      <c r="E25" t="s">
        <v>79</v>
      </c>
      <c r="F25">
        <f>SUM(F5-F24)</f>
        <v>27</v>
      </c>
      <c r="G25">
        <f>SUM(F6-((H11)*H9))/F29</f>
        <v>3.3333333333333335</v>
      </c>
      <c r="H25">
        <f>SUM(F25/(20-(H3-H9)))</f>
        <v>2.4545454545454546</v>
      </c>
    </row>
    <row r="26" spans="1:8" x14ac:dyDescent="0.2">
      <c r="A26" t="s">
        <v>6</v>
      </c>
      <c r="B26" t="b">
        <v>0</v>
      </c>
      <c r="G26">
        <f>SUM(F6/H3)</f>
        <v>3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9</v>
      </c>
      <c r="H28">
        <f>SUM(H9/20)*100</f>
        <v>45</v>
      </c>
    </row>
    <row r="29" spans="1:8" x14ac:dyDescent="0.2">
      <c r="A29" t="s">
        <v>5</v>
      </c>
      <c r="B29">
        <v>4</v>
      </c>
      <c r="E29" t="s">
        <v>79</v>
      </c>
      <c r="F29">
        <f>SUM(20-F15)</f>
        <v>9</v>
      </c>
      <c r="H29">
        <f xml:space="preserve"> SUM(100-H15)</f>
        <v>44.999999999999993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4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2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57</v>
      </c>
    </row>
    <row r="53" spans="1:2" x14ac:dyDescent="0.2">
      <c r="A53" s="21" t="s">
        <v>5</v>
      </c>
      <c r="B53" s="21">
        <v>4</v>
      </c>
    </row>
    <row r="54" spans="1:2" x14ac:dyDescent="0.2">
      <c r="A54" s="21" t="s">
        <v>6</v>
      </c>
      <c r="B54" s="21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4</v>
      </c>
    </row>
    <row r="58" spans="1:2" x14ac:dyDescent="0.2">
      <c r="A58" s="21" t="s">
        <v>6</v>
      </c>
      <c r="B58" s="21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2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4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2</v>
      </c>
    </row>
    <row r="82" spans="1:2" x14ac:dyDescent="0.2">
      <c r="A82" s="21" t="s">
        <v>6</v>
      </c>
      <c r="B82" s="21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4</v>
      </c>
    </row>
    <row r="86" spans="1:2" x14ac:dyDescent="0.2">
      <c r="A86" s="21" t="s">
        <v>6</v>
      </c>
      <c r="B86" s="21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2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2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3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56</v>
      </c>
    </row>
    <row r="137" spans="1:2" x14ac:dyDescent="0.2">
      <c r="A137" s="21" t="s">
        <v>5</v>
      </c>
      <c r="B137" s="21">
        <v>3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56</v>
      </c>
    </row>
    <row r="141" spans="1:2" x14ac:dyDescent="0.2">
      <c r="A141" s="21" t="s">
        <v>5</v>
      </c>
      <c r="B141" s="21">
        <v>2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4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2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2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296C-CCBB-1642-B518-60FCD90CE09B}">
  <dimension ref="A1:H162"/>
  <sheetViews>
    <sheetView topLeftCell="B1" workbookViewId="0">
      <selection activeCell="F33" sqref="F33"/>
    </sheetView>
  </sheetViews>
  <sheetFormatPr baseColWidth="10" defaultRowHeight="16" x14ac:dyDescent="0.2"/>
  <cols>
    <col min="2" max="2" width="15.33203125" customWidth="1"/>
    <col min="5" max="5" width="32.33203125" customWidth="1"/>
    <col min="7" max="7" width="16" customWidth="1"/>
  </cols>
  <sheetData>
    <row r="1" spans="1:8" ht="17" thickBot="1" x14ac:dyDescent="0.25">
      <c r="A1" t="s">
        <v>0</v>
      </c>
      <c r="B1">
        <v>49</v>
      </c>
    </row>
    <row r="2" spans="1:8" x14ac:dyDescent="0.2">
      <c r="A2" t="s">
        <v>1</v>
      </c>
      <c r="B2">
        <v>24</v>
      </c>
      <c r="E2" s="1" t="s">
        <v>46</v>
      </c>
      <c r="F2" s="2"/>
      <c r="G2" s="3" t="s">
        <v>47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48</v>
      </c>
      <c r="H3" s="7">
        <v>17</v>
      </c>
    </row>
    <row r="4" spans="1:8" x14ac:dyDescent="0.2">
      <c r="A4" s="21" t="s">
        <v>4</v>
      </c>
      <c r="B4" s="21" t="s">
        <v>57</v>
      </c>
      <c r="E4" s="5"/>
      <c r="G4" s="6" t="s">
        <v>49</v>
      </c>
      <c r="H4" s="7">
        <f>(H3/40)*100</f>
        <v>42.5</v>
      </c>
    </row>
    <row r="5" spans="1:8" x14ac:dyDescent="0.2">
      <c r="A5" s="21" t="s">
        <v>5</v>
      </c>
      <c r="B5" s="21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58</v>
      </c>
      <c r="G5" s="10" t="s">
        <v>51</v>
      </c>
      <c r="H5" s="7"/>
    </row>
    <row r="6" spans="1:8" x14ac:dyDescent="0.2">
      <c r="A6" s="21" t="s">
        <v>6</v>
      </c>
      <c r="B6" s="21" t="b">
        <v>0</v>
      </c>
      <c r="E6" s="11" t="s">
        <v>52</v>
      </c>
      <c r="F6" s="12">
        <f>SUM(B161,B153,B145,B141,B125,B117,B113,B105,B89,B85,B5,B13,B45,B57,B61,B73,B81)</f>
        <v>44</v>
      </c>
      <c r="G6" s="6" t="s">
        <v>53</v>
      </c>
      <c r="H6" s="7">
        <f>SUM(F5/F7)</f>
        <v>2.5217391304347827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23</v>
      </c>
      <c r="G7" s="15" t="s">
        <v>54</v>
      </c>
      <c r="H7" s="16">
        <f>SUM(F6)/H3</f>
        <v>2.5882352941176472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3</v>
      </c>
      <c r="E9" s="5" t="s">
        <v>59</v>
      </c>
      <c r="H9" s="7">
        <v>10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58.82352941176471</v>
      </c>
    </row>
    <row r="11" spans="1:8" ht="17" thickBot="1" x14ac:dyDescent="0.25">
      <c r="A11" s="21" t="s">
        <v>2</v>
      </c>
      <c r="B11" s="21" t="s">
        <v>8</v>
      </c>
      <c r="E11" s="18" t="s">
        <v>55</v>
      </c>
      <c r="F11" s="19"/>
      <c r="G11" s="19"/>
      <c r="H11" s="20">
        <f>SUM(B161,B153,B145,B141,B125,B117,B113,B105,B89,B85)/H9</f>
        <v>2.6</v>
      </c>
    </row>
    <row r="12" spans="1:8" x14ac:dyDescent="0.2">
      <c r="A12" s="21" t="s">
        <v>4</v>
      </c>
      <c r="B12" s="21" t="s">
        <v>57</v>
      </c>
      <c r="E12" s="22" t="s">
        <v>68</v>
      </c>
    </row>
    <row r="13" spans="1:8" x14ac:dyDescent="0.2">
      <c r="A13" s="21" t="s">
        <v>5</v>
      </c>
      <c r="B13" s="21">
        <v>2</v>
      </c>
      <c r="H13" s="22" t="s">
        <v>71</v>
      </c>
    </row>
    <row r="14" spans="1:8" x14ac:dyDescent="0.2">
      <c r="A14" s="21" t="s">
        <v>6</v>
      </c>
      <c r="B14" s="21" t="b">
        <v>0</v>
      </c>
      <c r="E14" s="23" t="s">
        <v>69</v>
      </c>
      <c r="F14">
        <f>SUM((20-H9))</f>
        <v>10</v>
      </c>
      <c r="H14">
        <f>SUM((F14/20)*100)</f>
        <v>50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13</v>
      </c>
      <c r="H15">
        <f>SUM((F15/20)*100)</f>
        <v>65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2</v>
      </c>
      <c r="E17" t="s">
        <v>73</v>
      </c>
      <c r="F17">
        <f>SUM((20-H9)/20)</f>
        <v>0.5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0.35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13</v>
      </c>
      <c r="G20" t="s">
        <v>76</v>
      </c>
      <c r="H20">
        <f>SUM(F20/20)</f>
        <v>0.65</v>
      </c>
    </row>
    <row r="21" spans="1:8" x14ac:dyDescent="0.2">
      <c r="A21" t="s">
        <v>5</v>
      </c>
      <c r="B21">
        <v>3</v>
      </c>
      <c r="E21" t="s">
        <v>74</v>
      </c>
      <c r="F21">
        <f>SUM(H9)</f>
        <v>10</v>
      </c>
      <c r="G21" t="s">
        <v>77</v>
      </c>
      <c r="H21">
        <f>SUM(F21/20)</f>
        <v>0.5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26</v>
      </c>
      <c r="G24">
        <f>H11</f>
        <v>2.6</v>
      </c>
      <c r="H24">
        <f>SUM(F24/(20-H9))</f>
        <v>2.6</v>
      </c>
    </row>
    <row r="25" spans="1:8" x14ac:dyDescent="0.2">
      <c r="A25" t="s">
        <v>5</v>
      </c>
      <c r="B25">
        <v>3</v>
      </c>
      <c r="E25" t="s">
        <v>79</v>
      </c>
      <c r="F25">
        <f>SUM(F5-F24)</f>
        <v>32</v>
      </c>
      <c r="G25">
        <f>SUM(F6-((H11)*H9))/F29</f>
        <v>2.5714285714285716</v>
      </c>
      <c r="H25">
        <f>SUM(F25/(20-(H3-H9)))</f>
        <v>2.4615384615384617</v>
      </c>
    </row>
    <row r="26" spans="1:8" x14ac:dyDescent="0.2">
      <c r="A26" t="s">
        <v>6</v>
      </c>
      <c r="B26" t="b">
        <v>0</v>
      </c>
      <c r="G26">
        <f>SUM(F6/H3)</f>
        <v>2.5882352941176472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10</v>
      </c>
      <c r="H28">
        <f>SUM(H9/20)*100</f>
        <v>50</v>
      </c>
    </row>
    <row r="29" spans="1:8" x14ac:dyDescent="0.2">
      <c r="A29" t="s">
        <v>5</v>
      </c>
      <c r="B29">
        <v>2</v>
      </c>
      <c r="E29" t="s">
        <v>79</v>
      </c>
      <c r="F29">
        <f>SUM(20-F15)</f>
        <v>7</v>
      </c>
      <c r="H29">
        <f xml:space="preserve"> SUM(100-H15)</f>
        <v>35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2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2</v>
      </c>
    </row>
    <row r="58" spans="1:2" x14ac:dyDescent="0.2">
      <c r="A58" s="21" t="s">
        <v>6</v>
      </c>
      <c r="B58" s="21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3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3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3</v>
      </c>
    </row>
    <row r="82" spans="1:2" x14ac:dyDescent="0.2">
      <c r="A82" s="21" t="s">
        <v>6</v>
      </c>
      <c r="B82" s="21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3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2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3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2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2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3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56</v>
      </c>
    </row>
    <row r="141" spans="1:2" x14ac:dyDescent="0.2">
      <c r="A141" s="21" t="s">
        <v>5</v>
      </c>
      <c r="B141" s="21">
        <v>3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3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3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2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9C6C-6ABA-9742-BFBD-8D2A048A5B06}">
  <dimension ref="A1:H162"/>
  <sheetViews>
    <sheetView workbookViewId="0">
      <selection activeCell="F24" sqref="F24"/>
    </sheetView>
  </sheetViews>
  <sheetFormatPr baseColWidth="10" defaultRowHeight="16" x14ac:dyDescent="0.2"/>
  <cols>
    <col min="2" max="2" width="16" customWidth="1"/>
    <col min="5" max="5" width="36.6640625" customWidth="1"/>
    <col min="7" max="7" width="33.83203125" customWidth="1"/>
  </cols>
  <sheetData>
    <row r="1" spans="1:8" ht="17" thickBot="1" x14ac:dyDescent="0.25">
      <c r="A1" t="s">
        <v>0</v>
      </c>
      <c r="B1">
        <v>5</v>
      </c>
    </row>
    <row r="2" spans="1:8" x14ac:dyDescent="0.2">
      <c r="A2" t="s">
        <v>1</v>
      </c>
      <c r="B2">
        <v>20</v>
      </c>
      <c r="E2" s="1" t="s">
        <v>46</v>
      </c>
      <c r="F2" s="2"/>
      <c r="G2" s="3" t="s">
        <v>47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48</v>
      </c>
      <c r="H3" s="7">
        <v>18</v>
      </c>
    </row>
    <row r="4" spans="1:8" x14ac:dyDescent="0.2">
      <c r="A4" s="21" t="s">
        <v>4</v>
      </c>
      <c r="B4" s="21" t="s">
        <v>57</v>
      </c>
      <c r="E4" s="5"/>
      <c r="G4" s="6" t="s">
        <v>49</v>
      </c>
      <c r="H4" s="7">
        <f>(H3/40)*100</f>
        <v>45</v>
      </c>
    </row>
    <row r="5" spans="1:8" x14ac:dyDescent="0.2">
      <c r="A5" s="21" t="s">
        <v>5</v>
      </c>
      <c r="B5" s="21">
        <v>2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48</v>
      </c>
      <c r="G5" s="10" t="s">
        <v>51</v>
      </c>
      <c r="H5" s="7"/>
    </row>
    <row r="6" spans="1:8" x14ac:dyDescent="0.2">
      <c r="A6" s="21" t="s">
        <v>6</v>
      </c>
      <c r="B6" s="21" t="b">
        <v>0</v>
      </c>
      <c r="E6" s="11" t="s">
        <v>52</v>
      </c>
      <c r="F6" s="12">
        <f>SUM(B5,B9,B21,B33,B37,B41,B45,B49,B57,B77,B85,B93,B105,B125,B129,B141,B149,B153)</f>
        <v>37</v>
      </c>
      <c r="G6" s="6" t="s">
        <v>53</v>
      </c>
      <c r="H6" s="7">
        <f>SUM(F5/F7)</f>
        <v>2.1818181818181817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22</v>
      </c>
      <c r="G7" s="15" t="s">
        <v>54</v>
      </c>
      <c r="H7" s="16">
        <f>SUM(F6)/H3</f>
        <v>2.0555555555555554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3</v>
      </c>
      <c r="E9" s="5" t="s">
        <v>59</v>
      </c>
      <c r="H9" s="7">
        <v>8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44.444444444444443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SUM(B85,B93,B105,B125,B129,B141,B149,B153)/H9</f>
        <v>1.75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2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12</v>
      </c>
      <c r="H14">
        <f>SUM((F14/20)*100)</f>
        <v>60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10</v>
      </c>
      <c r="H15">
        <f>SUM((F15/20)*100)</f>
        <v>50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3</v>
      </c>
      <c r="E17" t="s">
        <v>73</v>
      </c>
      <c r="F17">
        <f>SUM((20-H9)/20)</f>
        <v>0.6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10</v>
      </c>
      <c r="G20" t="s">
        <v>76</v>
      </c>
      <c r="H20">
        <f>SUM(F20/20)</f>
        <v>0.5</v>
      </c>
    </row>
    <row r="21" spans="1:8" x14ac:dyDescent="0.2">
      <c r="A21" s="21" t="s">
        <v>5</v>
      </c>
      <c r="B21" s="21">
        <v>2</v>
      </c>
      <c r="E21" t="s">
        <v>74</v>
      </c>
      <c r="F21">
        <f>SUM(H9)</f>
        <v>8</v>
      </c>
      <c r="G21" t="s">
        <v>77</v>
      </c>
      <c r="H21">
        <f>SUM(F21/20)</f>
        <v>0.4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27</v>
      </c>
      <c r="G24">
        <f>H11</f>
        <v>1.75</v>
      </c>
      <c r="H24">
        <f>SUM(F24/(20-H9))</f>
        <v>2.25</v>
      </c>
    </row>
    <row r="25" spans="1:8" x14ac:dyDescent="0.2">
      <c r="A25" t="s">
        <v>5</v>
      </c>
      <c r="B25">
        <v>2</v>
      </c>
      <c r="E25" t="s">
        <v>79</v>
      </c>
      <c r="F25">
        <f>SUM(F5-F24)</f>
        <v>21</v>
      </c>
      <c r="G25">
        <f>SUM(F6-((H11)*H9))/F29</f>
        <v>2.2999999999999998</v>
      </c>
      <c r="H25">
        <f>SUM(F25/(20-(H3-H9)))</f>
        <v>2.1</v>
      </c>
    </row>
    <row r="26" spans="1:8" x14ac:dyDescent="0.2">
      <c r="A26" t="s">
        <v>6</v>
      </c>
      <c r="B26" t="b">
        <v>0</v>
      </c>
      <c r="G26">
        <f>SUM(F6/H3)</f>
        <v>2.0555555555555554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8</v>
      </c>
      <c r="H28">
        <f>SUM(H9/20)*100</f>
        <v>40</v>
      </c>
    </row>
    <row r="29" spans="1:8" x14ac:dyDescent="0.2">
      <c r="A29" t="s">
        <v>5</v>
      </c>
      <c r="B29">
        <v>2</v>
      </c>
      <c r="E29" t="s">
        <v>79</v>
      </c>
      <c r="F29">
        <f>SUM(20-F15)</f>
        <v>10</v>
      </c>
      <c r="H29">
        <f xml:space="preserve"> SUM(100-H15)</f>
        <v>50</v>
      </c>
    </row>
    <row r="30" spans="1:8" x14ac:dyDescent="0.2">
      <c r="A30" t="s">
        <v>6</v>
      </c>
      <c r="B30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2</v>
      </c>
    </row>
    <row r="34" spans="1:2" x14ac:dyDescent="0.2">
      <c r="A34" s="21" t="s">
        <v>6</v>
      </c>
      <c r="B34" s="21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3</v>
      </c>
    </row>
    <row r="38" spans="1:2" x14ac:dyDescent="0.2">
      <c r="A38" s="21" t="s">
        <v>6</v>
      </c>
      <c r="B38" s="21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57</v>
      </c>
    </row>
    <row r="41" spans="1:2" x14ac:dyDescent="0.2">
      <c r="A41" s="21" t="s">
        <v>5</v>
      </c>
      <c r="B41" s="21">
        <v>2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2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2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1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4</v>
      </c>
    </row>
    <row r="78" spans="1:2" x14ac:dyDescent="0.2">
      <c r="A78" s="21" t="s">
        <v>6</v>
      </c>
      <c r="B78" s="21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1</v>
      </c>
    </row>
    <row r="86" spans="1:2" x14ac:dyDescent="0.2">
      <c r="A86" s="21" t="s">
        <v>6</v>
      </c>
      <c r="B86" s="21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s="21" t="s">
        <v>2</v>
      </c>
      <c r="B91" s="21" t="s">
        <v>28</v>
      </c>
    </row>
    <row r="92" spans="1:2" x14ac:dyDescent="0.2">
      <c r="A92" s="21" t="s">
        <v>4</v>
      </c>
      <c r="B92" s="21" t="s">
        <v>56</v>
      </c>
    </row>
    <row r="93" spans="1:2" x14ac:dyDescent="0.2">
      <c r="A93" s="21" t="s">
        <v>5</v>
      </c>
      <c r="B93" s="21">
        <v>2</v>
      </c>
    </row>
    <row r="94" spans="1:2" x14ac:dyDescent="0.2">
      <c r="A94" s="21" t="s">
        <v>6</v>
      </c>
      <c r="B94" s="21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1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1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3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2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56</v>
      </c>
    </row>
    <row r="141" spans="1:2" x14ac:dyDescent="0.2">
      <c r="A141" s="21" t="s">
        <v>5</v>
      </c>
      <c r="B141" s="21">
        <v>1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2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2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A024-A0AC-0F44-9159-D5F5A8393323}">
  <dimension ref="A1:H162"/>
  <sheetViews>
    <sheetView workbookViewId="0">
      <selection activeCell="H11" sqref="H11"/>
    </sheetView>
  </sheetViews>
  <sheetFormatPr baseColWidth="10" defaultRowHeight="16" x14ac:dyDescent="0.2"/>
  <cols>
    <col min="2" max="2" width="15.6640625" customWidth="1"/>
    <col min="5" max="5" width="32.1640625" customWidth="1"/>
    <col min="7" max="7" width="15.83203125" customWidth="1"/>
  </cols>
  <sheetData>
    <row r="1" spans="1:8" ht="17" thickBot="1" x14ac:dyDescent="0.25">
      <c r="A1" t="s">
        <v>0</v>
      </c>
      <c r="B1">
        <v>50</v>
      </c>
    </row>
    <row r="2" spans="1:8" x14ac:dyDescent="0.2">
      <c r="A2" t="s">
        <v>1</v>
      </c>
      <c r="B2">
        <v>23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6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15</v>
      </c>
    </row>
    <row r="5" spans="1:8" x14ac:dyDescent="0.2">
      <c r="A5" t="s">
        <v>5</v>
      </c>
      <c r="B5">
        <v>5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129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SUM(B117,B97,B89,B21,B45,B69)</f>
        <v>19</v>
      </c>
      <c r="G6" s="6" t="s">
        <v>53</v>
      </c>
      <c r="H6" s="7">
        <f>SUM(F5/F7)</f>
        <v>3.7941176470588234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34</v>
      </c>
      <c r="G7" s="15" t="s">
        <v>54</v>
      </c>
      <c r="H7" s="16">
        <f>SUM(F6)/H3</f>
        <v>3.1666666666666665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3</v>
      </c>
      <c r="E9" s="5" t="s">
        <v>59</v>
      </c>
      <c r="H9" s="7">
        <v>3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50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SUM(B117,B97,B89)/H9</f>
        <v>4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3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17</v>
      </c>
      <c r="H14">
        <f>SUM((F14/20)*100)</f>
        <v>85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17</v>
      </c>
      <c r="H15">
        <f>SUM((F15/20)*100)</f>
        <v>85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3</v>
      </c>
      <c r="E17" t="s">
        <v>73</v>
      </c>
      <c r="F17">
        <f>SUM((20-H9)/20)</f>
        <v>0.85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0.15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17</v>
      </c>
      <c r="G20" t="s">
        <v>76</v>
      </c>
      <c r="H20">
        <f>SUM(F20/20)</f>
        <v>0.85</v>
      </c>
    </row>
    <row r="21" spans="1:8" x14ac:dyDescent="0.2">
      <c r="A21" s="21" t="s">
        <v>5</v>
      </c>
      <c r="B21" s="21">
        <v>3</v>
      </c>
      <c r="E21" t="s">
        <v>74</v>
      </c>
      <c r="F21">
        <f>SUM(H9)</f>
        <v>3</v>
      </c>
      <c r="G21" t="s">
        <v>77</v>
      </c>
      <c r="H21">
        <f>SUM(F21/20)</f>
        <v>0.15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75</v>
      </c>
      <c r="G24">
        <f>H11</f>
        <v>4</v>
      </c>
      <c r="H24">
        <f>SUM(F24/(20-H9))</f>
        <v>4.4117647058823533</v>
      </c>
    </row>
    <row r="25" spans="1:8" x14ac:dyDescent="0.2">
      <c r="A25" t="s">
        <v>5</v>
      </c>
      <c r="B25">
        <v>2</v>
      </c>
      <c r="E25" t="s">
        <v>79</v>
      </c>
      <c r="F25">
        <f>SUM(F5-F24)</f>
        <v>54</v>
      </c>
      <c r="G25">
        <f>SUM(F6-((H11)*H9))/F29</f>
        <v>2.3333333333333335</v>
      </c>
      <c r="H25">
        <f>SUM(F25/(20-(H3-H9)))</f>
        <v>3.1764705882352939</v>
      </c>
    </row>
    <row r="26" spans="1:8" x14ac:dyDescent="0.2">
      <c r="A26" t="s">
        <v>6</v>
      </c>
      <c r="B26" t="b">
        <v>0</v>
      </c>
      <c r="G26">
        <f>SUM(F6/H3)</f>
        <v>3.1666666666666665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3</v>
      </c>
      <c r="H28">
        <f>SUM(H9/20)*100</f>
        <v>15</v>
      </c>
    </row>
    <row r="29" spans="1:8" x14ac:dyDescent="0.2">
      <c r="A29" t="s">
        <v>5</v>
      </c>
      <c r="B29">
        <v>4</v>
      </c>
      <c r="E29" t="s">
        <v>79</v>
      </c>
      <c r="F29">
        <f>SUM(20-F15)</f>
        <v>3</v>
      </c>
      <c r="H29">
        <f xml:space="preserve"> SUM(100-H15)</f>
        <v>15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2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1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2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1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4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4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4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93CD-768A-CE47-A9D4-BAC4251AA1B5}">
  <dimension ref="A1:H162"/>
  <sheetViews>
    <sheetView workbookViewId="0">
      <selection activeCell="E25" sqref="E25"/>
    </sheetView>
  </sheetViews>
  <sheetFormatPr baseColWidth="10" defaultRowHeight="16" x14ac:dyDescent="0.2"/>
  <cols>
    <col min="2" max="2" width="15" customWidth="1"/>
    <col min="5" max="5" width="31.83203125" customWidth="1"/>
    <col min="7" max="7" width="18.1640625" customWidth="1"/>
  </cols>
  <sheetData>
    <row r="1" spans="1:8" ht="17" thickBot="1" x14ac:dyDescent="0.25">
      <c r="A1" t="s">
        <v>0</v>
      </c>
      <c r="B1">
        <v>51</v>
      </c>
    </row>
    <row r="2" spans="1:8" x14ac:dyDescent="0.2">
      <c r="A2" t="s">
        <v>1</v>
      </c>
      <c r="B2">
        <v>23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12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30</v>
      </c>
    </row>
    <row r="5" spans="1:8" x14ac:dyDescent="0.2">
      <c r="A5" t="s">
        <v>5</v>
      </c>
      <c r="B5">
        <v>4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104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SUM(B149,B129,B121,B117,B105,B101,B89,B21,B25,B65,B69,B73)</f>
        <v>37</v>
      </c>
      <c r="G6" s="6" t="s">
        <v>53</v>
      </c>
      <c r="H6" s="7">
        <f>SUM(F5/F7)</f>
        <v>3.7142857142857144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28</v>
      </c>
      <c r="G7" s="15" t="s">
        <v>54</v>
      </c>
      <c r="H7" s="16">
        <f>SUM(F6)/H3</f>
        <v>3.0833333333333335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3</v>
      </c>
      <c r="E9" s="5" t="s">
        <v>59</v>
      </c>
      <c r="H9" s="7">
        <v>7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58.333333333333336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SUM(B149,B129,B121,B117,B105,B101,B89)/H9</f>
        <v>3.4285714285714284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4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13</v>
      </c>
      <c r="H14">
        <f>SUM((F14/20)*100)</f>
        <v>65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15</v>
      </c>
      <c r="H15">
        <f>SUM((F15/20)*100)</f>
        <v>75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3</v>
      </c>
      <c r="E17" t="s">
        <v>73</v>
      </c>
      <c r="F17">
        <f>SUM((20-H9)/20)</f>
        <v>0.65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0.25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15</v>
      </c>
      <c r="G20" t="s">
        <v>76</v>
      </c>
      <c r="H20">
        <f>SUM(F20/20)</f>
        <v>0.75</v>
      </c>
    </row>
    <row r="21" spans="1:8" x14ac:dyDescent="0.2">
      <c r="A21" s="21" t="s">
        <v>5</v>
      </c>
      <c r="B21" s="21">
        <v>3</v>
      </c>
      <c r="E21" t="s">
        <v>74</v>
      </c>
      <c r="F21">
        <f>SUM(H9)</f>
        <v>7</v>
      </c>
      <c r="G21" t="s">
        <v>77</v>
      </c>
      <c r="H21">
        <f>SUM(F21/20)</f>
        <v>0.35</v>
      </c>
    </row>
    <row r="22" spans="1:8" x14ac:dyDescent="0.2">
      <c r="A22" s="21" t="s">
        <v>6</v>
      </c>
      <c r="B22" s="21" t="b">
        <v>0</v>
      </c>
    </row>
    <row r="23" spans="1:8" x14ac:dyDescent="0.2">
      <c r="A23" s="21" t="s">
        <v>2</v>
      </c>
      <c r="B23" s="21" t="s">
        <v>11</v>
      </c>
      <c r="E23" s="22" t="s">
        <v>78</v>
      </c>
      <c r="G23" s="22" t="s">
        <v>81</v>
      </c>
    </row>
    <row r="24" spans="1:8" x14ac:dyDescent="0.2">
      <c r="A24" s="21" t="s">
        <v>4</v>
      </c>
      <c r="B24" s="21" t="s">
        <v>57</v>
      </c>
      <c r="E24" t="s">
        <v>57</v>
      </c>
      <c r="F24">
        <f>SUM(B161,B157,B153,B149,B145,B141,B137,B133,B129,B125,B121,B117,B113,B109,B105,B101,B97,B93,B89,B85)-(H11*H9)</f>
        <v>55</v>
      </c>
      <c r="G24">
        <f>H11</f>
        <v>3.4285714285714284</v>
      </c>
      <c r="H24">
        <f>SUM(F24/(20-H9))</f>
        <v>4.2307692307692308</v>
      </c>
    </row>
    <row r="25" spans="1:8" x14ac:dyDescent="0.2">
      <c r="A25" s="21" t="s">
        <v>5</v>
      </c>
      <c r="B25" s="21">
        <v>3</v>
      </c>
      <c r="E25" t="s">
        <v>79</v>
      </c>
      <c r="F25">
        <f>SUM(F5-F24)</f>
        <v>49</v>
      </c>
      <c r="G25">
        <f>SUM(F6-((H11)*H9))/F29</f>
        <v>2.6</v>
      </c>
      <c r="H25">
        <f>SUM(F25/(20-(H3-H9)))</f>
        <v>3.2666666666666666</v>
      </c>
    </row>
    <row r="26" spans="1:8" x14ac:dyDescent="0.2">
      <c r="A26" s="21" t="s">
        <v>6</v>
      </c>
      <c r="B26" s="21" t="b">
        <v>0</v>
      </c>
      <c r="G26">
        <f>SUM(F6/H3)</f>
        <v>3.0833333333333335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7</v>
      </c>
      <c r="H28">
        <f>SUM(H9/20)*100</f>
        <v>35</v>
      </c>
    </row>
    <row r="29" spans="1:8" x14ac:dyDescent="0.2">
      <c r="A29" t="s">
        <v>5</v>
      </c>
      <c r="B29">
        <v>2</v>
      </c>
      <c r="E29" t="s">
        <v>79</v>
      </c>
      <c r="F29">
        <f>SUM(20-F15)</f>
        <v>5</v>
      </c>
      <c r="H29">
        <f xml:space="preserve"> SUM(100-H15)</f>
        <v>25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57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5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2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3</v>
      </c>
    </row>
    <row r="70" spans="1:2" x14ac:dyDescent="0.2">
      <c r="A70" s="21" t="s">
        <v>6</v>
      </c>
      <c r="B70" s="21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2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4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56</v>
      </c>
    </row>
    <row r="101" spans="1:2" x14ac:dyDescent="0.2">
      <c r="A101" s="21" t="s">
        <v>5</v>
      </c>
      <c r="B101" s="21">
        <v>3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2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4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4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4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2DDA-A5B8-8445-8CDE-67D160CFA91C}">
  <dimension ref="A1:H162"/>
  <sheetViews>
    <sheetView workbookViewId="0">
      <selection activeCell="H4" sqref="H4"/>
    </sheetView>
  </sheetViews>
  <sheetFormatPr baseColWidth="10" defaultRowHeight="16" x14ac:dyDescent="0.2"/>
  <cols>
    <col min="2" max="2" width="15.5" customWidth="1"/>
    <col min="5" max="5" width="32.5" customWidth="1"/>
    <col min="7" max="7" width="17.33203125" customWidth="1"/>
  </cols>
  <sheetData>
    <row r="1" spans="1:8" ht="17" thickBot="1" x14ac:dyDescent="0.25">
      <c r="A1" t="s">
        <v>0</v>
      </c>
      <c r="B1">
        <v>52</v>
      </c>
    </row>
    <row r="2" spans="1:8" x14ac:dyDescent="0.2">
      <c r="A2" t="s">
        <v>1</v>
      </c>
      <c r="B2">
        <v>20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17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42.5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76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SUM(B149,B133,B125,B117,B105,B89,B85,B9,B25,B33,B37,B45,B49,B53,B65,B69,B77)</f>
        <v>51</v>
      </c>
      <c r="G6" s="6" t="s">
        <v>53</v>
      </c>
      <c r="H6" s="7">
        <f>SUM(F5/F7)</f>
        <v>3.3043478260869565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23</v>
      </c>
      <c r="G7" s="15" t="s">
        <v>54</v>
      </c>
      <c r="H7" s="16">
        <f>SUM(F6)/H3</f>
        <v>3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3</v>
      </c>
      <c r="E9" s="5" t="s">
        <v>59</v>
      </c>
      <c r="H9" s="7">
        <v>7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41.17647058823529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SUM(B149,B133,B125,B117,B105,B89,B85)/H9</f>
        <v>2.5714285714285716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3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13</v>
      </c>
      <c r="H14">
        <f>SUM((F14/20)*100)</f>
        <v>65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10</v>
      </c>
      <c r="H15">
        <f>SUM((F15/20)*100)</f>
        <v>50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3</v>
      </c>
      <c r="E17" t="s">
        <v>73</v>
      </c>
      <c r="F17">
        <f>SUM((20-H9)/20)</f>
        <v>0.65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0.5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10</v>
      </c>
      <c r="G20" t="s">
        <v>76</v>
      </c>
      <c r="H20">
        <f>SUM(F20/20)</f>
        <v>0.5</v>
      </c>
    </row>
    <row r="21" spans="1:8" x14ac:dyDescent="0.2">
      <c r="A21" t="s">
        <v>5</v>
      </c>
      <c r="B21">
        <v>3</v>
      </c>
      <c r="E21" t="s">
        <v>74</v>
      </c>
      <c r="F21">
        <f>SUM(H9)</f>
        <v>7</v>
      </c>
      <c r="G21" t="s">
        <v>77</v>
      </c>
      <c r="H21">
        <f>SUM(F21/20)</f>
        <v>0.35</v>
      </c>
    </row>
    <row r="22" spans="1:8" x14ac:dyDescent="0.2">
      <c r="A22" t="s">
        <v>6</v>
      </c>
      <c r="B22" t="b">
        <v>0</v>
      </c>
    </row>
    <row r="23" spans="1:8" x14ac:dyDescent="0.2">
      <c r="A23" s="21" t="s">
        <v>2</v>
      </c>
      <c r="B23" s="21" t="s">
        <v>11</v>
      </c>
      <c r="E23" s="22" t="s">
        <v>78</v>
      </c>
      <c r="G23" s="22" t="s">
        <v>81</v>
      </c>
    </row>
    <row r="24" spans="1:8" x14ac:dyDescent="0.2">
      <c r="A24" s="21" t="s">
        <v>4</v>
      </c>
      <c r="B24" s="21" t="s">
        <v>57</v>
      </c>
      <c r="E24" t="s">
        <v>57</v>
      </c>
      <c r="F24">
        <f>SUM(B161,B157,B153,B149,B145,B141,B137,B133,B129,B125,B121,B117,B113,B109,B105,B101,B97,B93,B89,B85)-(H11*H9)</f>
        <v>50</v>
      </c>
      <c r="G24">
        <f>H11</f>
        <v>2.5714285714285716</v>
      </c>
      <c r="H24">
        <f>SUM(F24/(20-H9))</f>
        <v>3.8461538461538463</v>
      </c>
    </row>
    <row r="25" spans="1:8" x14ac:dyDescent="0.2">
      <c r="A25" s="21" t="s">
        <v>5</v>
      </c>
      <c r="B25" s="21">
        <v>3</v>
      </c>
      <c r="E25" t="s">
        <v>79</v>
      </c>
      <c r="F25">
        <f>SUM(F5-F24)</f>
        <v>26</v>
      </c>
      <c r="G25">
        <f>SUM(F6-((H11)*H9))/F29</f>
        <v>3.3</v>
      </c>
      <c r="H25">
        <f>SUM(F25/(20-(H3-H9)))</f>
        <v>2.6</v>
      </c>
    </row>
    <row r="26" spans="1:8" x14ac:dyDescent="0.2">
      <c r="A26" s="21" t="s">
        <v>6</v>
      </c>
      <c r="B26" s="21" t="b">
        <v>0</v>
      </c>
      <c r="G26">
        <f>SUM(F6/H3)</f>
        <v>3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7</v>
      </c>
      <c r="H28">
        <f>SUM(H9/20)*100</f>
        <v>35</v>
      </c>
    </row>
    <row r="29" spans="1:8" x14ac:dyDescent="0.2">
      <c r="A29" t="s">
        <v>5</v>
      </c>
      <c r="B29">
        <v>2</v>
      </c>
      <c r="E29" t="s">
        <v>79</v>
      </c>
      <c r="F29">
        <f>SUM(20-F15)</f>
        <v>10</v>
      </c>
      <c r="H29">
        <f xml:space="preserve"> SUM(100-H15)</f>
        <v>50</v>
      </c>
    </row>
    <row r="30" spans="1:8" x14ac:dyDescent="0.2">
      <c r="A30" t="s">
        <v>6</v>
      </c>
      <c r="B30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3</v>
      </c>
    </row>
    <row r="34" spans="1:2" x14ac:dyDescent="0.2">
      <c r="A34" s="21" t="s">
        <v>6</v>
      </c>
      <c r="B34" s="21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3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4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3</v>
      </c>
    </row>
    <row r="50" spans="1:2" x14ac:dyDescent="0.2">
      <c r="A50" s="21" t="s">
        <v>6</v>
      </c>
      <c r="B50" s="21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57</v>
      </c>
    </row>
    <row r="53" spans="1:2" x14ac:dyDescent="0.2">
      <c r="A53" s="21" t="s">
        <v>5</v>
      </c>
      <c r="B53" s="21">
        <v>2</v>
      </c>
    </row>
    <row r="54" spans="1:2" x14ac:dyDescent="0.2">
      <c r="A54" s="21" t="s">
        <v>6</v>
      </c>
      <c r="B54" s="21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4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4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4</v>
      </c>
    </row>
    <row r="78" spans="1:2" x14ac:dyDescent="0.2">
      <c r="A78" s="21" t="s">
        <v>6</v>
      </c>
      <c r="B78" s="21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2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1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2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4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3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56</v>
      </c>
    </row>
    <row r="133" spans="1:2" x14ac:dyDescent="0.2">
      <c r="A133" s="21" t="s">
        <v>5</v>
      </c>
      <c r="B133" s="21">
        <v>3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3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6542-E06B-B748-BF1C-A798C287E3C8}">
  <dimension ref="A1:H162"/>
  <sheetViews>
    <sheetView workbookViewId="0">
      <selection activeCell="H4" sqref="H4"/>
    </sheetView>
  </sheetViews>
  <sheetFormatPr baseColWidth="10" defaultRowHeight="16" x14ac:dyDescent="0.2"/>
  <cols>
    <col min="2" max="2" width="18" customWidth="1"/>
    <col min="5" max="5" width="32.5" customWidth="1"/>
    <col min="7" max="7" width="17" customWidth="1"/>
  </cols>
  <sheetData>
    <row r="1" spans="1:8" ht="17" thickBot="1" x14ac:dyDescent="0.25">
      <c r="A1" t="s">
        <v>0</v>
      </c>
      <c r="B1">
        <v>53</v>
      </c>
    </row>
    <row r="2" spans="1:8" x14ac:dyDescent="0.2">
      <c r="A2" t="s">
        <v>1</v>
      </c>
      <c r="B2">
        <v>22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11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27.500000000000004</v>
      </c>
    </row>
    <row r="5" spans="1:8" x14ac:dyDescent="0.2">
      <c r="A5" t="s">
        <v>5</v>
      </c>
      <c r="B5">
        <v>5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103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SUM(B145,B129,B125,B113,B109,B89,B53,B61,B65,B69,B73)</f>
        <v>42</v>
      </c>
      <c r="G6" s="6" t="s">
        <v>53</v>
      </c>
      <c r="H6" s="7">
        <f>SUM(F5/F7)</f>
        <v>3.5517241379310347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29</v>
      </c>
      <c r="G7" s="15" t="s">
        <v>54</v>
      </c>
      <c r="H7" s="16">
        <f>SUM(F6)/H3</f>
        <v>3.8181818181818183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4</v>
      </c>
      <c r="E9" s="5" t="s">
        <v>59</v>
      </c>
      <c r="H9" s="7">
        <v>6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54.54545454545454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SUM(B145,B129,B125,B113,B109,B89)/H9</f>
        <v>3.3333333333333335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2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14</v>
      </c>
      <c r="H14">
        <f>SUM((F14/20)*100)</f>
        <v>70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15</v>
      </c>
      <c r="H15">
        <f>SUM((F15/20)*100)</f>
        <v>75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2</v>
      </c>
      <c r="E17" t="s">
        <v>73</v>
      </c>
      <c r="F17">
        <f>SUM((20-H9)/20)</f>
        <v>0.7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0.25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15</v>
      </c>
      <c r="G20" t="s">
        <v>76</v>
      </c>
      <c r="H20">
        <f>SUM(F20/20)</f>
        <v>0.75</v>
      </c>
    </row>
    <row r="21" spans="1:8" x14ac:dyDescent="0.2">
      <c r="A21" t="s">
        <v>5</v>
      </c>
      <c r="B21">
        <v>4</v>
      </c>
      <c r="E21" t="s">
        <v>74</v>
      </c>
      <c r="F21">
        <f>SUM(H9)</f>
        <v>6</v>
      </c>
      <c r="G21" t="s">
        <v>77</v>
      </c>
      <c r="H21">
        <f>SUM(F21/20)</f>
        <v>0.3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55</v>
      </c>
      <c r="G24">
        <f>H11</f>
        <v>3.3333333333333335</v>
      </c>
      <c r="H24">
        <f>SUM(F24/(20-H9))</f>
        <v>3.9285714285714284</v>
      </c>
    </row>
    <row r="25" spans="1:8" x14ac:dyDescent="0.2">
      <c r="A25" t="s">
        <v>5</v>
      </c>
      <c r="B25">
        <v>3</v>
      </c>
      <c r="E25" t="s">
        <v>79</v>
      </c>
      <c r="F25">
        <f>SUM(F5-F24)</f>
        <v>48</v>
      </c>
      <c r="G25">
        <f>SUM(F6-((H11)*H9))/F29</f>
        <v>4.4000000000000004</v>
      </c>
      <c r="H25">
        <f>SUM(F25/(20-(H3-H9)))</f>
        <v>3.2</v>
      </c>
    </row>
    <row r="26" spans="1:8" x14ac:dyDescent="0.2">
      <c r="A26" t="s">
        <v>6</v>
      </c>
      <c r="B26" t="b">
        <v>0</v>
      </c>
      <c r="G26">
        <f>SUM(F6/H3)</f>
        <v>3.8181818181818183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6</v>
      </c>
      <c r="H28">
        <f>SUM(H9/20)*100</f>
        <v>30</v>
      </c>
    </row>
    <row r="29" spans="1:8" x14ac:dyDescent="0.2">
      <c r="A29" t="s">
        <v>5</v>
      </c>
      <c r="B29">
        <v>2</v>
      </c>
      <c r="E29" t="s">
        <v>79</v>
      </c>
      <c r="F29">
        <f>SUM(20-F15)</f>
        <v>5</v>
      </c>
      <c r="H29">
        <f xml:space="preserve"> SUM(100-H15)</f>
        <v>25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57</v>
      </c>
    </row>
    <row r="53" spans="1:2" x14ac:dyDescent="0.2">
      <c r="A53" s="21" t="s">
        <v>5</v>
      </c>
      <c r="B53" s="21">
        <v>4</v>
      </c>
    </row>
    <row r="54" spans="1:2" x14ac:dyDescent="0.2">
      <c r="A54" s="21" t="s">
        <v>6</v>
      </c>
      <c r="B54" s="21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5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4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4</v>
      </c>
    </row>
    <row r="70" spans="1:2" x14ac:dyDescent="0.2">
      <c r="A70" s="21" t="s">
        <v>6</v>
      </c>
      <c r="B70" s="21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5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3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4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4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4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3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1AC3-19C0-3443-BC9C-33E1C07EB93E}">
  <dimension ref="A1:H162"/>
  <sheetViews>
    <sheetView workbookViewId="0">
      <selection activeCell="H4" sqref="H4"/>
    </sheetView>
  </sheetViews>
  <sheetFormatPr baseColWidth="10" defaultRowHeight="16" x14ac:dyDescent="0.2"/>
  <cols>
    <col min="2" max="2" width="15.83203125" customWidth="1"/>
    <col min="5" max="5" width="32.5" customWidth="1"/>
    <col min="7" max="7" width="16.6640625" customWidth="1"/>
  </cols>
  <sheetData>
    <row r="1" spans="1:8" ht="17" thickBot="1" x14ac:dyDescent="0.25">
      <c r="A1" t="s">
        <v>0</v>
      </c>
      <c r="B1">
        <v>54</v>
      </c>
    </row>
    <row r="2" spans="1:8" x14ac:dyDescent="0.2">
      <c r="A2" t="s">
        <v>1</v>
      </c>
      <c r="B2">
        <v>20</v>
      </c>
      <c r="E2" s="1" t="s">
        <v>46</v>
      </c>
      <c r="F2" s="2"/>
      <c r="G2" s="3" t="s">
        <v>47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48</v>
      </c>
      <c r="H3" s="7">
        <v>9</v>
      </c>
    </row>
    <row r="4" spans="1:8" x14ac:dyDescent="0.2">
      <c r="A4" s="21" t="s">
        <v>4</v>
      </c>
      <c r="B4" s="21" t="s">
        <v>57</v>
      </c>
      <c r="E4" s="5"/>
      <c r="G4" s="6" t="s">
        <v>49</v>
      </c>
      <c r="H4" s="7">
        <f>(H3/40)*100</f>
        <v>22.5</v>
      </c>
    </row>
    <row r="5" spans="1:8" x14ac:dyDescent="0.2">
      <c r="A5" s="21" t="s">
        <v>5</v>
      </c>
      <c r="B5" s="21">
        <v>1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115</v>
      </c>
      <c r="G5" s="10" t="s">
        <v>51</v>
      </c>
      <c r="H5" s="7"/>
    </row>
    <row r="6" spans="1:8" x14ac:dyDescent="0.2">
      <c r="A6" s="21" t="s">
        <v>6</v>
      </c>
      <c r="B6" s="21" t="b">
        <v>0</v>
      </c>
      <c r="E6" s="11" t="s">
        <v>52</v>
      </c>
      <c r="F6" s="12">
        <f>SUM(B113,B101,B89,B5,B21,B33,B61,B65,B73)</f>
        <v>24</v>
      </c>
      <c r="G6" s="6" t="s">
        <v>53</v>
      </c>
      <c r="H6" s="7">
        <f>SUM(F5/F7)</f>
        <v>3.7096774193548385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31</v>
      </c>
      <c r="G7" s="15" t="s">
        <v>54</v>
      </c>
      <c r="H7" s="16">
        <f>SUM(F6)/H3</f>
        <v>2.6666666666666665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3</v>
      </c>
      <c r="E9" s="5" t="s">
        <v>59</v>
      </c>
      <c r="H9" s="7">
        <v>3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33.333333333333329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SUM(B113,B101,B89)/H9</f>
        <v>2.6666666666666665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3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17</v>
      </c>
      <c r="H14">
        <f>SUM((F14/20)*100)</f>
        <v>85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14</v>
      </c>
      <c r="H15">
        <f>SUM((F15/20)*100)</f>
        <v>70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3</v>
      </c>
      <c r="E17" t="s">
        <v>73</v>
      </c>
      <c r="F17">
        <f>SUM((20-H9)/20)</f>
        <v>0.85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0.3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14</v>
      </c>
      <c r="G20" t="s">
        <v>76</v>
      </c>
      <c r="H20">
        <f>SUM(F20/20)</f>
        <v>0.7</v>
      </c>
    </row>
    <row r="21" spans="1:8" x14ac:dyDescent="0.2">
      <c r="A21" s="21" t="s">
        <v>5</v>
      </c>
      <c r="B21" s="21">
        <v>4</v>
      </c>
      <c r="E21" t="s">
        <v>74</v>
      </c>
      <c r="F21">
        <f>SUM(H9)</f>
        <v>3</v>
      </c>
      <c r="G21" t="s">
        <v>77</v>
      </c>
      <c r="H21">
        <f>SUM(F21/20)</f>
        <v>0.15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71</v>
      </c>
      <c r="G24">
        <f>H11</f>
        <v>2.6666666666666665</v>
      </c>
      <c r="H24">
        <f>SUM(F24/(20-H9))</f>
        <v>4.1764705882352944</v>
      </c>
    </row>
    <row r="25" spans="1:8" x14ac:dyDescent="0.2">
      <c r="A25" t="s">
        <v>5</v>
      </c>
      <c r="B25">
        <v>1</v>
      </c>
      <c r="E25" t="s">
        <v>79</v>
      </c>
      <c r="F25">
        <f>SUM(F5-F24)</f>
        <v>44</v>
      </c>
      <c r="G25">
        <f>SUM(F6-((H11)*H9))/F29</f>
        <v>2.6666666666666665</v>
      </c>
      <c r="H25">
        <f>SUM(F25/(20-(H3-H9)))</f>
        <v>3.1428571428571428</v>
      </c>
    </row>
    <row r="26" spans="1:8" x14ac:dyDescent="0.2">
      <c r="A26" t="s">
        <v>6</v>
      </c>
      <c r="B26" t="b">
        <v>0</v>
      </c>
      <c r="G26">
        <f>SUM(F6/H3)</f>
        <v>2.6666666666666665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3</v>
      </c>
      <c r="H28">
        <f>SUM(H9/20)*100</f>
        <v>15</v>
      </c>
    </row>
    <row r="29" spans="1:8" x14ac:dyDescent="0.2">
      <c r="A29" t="s">
        <v>5</v>
      </c>
      <c r="B29">
        <v>4</v>
      </c>
      <c r="E29" t="s">
        <v>79</v>
      </c>
      <c r="F29">
        <f>SUM(20-F15)</f>
        <v>6</v>
      </c>
      <c r="H29">
        <f xml:space="preserve"> SUM(100-H15)</f>
        <v>30</v>
      </c>
    </row>
    <row r="30" spans="1:8" x14ac:dyDescent="0.2">
      <c r="A30" t="s">
        <v>6</v>
      </c>
      <c r="B30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1</v>
      </c>
    </row>
    <row r="34" spans="1:2" x14ac:dyDescent="0.2">
      <c r="A34" s="21" t="s">
        <v>6</v>
      </c>
      <c r="B34" s="21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3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4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3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3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56</v>
      </c>
    </row>
    <row r="101" spans="1:2" x14ac:dyDescent="0.2">
      <c r="A101" s="21" t="s">
        <v>5</v>
      </c>
      <c r="B101" s="21">
        <v>2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1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3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1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97A4-2ACD-FC41-9C81-200AA28D8904}">
  <dimension ref="A1:H162"/>
  <sheetViews>
    <sheetView workbookViewId="0">
      <selection activeCell="H4" sqref="H4"/>
    </sheetView>
  </sheetViews>
  <sheetFormatPr baseColWidth="10" defaultRowHeight="16" x14ac:dyDescent="0.2"/>
  <cols>
    <col min="2" max="2" width="14.83203125" customWidth="1"/>
    <col min="5" max="5" width="32.33203125" customWidth="1"/>
    <col min="7" max="7" width="16.6640625" customWidth="1"/>
  </cols>
  <sheetData>
    <row r="1" spans="1:8" ht="17" thickBot="1" x14ac:dyDescent="0.25">
      <c r="A1" t="s">
        <v>0</v>
      </c>
      <c r="B1">
        <v>55</v>
      </c>
    </row>
    <row r="2" spans="1:8" x14ac:dyDescent="0.2">
      <c r="A2" t="s">
        <v>1</v>
      </c>
      <c r="B2">
        <v>19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14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35</v>
      </c>
    </row>
    <row r="5" spans="1:8" x14ac:dyDescent="0.2">
      <c r="A5" t="s">
        <v>5</v>
      </c>
      <c r="B5">
        <v>4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94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SUM(B161,B157,B129,B117,B105,B101,B97,B89,B9,B17,B45,B61,B77,B81)</f>
        <v>47</v>
      </c>
      <c r="G6" s="6" t="s">
        <v>53</v>
      </c>
      <c r="H6" s="7">
        <f>SUM(F5/F7)</f>
        <v>3.6153846153846154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26</v>
      </c>
      <c r="G7" s="15" t="s">
        <v>54</v>
      </c>
      <c r="H7" s="16">
        <f>SUM(F6)/H3</f>
        <v>3.3571428571428572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3</v>
      </c>
      <c r="E9" s="5" t="s">
        <v>59</v>
      </c>
      <c r="H9" s="7">
        <v>8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57.142857142857139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SUM(B161,B157,B129,B117,B105,B101,B97,B89)/H9</f>
        <v>3.25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4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12</v>
      </c>
      <c r="H14">
        <f>SUM((F14/20)*100)</f>
        <v>60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14</v>
      </c>
      <c r="H15">
        <f>SUM((F15/20)*100)</f>
        <v>70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3</v>
      </c>
      <c r="E17" t="s">
        <v>73</v>
      </c>
      <c r="F17">
        <f>SUM((20-H9)/20)</f>
        <v>0.6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0.3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14</v>
      </c>
      <c r="G20" t="s">
        <v>76</v>
      </c>
      <c r="H20">
        <f>SUM(F20/20)</f>
        <v>0.7</v>
      </c>
    </row>
    <row r="21" spans="1:8" x14ac:dyDescent="0.2">
      <c r="A21" t="s">
        <v>5</v>
      </c>
      <c r="B21">
        <v>3</v>
      </c>
      <c r="E21" t="s">
        <v>74</v>
      </c>
      <c r="F21">
        <f>SUM(H9)</f>
        <v>8</v>
      </c>
      <c r="G21" t="s">
        <v>77</v>
      </c>
      <c r="H21">
        <f>SUM(F21/20)</f>
        <v>0.4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45</v>
      </c>
      <c r="G24">
        <f>H11</f>
        <v>3.25</v>
      </c>
      <c r="H24">
        <f>SUM(F24/(20-H9))</f>
        <v>3.75</v>
      </c>
    </row>
    <row r="25" spans="1:8" x14ac:dyDescent="0.2">
      <c r="A25" t="s">
        <v>5</v>
      </c>
      <c r="B25">
        <v>3</v>
      </c>
      <c r="E25" t="s">
        <v>79</v>
      </c>
      <c r="F25">
        <f>SUM(F5-F24)</f>
        <v>49</v>
      </c>
      <c r="G25">
        <f>SUM(F6-((H11)*H9))/F29</f>
        <v>3.5</v>
      </c>
      <c r="H25">
        <f>SUM(F25/(20-(H3-H9)))</f>
        <v>3.5</v>
      </c>
    </row>
    <row r="26" spans="1:8" x14ac:dyDescent="0.2">
      <c r="A26" t="s">
        <v>6</v>
      </c>
      <c r="B26" t="b">
        <v>0</v>
      </c>
      <c r="G26">
        <f>SUM(F6/H3)</f>
        <v>3.3571428571428572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8</v>
      </c>
      <c r="H28">
        <f>SUM(H9/20)*100</f>
        <v>40</v>
      </c>
    </row>
    <row r="29" spans="1:8" x14ac:dyDescent="0.2">
      <c r="A29" t="s">
        <v>5</v>
      </c>
      <c r="B29">
        <v>4</v>
      </c>
      <c r="E29" t="s">
        <v>79</v>
      </c>
      <c r="F29">
        <f>SUM(20-F15)</f>
        <v>6</v>
      </c>
      <c r="H29">
        <f xml:space="preserve"> SUM(100-H15)</f>
        <v>30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4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1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4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4</v>
      </c>
    </row>
    <row r="78" spans="1:2" x14ac:dyDescent="0.2">
      <c r="A78" s="21" t="s">
        <v>6</v>
      </c>
      <c r="B78" s="21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3</v>
      </c>
    </row>
    <row r="82" spans="1:2" x14ac:dyDescent="0.2">
      <c r="A82" s="21" t="s">
        <v>6</v>
      </c>
      <c r="B82" s="21" t="b">
        <v>0</v>
      </c>
    </row>
    <row r="83" spans="1:2" x14ac:dyDescent="0.2">
      <c r="A83" s="24" t="s">
        <v>2</v>
      </c>
      <c r="B83" s="24" t="s">
        <v>26</v>
      </c>
    </row>
    <row r="84" spans="1:2" x14ac:dyDescent="0.2">
      <c r="A84" s="24" t="s">
        <v>4</v>
      </c>
      <c r="B84" s="24" t="s">
        <v>57</v>
      </c>
    </row>
    <row r="85" spans="1:2" x14ac:dyDescent="0.2">
      <c r="A85" s="24" t="s">
        <v>5</v>
      </c>
      <c r="B85" s="24">
        <v>3</v>
      </c>
    </row>
    <row r="86" spans="1:2" x14ac:dyDescent="0.2">
      <c r="A86" s="24" t="s">
        <v>6</v>
      </c>
      <c r="B86" s="24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3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3</v>
      </c>
    </row>
    <row r="98" spans="1:2" x14ac:dyDescent="0.2">
      <c r="A98" s="21" t="s">
        <v>6</v>
      </c>
      <c r="B98" s="21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56</v>
      </c>
    </row>
    <row r="101" spans="1:2" x14ac:dyDescent="0.2">
      <c r="A101" s="21" t="s">
        <v>5</v>
      </c>
      <c r="B101" s="21">
        <v>3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3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4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4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s="21" t="s">
        <v>2</v>
      </c>
      <c r="B155" s="21" t="s">
        <v>44</v>
      </c>
    </row>
    <row r="156" spans="1:2" x14ac:dyDescent="0.2">
      <c r="A156" s="21" t="s">
        <v>4</v>
      </c>
      <c r="B156" s="21" t="s">
        <v>56</v>
      </c>
    </row>
    <row r="157" spans="1:2" x14ac:dyDescent="0.2">
      <c r="A157" s="21" t="s">
        <v>5</v>
      </c>
      <c r="B157" s="21">
        <v>3</v>
      </c>
    </row>
    <row r="158" spans="1:2" x14ac:dyDescent="0.2">
      <c r="A158" s="21" t="s">
        <v>6</v>
      </c>
      <c r="B158" s="21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3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2815-4CC6-7342-A83B-880000B0A744}">
  <dimension ref="A1:H162"/>
  <sheetViews>
    <sheetView workbookViewId="0">
      <selection activeCell="H4" sqref="H4"/>
    </sheetView>
  </sheetViews>
  <sheetFormatPr baseColWidth="10" defaultRowHeight="16" x14ac:dyDescent="0.2"/>
  <cols>
    <col min="2" max="2" width="16.5" customWidth="1"/>
    <col min="5" max="5" width="32.5" customWidth="1"/>
    <col min="7" max="7" width="16.1640625" customWidth="1"/>
  </cols>
  <sheetData>
    <row r="1" spans="1:8" ht="17" thickBot="1" x14ac:dyDescent="0.25">
      <c r="A1" t="s">
        <v>0</v>
      </c>
      <c r="B1">
        <v>56</v>
      </c>
    </row>
    <row r="2" spans="1:8" x14ac:dyDescent="0.2">
      <c r="A2" t="s">
        <v>1</v>
      </c>
      <c r="B2">
        <v>20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19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47.5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79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SUM(B161,B149,B145,B137,B133,B129,B121,B117,B113,B97,B85,B21,B37,B49,B57,B65,B69,B77,B81)</f>
        <v>73</v>
      </c>
      <c r="G6" s="6" t="s">
        <v>53</v>
      </c>
      <c r="H6" s="7">
        <f>SUM(F5/F7)</f>
        <v>3.7619047619047619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21</v>
      </c>
      <c r="G7" s="15" t="s">
        <v>54</v>
      </c>
      <c r="H7" s="16">
        <f>SUM(F6)/H3</f>
        <v>3.8421052631578947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4</v>
      </c>
      <c r="E9" s="5" t="s">
        <v>59</v>
      </c>
      <c r="H9" s="7">
        <v>11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57.894736842105267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SUM(B161,B149,B145,B137,B133,B129,B121,B117,B113,B97,B85)/H9</f>
        <v>3.8181818181818183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3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9</v>
      </c>
      <c r="H14">
        <f>SUM((F14/20)*100)</f>
        <v>45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12</v>
      </c>
      <c r="H15">
        <f>SUM((F15/20)*100)</f>
        <v>60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5</v>
      </c>
      <c r="E17" t="s">
        <v>73</v>
      </c>
      <c r="F17">
        <f>SUM((20-H9)/20)</f>
        <v>0.45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0.4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12</v>
      </c>
      <c r="G20" t="s">
        <v>76</v>
      </c>
      <c r="H20">
        <f>SUM(F20/20)</f>
        <v>0.6</v>
      </c>
    </row>
    <row r="21" spans="1:8" x14ac:dyDescent="0.2">
      <c r="A21" s="21" t="s">
        <v>5</v>
      </c>
      <c r="B21" s="21">
        <v>5</v>
      </c>
      <c r="E21" t="s">
        <v>74</v>
      </c>
      <c r="F21">
        <f>SUM(H9)</f>
        <v>11</v>
      </c>
      <c r="G21" t="s">
        <v>77</v>
      </c>
      <c r="H21">
        <f>SUM(F21/20)</f>
        <v>0.55000000000000004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37</v>
      </c>
      <c r="G24">
        <f>H11</f>
        <v>3.8181818181818183</v>
      </c>
      <c r="H24">
        <f>SUM(F24/(20-H9))</f>
        <v>4.1111111111111107</v>
      </c>
    </row>
    <row r="25" spans="1:8" x14ac:dyDescent="0.2">
      <c r="A25" t="s">
        <v>5</v>
      </c>
      <c r="B25">
        <v>3</v>
      </c>
      <c r="E25" t="s">
        <v>79</v>
      </c>
      <c r="F25">
        <f>SUM(F5-F24)</f>
        <v>42</v>
      </c>
      <c r="G25">
        <f>SUM(F6-((H11)*H9))/F29</f>
        <v>3.875</v>
      </c>
      <c r="H25">
        <f>SUM(F25/(20-(H3-H9)))</f>
        <v>3.5</v>
      </c>
    </row>
    <row r="26" spans="1:8" x14ac:dyDescent="0.2">
      <c r="A26" t="s">
        <v>6</v>
      </c>
      <c r="B26" t="b">
        <v>0</v>
      </c>
      <c r="G26">
        <f>SUM(F6/H3)</f>
        <v>3.8421052631578947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11</v>
      </c>
      <c r="H28">
        <f>SUM(H9/20)*100</f>
        <v>55.000000000000007</v>
      </c>
    </row>
    <row r="29" spans="1:8" x14ac:dyDescent="0.2">
      <c r="A29" t="s">
        <v>5</v>
      </c>
      <c r="B29">
        <v>4</v>
      </c>
      <c r="E29" t="s">
        <v>79</v>
      </c>
      <c r="F29">
        <f>SUM(20-F15)</f>
        <v>8</v>
      </c>
      <c r="H29">
        <f xml:space="preserve"> SUM(100-H15)</f>
        <v>40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4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4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4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4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3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3</v>
      </c>
    </row>
    <row r="78" spans="1:2" x14ac:dyDescent="0.2">
      <c r="A78" s="21" t="s">
        <v>6</v>
      </c>
      <c r="B78" s="21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4</v>
      </c>
    </row>
    <row r="82" spans="1:2" x14ac:dyDescent="0.2">
      <c r="A82" s="21" t="s">
        <v>6</v>
      </c>
      <c r="B82" s="21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2</v>
      </c>
    </row>
    <row r="86" spans="1:2" x14ac:dyDescent="0.2">
      <c r="A86" s="21" t="s">
        <v>6</v>
      </c>
      <c r="B86" s="21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4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4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4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4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4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56</v>
      </c>
    </row>
    <row r="133" spans="1:2" x14ac:dyDescent="0.2">
      <c r="A133" s="21" t="s">
        <v>5</v>
      </c>
      <c r="B133" s="21">
        <v>4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56</v>
      </c>
    </row>
    <row r="137" spans="1:2" x14ac:dyDescent="0.2">
      <c r="A137" s="21" t="s">
        <v>5</v>
      </c>
      <c r="B137" s="21">
        <v>4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4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4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4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4DD10-ADA6-3B40-BD08-593B09A7A59E}">
  <dimension ref="A1:H162"/>
  <sheetViews>
    <sheetView workbookViewId="0">
      <selection activeCell="F6" sqref="F6"/>
    </sheetView>
  </sheetViews>
  <sheetFormatPr baseColWidth="10" defaultRowHeight="16" x14ac:dyDescent="0.2"/>
  <cols>
    <col min="2" max="2" width="14.33203125" customWidth="1"/>
    <col min="5" max="5" width="32.33203125" customWidth="1"/>
    <col min="7" max="7" width="15.83203125" customWidth="1"/>
  </cols>
  <sheetData>
    <row r="1" spans="1:8" ht="17" thickBot="1" x14ac:dyDescent="0.25">
      <c r="A1" t="s">
        <v>0</v>
      </c>
      <c r="B1">
        <v>57</v>
      </c>
    </row>
    <row r="2" spans="1:8" x14ac:dyDescent="0.2">
      <c r="A2" t="s">
        <v>1</v>
      </c>
      <c r="B2">
        <v>20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18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45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53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SUM(B161,B141,B121,B117,B109,B105,B93,B85,B9,B13,B17,B21,B33,B37,B41,B53,B73,B81)</f>
        <v>34</v>
      </c>
      <c r="G6" s="6" t="s">
        <v>53</v>
      </c>
      <c r="H6" s="7">
        <f>SUM(F5/F7)</f>
        <v>2.4090909090909092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22</v>
      </c>
      <c r="G7" s="15" t="s">
        <v>54</v>
      </c>
      <c r="H7" s="16">
        <f>SUM(F6)/H3</f>
        <v>1.8888888888888888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3</v>
      </c>
      <c r="E9" s="5" t="s">
        <v>59</v>
      </c>
      <c r="H9" s="7">
        <v>8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44.444444444444443</v>
      </c>
    </row>
    <row r="11" spans="1:8" ht="17" thickBot="1" x14ac:dyDescent="0.25">
      <c r="A11" s="21" t="s">
        <v>2</v>
      </c>
      <c r="B11" s="21" t="s">
        <v>8</v>
      </c>
      <c r="E11" s="18" t="s">
        <v>55</v>
      </c>
      <c r="F11" s="19"/>
      <c r="G11" s="19"/>
      <c r="H11" s="20">
        <f>SUM(B161,B141,B121,B117,B109,B105,B93,B85)/H9</f>
        <v>1.75</v>
      </c>
    </row>
    <row r="12" spans="1:8" x14ac:dyDescent="0.2">
      <c r="A12" s="21" t="s">
        <v>4</v>
      </c>
      <c r="B12" s="21" t="s">
        <v>57</v>
      </c>
      <c r="E12" s="22" t="s">
        <v>68</v>
      </c>
    </row>
    <row r="13" spans="1:8" x14ac:dyDescent="0.2">
      <c r="A13" s="21" t="s">
        <v>5</v>
      </c>
      <c r="B13" s="21">
        <v>1</v>
      </c>
      <c r="H13" s="22" t="s">
        <v>71</v>
      </c>
    </row>
    <row r="14" spans="1:8" x14ac:dyDescent="0.2">
      <c r="A14" s="21" t="s">
        <v>6</v>
      </c>
      <c r="B14" s="21" t="b">
        <v>0</v>
      </c>
      <c r="E14" s="23" t="s">
        <v>69</v>
      </c>
      <c r="F14">
        <f>SUM((20-H9))</f>
        <v>12</v>
      </c>
      <c r="H14">
        <f>SUM((F14/20)*100)</f>
        <v>60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10</v>
      </c>
      <c r="H15">
        <f>SUM((F15/20)*100)</f>
        <v>50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2</v>
      </c>
      <c r="E17" t="s">
        <v>73</v>
      </c>
      <c r="F17">
        <f>SUM((20-H9)/20)</f>
        <v>0.6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10</v>
      </c>
      <c r="G20" t="s">
        <v>76</v>
      </c>
      <c r="H20">
        <f>SUM(F20/20)</f>
        <v>0.5</v>
      </c>
    </row>
    <row r="21" spans="1:8" x14ac:dyDescent="0.2">
      <c r="A21" s="21" t="s">
        <v>5</v>
      </c>
      <c r="B21" s="21">
        <v>2</v>
      </c>
      <c r="E21" t="s">
        <v>74</v>
      </c>
      <c r="F21">
        <f>SUM(H9)</f>
        <v>8</v>
      </c>
      <c r="G21" t="s">
        <v>77</v>
      </c>
      <c r="H21">
        <f>SUM(F21/20)</f>
        <v>0.4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30</v>
      </c>
      <c r="G24">
        <f>H11</f>
        <v>1.75</v>
      </c>
      <c r="H24">
        <f>SUM(F24/(20-H9))</f>
        <v>2.5</v>
      </c>
    </row>
    <row r="25" spans="1:8" x14ac:dyDescent="0.2">
      <c r="A25" t="s">
        <v>5</v>
      </c>
      <c r="B25">
        <v>4</v>
      </c>
      <c r="E25" t="s">
        <v>79</v>
      </c>
      <c r="F25">
        <f>SUM(F5-F24)</f>
        <v>23</v>
      </c>
      <c r="G25">
        <f>SUM(F6-((H11)*H9))/F29</f>
        <v>2</v>
      </c>
      <c r="H25">
        <f>SUM(F25/(20-(H3-H9)))</f>
        <v>2.2999999999999998</v>
      </c>
    </row>
    <row r="26" spans="1:8" x14ac:dyDescent="0.2">
      <c r="A26" t="s">
        <v>6</v>
      </c>
      <c r="B26" t="b">
        <v>0</v>
      </c>
      <c r="G26">
        <f>SUM(F6/H3)</f>
        <v>1.8888888888888888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8</v>
      </c>
      <c r="H28">
        <f>SUM(H9/20)*100</f>
        <v>40</v>
      </c>
    </row>
    <row r="29" spans="1:8" x14ac:dyDescent="0.2">
      <c r="A29" t="s">
        <v>5</v>
      </c>
      <c r="B29">
        <v>4</v>
      </c>
      <c r="E29" t="s">
        <v>79</v>
      </c>
      <c r="F29">
        <f>SUM(20-F15)</f>
        <v>10</v>
      </c>
      <c r="H29">
        <f xml:space="preserve"> SUM(100-H15)</f>
        <v>50</v>
      </c>
    </row>
    <row r="30" spans="1:8" x14ac:dyDescent="0.2">
      <c r="A30" t="s">
        <v>6</v>
      </c>
      <c r="B30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2</v>
      </c>
    </row>
    <row r="34" spans="1:2" x14ac:dyDescent="0.2">
      <c r="A34" s="21" t="s">
        <v>6</v>
      </c>
      <c r="B34" s="21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2</v>
      </c>
    </row>
    <row r="38" spans="1:2" x14ac:dyDescent="0.2">
      <c r="A38" s="21" t="s">
        <v>6</v>
      </c>
      <c r="B38" s="21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57</v>
      </c>
    </row>
    <row r="41" spans="1:2" x14ac:dyDescent="0.2">
      <c r="A41" s="21" t="s">
        <v>5</v>
      </c>
      <c r="B41" s="21">
        <v>2</v>
      </c>
    </row>
    <row r="42" spans="1:2" x14ac:dyDescent="0.2">
      <c r="A42" s="21" t="s">
        <v>6</v>
      </c>
      <c r="B42" s="21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1</v>
      </c>
    </row>
    <row r="50" spans="1:2" x14ac:dyDescent="0.2">
      <c r="A50" t="s">
        <v>6</v>
      </c>
      <c r="B50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57</v>
      </c>
    </row>
    <row r="53" spans="1:2" x14ac:dyDescent="0.2">
      <c r="A53" s="21" t="s">
        <v>5</v>
      </c>
      <c r="B53" s="21">
        <v>2</v>
      </c>
    </row>
    <row r="54" spans="1:2" x14ac:dyDescent="0.2">
      <c r="A54" s="21" t="s">
        <v>6</v>
      </c>
      <c r="B54" s="21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2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2</v>
      </c>
    </row>
    <row r="82" spans="1:2" x14ac:dyDescent="0.2">
      <c r="A82" s="21" t="s">
        <v>6</v>
      </c>
      <c r="B82" s="21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2</v>
      </c>
    </row>
    <row r="86" spans="1:2" x14ac:dyDescent="0.2">
      <c r="A86" s="21" t="s">
        <v>6</v>
      </c>
      <c r="B86" s="21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s="21" t="s">
        <v>2</v>
      </c>
      <c r="B91" s="21" t="s">
        <v>28</v>
      </c>
    </row>
    <row r="92" spans="1:2" x14ac:dyDescent="0.2">
      <c r="A92" s="21" t="s">
        <v>4</v>
      </c>
      <c r="B92" s="21" t="s">
        <v>56</v>
      </c>
    </row>
    <row r="93" spans="1:2" x14ac:dyDescent="0.2">
      <c r="A93" s="21" t="s">
        <v>5</v>
      </c>
      <c r="B93" s="21">
        <v>1</v>
      </c>
    </row>
    <row r="94" spans="1:2" x14ac:dyDescent="0.2">
      <c r="A94" s="21" t="s">
        <v>6</v>
      </c>
      <c r="B94" s="21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3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t="s">
        <v>5</v>
      </c>
      <c r="B109">
        <v>1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2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1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56</v>
      </c>
    </row>
    <row r="141" spans="1:2" x14ac:dyDescent="0.2">
      <c r="A141" s="21" t="s">
        <v>5</v>
      </c>
      <c r="B141" s="21">
        <v>1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1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2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C408-9513-7848-99ED-9E30731AA2DF}">
  <dimension ref="A1:H162"/>
  <sheetViews>
    <sheetView workbookViewId="0">
      <selection activeCell="H4" sqref="H4"/>
    </sheetView>
  </sheetViews>
  <sheetFormatPr baseColWidth="10" defaultRowHeight="16" x14ac:dyDescent="0.2"/>
  <cols>
    <col min="2" max="2" width="15.6640625" customWidth="1"/>
    <col min="5" max="5" width="33.1640625" customWidth="1"/>
    <col min="7" max="7" width="16.5" customWidth="1"/>
  </cols>
  <sheetData>
    <row r="1" spans="1:8" ht="17" thickBot="1" x14ac:dyDescent="0.25">
      <c r="A1" t="s">
        <v>0</v>
      </c>
      <c r="B1">
        <v>58</v>
      </c>
    </row>
    <row r="2" spans="1:8" x14ac:dyDescent="0.2">
      <c r="A2" t="s">
        <v>1</v>
      </c>
      <c r="B2">
        <v>20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8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20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124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SUM(B161,B153,B113,B109,B85,B17,B73,B81)</f>
        <v>22</v>
      </c>
      <c r="G6" s="6" t="s">
        <v>53</v>
      </c>
      <c r="H6" s="7">
        <f>SUM(F5/F7)</f>
        <v>3.875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32</v>
      </c>
      <c r="G7" s="15" t="s">
        <v>54</v>
      </c>
      <c r="H7" s="16">
        <f>SUM(F6)/H3</f>
        <v>2.75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4</v>
      </c>
      <c r="E9" s="5" t="s">
        <v>59</v>
      </c>
      <c r="H9" s="7">
        <v>5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62.5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SUM(B161,B153,B113,B109,B85,)/H9</f>
        <v>2.6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4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15</v>
      </c>
      <c r="H14">
        <f>SUM((F14/20)*100)</f>
        <v>75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17</v>
      </c>
      <c r="H15">
        <f>SUM((F15/20)*100)</f>
        <v>85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3</v>
      </c>
      <c r="E17" t="s">
        <v>73</v>
      </c>
      <c r="F17">
        <f>SUM((20-H9)/20)</f>
        <v>0.75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0.15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17</v>
      </c>
      <c r="G20" t="s">
        <v>76</v>
      </c>
      <c r="H20">
        <f>SUM(F20/20)</f>
        <v>0.85</v>
      </c>
    </row>
    <row r="21" spans="1:8" x14ac:dyDescent="0.2">
      <c r="A21" t="s">
        <v>5</v>
      </c>
      <c r="B21">
        <v>3</v>
      </c>
      <c r="E21" t="s">
        <v>74</v>
      </c>
      <c r="F21">
        <f>SUM(H9)</f>
        <v>5</v>
      </c>
      <c r="G21" t="s">
        <v>77</v>
      </c>
      <c r="H21">
        <f>SUM(F21/20)</f>
        <v>0.25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62</v>
      </c>
      <c r="G24">
        <f>H11</f>
        <v>2.6</v>
      </c>
      <c r="H24">
        <f>SUM(F24/(20-H9))</f>
        <v>4.1333333333333337</v>
      </c>
    </row>
    <row r="25" spans="1:8" x14ac:dyDescent="0.2">
      <c r="A25" t="s">
        <v>5</v>
      </c>
      <c r="B25">
        <v>4</v>
      </c>
      <c r="E25" t="s">
        <v>79</v>
      </c>
      <c r="F25">
        <f>SUM(F5-F24)</f>
        <v>62</v>
      </c>
      <c r="G25">
        <f>SUM(F6-((H11)*H9))/F29</f>
        <v>3</v>
      </c>
      <c r="H25">
        <f>SUM(F25/(20-(H3-H9)))</f>
        <v>3.6470588235294117</v>
      </c>
    </row>
    <row r="26" spans="1:8" x14ac:dyDescent="0.2">
      <c r="A26" t="s">
        <v>6</v>
      </c>
      <c r="B26" t="b">
        <v>0</v>
      </c>
      <c r="G26">
        <f>SUM(F6/H3)</f>
        <v>2.75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5</v>
      </c>
      <c r="H28">
        <f>SUM(H9/20)*100</f>
        <v>25</v>
      </c>
    </row>
    <row r="29" spans="1:8" x14ac:dyDescent="0.2">
      <c r="A29" t="s">
        <v>5</v>
      </c>
      <c r="B29">
        <v>4</v>
      </c>
      <c r="E29" t="s">
        <v>79</v>
      </c>
      <c r="F29">
        <f>SUM(20-F15)</f>
        <v>3</v>
      </c>
      <c r="H29">
        <f xml:space="preserve"> SUM(100-H15)</f>
        <v>15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5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s="21" t="s">
        <v>2</v>
      </c>
      <c r="B71" s="21" t="s">
        <v>23</v>
      </c>
    </row>
    <row r="72" spans="1:2" x14ac:dyDescent="0.2">
      <c r="A72" s="21" t="s">
        <v>4</v>
      </c>
      <c r="B72" s="21" t="s">
        <v>57</v>
      </c>
    </row>
    <row r="73" spans="1:2" x14ac:dyDescent="0.2">
      <c r="A73" s="21" t="s">
        <v>5</v>
      </c>
      <c r="B73" s="21">
        <v>2</v>
      </c>
    </row>
    <row r="74" spans="1:2" x14ac:dyDescent="0.2">
      <c r="A74" s="21" t="s">
        <v>6</v>
      </c>
      <c r="B74" s="21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4</v>
      </c>
    </row>
    <row r="82" spans="1:2" x14ac:dyDescent="0.2">
      <c r="A82" s="21" t="s">
        <v>6</v>
      </c>
      <c r="B82" s="21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2</v>
      </c>
    </row>
    <row r="86" spans="1:2" x14ac:dyDescent="0.2">
      <c r="A86" s="21" t="s">
        <v>6</v>
      </c>
      <c r="B86" s="21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2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4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3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s="21" t="s">
        <v>2</v>
      </c>
      <c r="B159" s="21" t="s">
        <v>45</v>
      </c>
    </row>
    <row r="160" spans="1:2" x14ac:dyDescent="0.2">
      <c r="A160" s="21" t="s">
        <v>4</v>
      </c>
      <c r="B160" s="21" t="s">
        <v>56</v>
      </c>
    </row>
    <row r="161" spans="1:2" x14ac:dyDescent="0.2">
      <c r="A161" s="21" t="s">
        <v>5</v>
      </c>
      <c r="B161" s="21">
        <v>2</v>
      </c>
    </row>
    <row r="162" spans="1:2" x14ac:dyDescent="0.2">
      <c r="A162" s="21" t="s">
        <v>6</v>
      </c>
      <c r="B162" s="21" t="b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F164-972F-7C47-B3E9-1CA450355EDE}">
  <dimension ref="A1:H162"/>
  <sheetViews>
    <sheetView workbookViewId="0">
      <selection activeCell="H4" sqref="H4"/>
    </sheetView>
  </sheetViews>
  <sheetFormatPr baseColWidth="10" defaultRowHeight="16" x14ac:dyDescent="0.2"/>
  <cols>
    <col min="2" max="2" width="17.33203125" customWidth="1"/>
    <col min="5" max="5" width="33.33203125" customWidth="1"/>
    <col min="7" max="7" width="18" customWidth="1"/>
  </cols>
  <sheetData>
    <row r="1" spans="1:8" ht="17" thickBot="1" x14ac:dyDescent="0.25">
      <c r="A1" t="s">
        <v>0</v>
      </c>
      <c r="B1">
        <v>59</v>
      </c>
    </row>
    <row r="2" spans="1:8" x14ac:dyDescent="0.2">
      <c r="A2" t="s">
        <v>1</v>
      </c>
      <c r="B2">
        <v>19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19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47.5</v>
      </c>
    </row>
    <row r="5" spans="1:8" x14ac:dyDescent="0.2">
      <c r="A5" t="s">
        <v>5</v>
      </c>
      <c r="B5">
        <v>1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54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SUM(B145,B141,B129,B125,B121,B117,B97,B89,B85,B21,B25,B37,B41,B45,B57,B61,B65,B69,B77)</f>
        <v>43</v>
      </c>
      <c r="G6" s="6" t="s">
        <v>53</v>
      </c>
      <c r="H6" s="7">
        <f>SUM(F5/F7)</f>
        <v>2.5714285714285716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21</v>
      </c>
      <c r="G7" s="15" t="s">
        <v>54</v>
      </c>
      <c r="H7" s="16">
        <f>SUM(F6)/H3</f>
        <v>2.263157894736842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2</v>
      </c>
      <c r="E9" s="5" t="s">
        <v>59</v>
      </c>
      <c r="H9" s="7">
        <v>9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47.368421052631575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SUM(B145,B141,B129,B125,B121,B117,B97,B89,B85)/H9</f>
        <v>1.7777777777777777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2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11</v>
      </c>
      <c r="H14">
        <f>SUM((F14/20)*100)</f>
        <v>55.000000000000007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10</v>
      </c>
      <c r="H15">
        <f>SUM((F15/20)*100)</f>
        <v>50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3</v>
      </c>
      <c r="E17" t="s">
        <v>73</v>
      </c>
      <c r="F17">
        <f>SUM((20-H9)/20)</f>
        <v>0.55000000000000004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10</v>
      </c>
      <c r="G20" t="s">
        <v>76</v>
      </c>
      <c r="H20">
        <f>SUM(F20/20)</f>
        <v>0.5</v>
      </c>
    </row>
    <row r="21" spans="1:8" x14ac:dyDescent="0.2">
      <c r="A21" s="21" t="s">
        <v>5</v>
      </c>
      <c r="B21" s="21">
        <v>2</v>
      </c>
      <c r="E21" t="s">
        <v>74</v>
      </c>
      <c r="F21">
        <f>SUM(H9)</f>
        <v>9</v>
      </c>
      <c r="G21" t="s">
        <v>77</v>
      </c>
      <c r="H21">
        <f>SUM(F21/20)</f>
        <v>0.45</v>
      </c>
    </row>
    <row r="22" spans="1:8" x14ac:dyDescent="0.2">
      <c r="A22" s="21" t="s">
        <v>6</v>
      </c>
      <c r="B22" s="21" t="b">
        <v>0</v>
      </c>
    </row>
    <row r="23" spans="1:8" x14ac:dyDescent="0.2">
      <c r="A23" s="21" t="s">
        <v>2</v>
      </c>
      <c r="B23" s="21" t="s">
        <v>11</v>
      </c>
      <c r="E23" s="22" t="s">
        <v>78</v>
      </c>
      <c r="G23" s="22" t="s">
        <v>81</v>
      </c>
    </row>
    <row r="24" spans="1:8" x14ac:dyDescent="0.2">
      <c r="A24" s="21" t="s">
        <v>4</v>
      </c>
      <c r="B24" s="21" t="s">
        <v>57</v>
      </c>
      <c r="E24" t="s">
        <v>57</v>
      </c>
      <c r="F24">
        <f>SUM(B161,B157,B153,B149,B145,B141,B137,B133,B129,B125,B121,B117,B113,B109,B105,B101,B97,B93,B89,B85)-(H11*H9)</f>
        <v>33</v>
      </c>
      <c r="G24">
        <f>H11</f>
        <v>1.7777777777777777</v>
      </c>
      <c r="H24">
        <f>SUM(F24/(20-H9))</f>
        <v>3</v>
      </c>
    </row>
    <row r="25" spans="1:8" x14ac:dyDescent="0.2">
      <c r="A25" s="21" t="s">
        <v>5</v>
      </c>
      <c r="B25" s="21">
        <v>2</v>
      </c>
      <c r="E25" t="s">
        <v>79</v>
      </c>
      <c r="F25">
        <f>SUM(F5-F24)</f>
        <v>21</v>
      </c>
      <c r="G25">
        <f>SUM(F6-((H11)*H9))/F29</f>
        <v>2.7</v>
      </c>
      <c r="H25">
        <f>SUM(F25/(20-(H3-H9)))</f>
        <v>2.1</v>
      </c>
    </row>
    <row r="26" spans="1:8" x14ac:dyDescent="0.2">
      <c r="A26" s="21" t="s">
        <v>6</v>
      </c>
      <c r="B26" s="21" t="b">
        <v>0</v>
      </c>
      <c r="G26">
        <f>SUM(F6/H3)</f>
        <v>2.263157894736842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9</v>
      </c>
      <c r="H28">
        <f>SUM(H9/20)*100</f>
        <v>45</v>
      </c>
    </row>
    <row r="29" spans="1:8" x14ac:dyDescent="0.2">
      <c r="A29" t="s">
        <v>5</v>
      </c>
      <c r="B29">
        <v>3</v>
      </c>
      <c r="E29" t="s">
        <v>79</v>
      </c>
      <c r="F29">
        <f>SUM(20-F15)</f>
        <v>10</v>
      </c>
      <c r="H29">
        <f xml:space="preserve"> SUM(100-H15)</f>
        <v>50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3</v>
      </c>
    </row>
    <row r="38" spans="1:2" x14ac:dyDescent="0.2">
      <c r="A38" s="21" t="s">
        <v>6</v>
      </c>
      <c r="B38" s="21" t="b">
        <v>0</v>
      </c>
    </row>
    <row r="39" spans="1:2" x14ac:dyDescent="0.2">
      <c r="A39" s="21" t="s">
        <v>2</v>
      </c>
      <c r="B39" s="21" t="s">
        <v>15</v>
      </c>
    </row>
    <row r="40" spans="1:2" x14ac:dyDescent="0.2">
      <c r="A40" s="21" t="s">
        <v>4</v>
      </c>
      <c r="B40" s="21" t="s">
        <v>57</v>
      </c>
    </row>
    <row r="41" spans="1:2" x14ac:dyDescent="0.2">
      <c r="A41" s="21" t="s">
        <v>5</v>
      </c>
      <c r="B41" s="21">
        <v>2</v>
      </c>
    </row>
    <row r="42" spans="1:2" x14ac:dyDescent="0.2">
      <c r="A42" s="21" t="s">
        <v>6</v>
      </c>
      <c r="B42" s="21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3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2</v>
      </c>
    </row>
    <row r="58" spans="1:2" x14ac:dyDescent="0.2">
      <c r="A58" s="21" t="s">
        <v>6</v>
      </c>
      <c r="B58" s="21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2</v>
      </c>
    </row>
    <row r="62" spans="1:2" x14ac:dyDescent="0.2">
      <c r="A62" s="21" t="s">
        <v>6</v>
      </c>
      <c r="B62" s="21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4</v>
      </c>
    </row>
    <row r="66" spans="1:2" x14ac:dyDescent="0.2">
      <c r="A66" s="21" t="s">
        <v>6</v>
      </c>
      <c r="B66" s="21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3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4</v>
      </c>
    </row>
    <row r="78" spans="1:2" x14ac:dyDescent="0.2">
      <c r="A78" s="21" t="s">
        <v>6</v>
      </c>
      <c r="B78" s="21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2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1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1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1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2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2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2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2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s="21" t="s">
        <v>2</v>
      </c>
      <c r="B139" s="21" t="s">
        <v>40</v>
      </c>
    </row>
    <row r="140" spans="1:2" x14ac:dyDescent="0.2">
      <c r="A140" s="21" t="s">
        <v>4</v>
      </c>
      <c r="B140" s="21" t="s">
        <v>56</v>
      </c>
    </row>
    <row r="141" spans="1:2" x14ac:dyDescent="0.2">
      <c r="A141" s="21" t="s">
        <v>5</v>
      </c>
      <c r="B141" s="21">
        <v>2</v>
      </c>
    </row>
    <row r="142" spans="1:2" x14ac:dyDescent="0.2">
      <c r="A142" s="21" t="s">
        <v>6</v>
      </c>
      <c r="B142" s="21" t="b">
        <v>0</v>
      </c>
    </row>
    <row r="143" spans="1:2" x14ac:dyDescent="0.2">
      <c r="A143" s="21" t="s">
        <v>2</v>
      </c>
      <c r="B143" s="21" t="s">
        <v>41</v>
      </c>
    </row>
    <row r="144" spans="1:2" x14ac:dyDescent="0.2">
      <c r="A144" s="21" t="s">
        <v>4</v>
      </c>
      <c r="B144" s="21" t="s">
        <v>56</v>
      </c>
    </row>
    <row r="145" spans="1:2" x14ac:dyDescent="0.2">
      <c r="A145" s="21" t="s">
        <v>5</v>
      </c>
      <c r="B145" s="21">
        <v>2</v>
      </c>
    </row>
    <row r="146" spans="1:2" x14ac:dyDescent="0.2">
      <c r="A146" s="21" t="s">
        <v>6</v>
      </c>
      <c r="B146" s="21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F1AB-8014-CC4D-BF6D-A3C01A60D2F3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8.5" customWidth="1"/>
    <col min="5" max="5" width="33.1640625" customWidth="1"/>
    <col min="7" max="7" width="21.1640625" customWidth="1"/>
  </cols>
  <sheetData>
    <row r="1" spans="1:8" ht="17" thickBot="1" x14ac:dyDescent="0.25">
      <c r="A1" t="s">
        <v>0</v>
      </c>
      <c r="B1">
        <v>6</v>
      </c>
    </row>
    <row r="2" spans="1:8" x14ac:dyDescent="0.2">
      <c r="A2" t="s">
        <v>1</v>
      </c>
      <c r="B2">
        <v>28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23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57.499999999999993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53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SUM(B13,B45,B53,B61,B69,B77,B85,B89,B93,B97,B101,B105,B109,B113,B117,B121,B125,B129,B133,B141,B145,B149,B157)</f>
        <v>81</v>
      </c>
      <c r="G6" s="6" t="s">
        <v>53</v>
      </c>
      <c r="H6" s="7">
        <f>SUM(F5/F7)</f>
        <v>3.1176470588235294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17</v>
      </c>
      <c r="G7" s="15" t="s">
        <v>54</v>
      </c>
      <c r="H7" s="16">
        <f>SUM(F6)/H3</f>
        <v>3.5217391304347827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4</v>
      </c>
      <c r="E9" s="5" t="s">
        <v>59</v>
      </c>
      <c r="H9" s="7">
        <v>17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73.91304347826086</v>
      </c>
    </row>
    <row r="11" spans="1:8" ht="17" thickBot="1" x14ac:dyDescent="0.25">
      <c r="A11" s="21" t="s">
        <v>2</v>
      </c>
      <c r="B11" s="21" t="s">
        <v>8</v>
      </c>
      <c r="E11" s="18" t="s">
        <v>55</v>
      </c>
      <c r="F11" s="19"/>
      <c r="G11" s="19"/>
      <c r="H11" s="20">
        <f>SUM(B85,B89,B93,B97,B101,B105,B109,B113,B117,B121,B125,B129,B133,B141,B145,B149,B157)/H9</f>
        <v>3.6470588235294117</v>
      </c>
    </row>
    <row r="12" spans="1:8" x14ac:dyDescent="0.2">
      <c r="A12" s="21" t="s">
        <v>4</v>
      </c>
      <c r="B12" s="21" t="s">
        <v>57</v>
      </c>
      <c r="E12" s="22" t="s">
        <v>68</v>
      </c>
    </row>
    <row r="13" spans="1:8" x14ac:dyDescent="0.2">
      <c r="A13" s="21" t="s">
        <v>5</v>
      </c>
      <c r="B13" s="21">
        <v>3</v>
      </c>
      <c r="H13" s="22" t="s">
        <v>71</v>
      </c>
    </row>
    <row r="14" spans="1:8" x14ac:dyDescent="0.2">
      <c r="A14" s="21" t="s">
        <v>6</v>
      </c>
      <c r="B14" s="21" t="b">
        <v>0</v>
      </c>
      <c r="E14" s="23" t="s">
        <v>69</v>
      </c>
      <c r="F14">
        <f>SUM((20-H9))</f>
        <v>3</v>
      </c>
      <c r="H14">
        <f>SUM((F14/20)*100)</f>
        <v>15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14</v>
      </c>
      <c r="H15">
        <f>SUM((F15/20)*100)</f>
        <v>70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3</v>
      </c>
      <c r="E17" t="s">
        <v>73</v>
      </c>
      <c r="F17">
        <f>SUM((20-H9)/20)</f>
        <v>0.15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0.3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14</v>
      </c>
      <c r="G20" t="s">
        <v>76</v>
      </c>
      <c r="H20">
        <f>SUM(F20/20)</f>
        <v>0.7</v>
      </c>
    </row>
    <row r="21" spans="1:8" x14ac:dyDescent="0.2">
      <c r="A21" t="s">
        <v>5</v>
      </c>
      <c r="B21">
        <v>3</v>
      </c>
      <c r="E21" t="s">
        <v>74</v>
      </c>
      <c r="F21">
        <f>SUM(H9)</f>
        <v>17</v>
      </c>
      <c r="G21" t="s">
        <v>77</v>
      </c>
      <c r="H21">
        <f>SUM(F21/20)</f>
        <v>0.85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9</v>
      </c>
      <c r="G24">
        <f>H11</f>
        <v>3.6470588235294117</v>
      </c>
      <c r="H24">
        <f>SUM(F24/(20-H9))</f>
        <v>3</v>
      </c>
    </row>
    <row r="25" spans="1:8" x14ac:dyDescent="0.2">
      <c r="A25" t="s">
        <v>5</v>
      </c>
      <c r="B25">
        <v>3</v>
      </c>
      <c r="E25" t="s">
        <v>79</v>
      </c>
      <c r="F25">
        <f>SUM(F5-F24)</f>
        <v>44</v>
      </c>
      <c r="G25">
        <f>SUM(F6-((H11)*H9))/F29</f>
        <v>3.1666666666666665</v>
      </c>
      <c r="H25">
        <f>SUM(F25/(20-(H3-H9)))</f>
        <v>3.1428571428571428</v>
      </c>
    </row>
    <row r="26" spans="1:8" x14ac:dyDescent="0.2">
      <c r="A26" t="s">
        <v>6</v>
      </c>
      <c r="B26" t="b">
        <v>0</v>
      </c>
      <c r="G26">
        <f>SUM(F6/H3)</f>
        <v>3.5217391304347827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17</v>
      </c>
      <c r="H28">
        <f>SUM(H9/20)*100</f>
        <v>85</v>
      </c>
    </row>
    <row r="29" spans="1:8" x14ac:dyDescent="0.2">
      <c r="A29" t="s">
        <v>5</v>
      </c>
      <c r="B29">
        <v>3</v>
      </c>
      <c r="E29" t="s">
        <v>79</v>
      </c>
      <c r="F29">
        <f>SUM(20-F15)</f>
        <v>6</v>
      </c>
      <c r="H29">
        <f xml:space="preserve"> SUM(100-H15)</f>
        <v>30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4</v>
      </c>
    </row>
    <row r="46" spans="1:2" x14ac:dyDescent="0.2">
      <c r="A46" s="21" t="s">
        <v>6</v>
      </c>
      <c r="B46" s="21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57</v>
      </c>
    </row>
    <row r="53" spans="1:2" x14ac:dyDescent="0.2">
      <c r="A53" s="21" t="s">
        <v>5</v>
      </c>
      <c r="B53" s="21">
        <v>3</v>
      </c>
    </row>
    <row r="54" spans="1:2" x14ac:dyDescent="0.2">
      <c r="A54" s="21" t="s">
        <v>6</v>
      </c>
      <c r="B54" s="21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3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3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3</v>
      </c>
    </row>
    <row r="78" spans="1:2" x14ac:dyDescent="0.2">
      <c r="A78" s="21" t="s">
        <v>6</v>
      </c>
      <c r="B78" s="21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1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3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3</v>
      </c>
    </row>
    <row r="90" spans="1:2" x14ac:dyDescent="0.2">
      <c r="A90" s="21" t="s">
        <v>6</v>
      </c>
      <c r="B90" s="21" t="b">
        <v>0</v>
      </c>
    </row>
    <row r="91" spans="1:2" x14ac:dyDescent="0.2">
      <c r="A91" s="21" t="s">
        <v>2</v>
      </c>
      <c r="B91" s="21" t="s">
        <v>28</v>
      </c>
    </row>
    <row r="92" spans="1:2" x14ac:dyDescent="0.2">
      <c r="A92" s="21" t="s">
        <v>4</v>
      </c>
      <c r="B92" s="21" t="s">
        <v>56</v>
      </c>
    </row>
    <row r="93" spans="1:2" x14ac:dyDescent="0.2">
      <c r="A93" s="21" t="s">
        <v>5</v>
      </c>
      <c r="B93" s="21">
        <v>3</v>
      </c>
    </row>
    <row r="94" spans="1:2" x14ac:dyDescent="0.2">
      <c r="A94" s="21" t="s">
        <v>6</v>
      </c>
      <c r="B94" s="21" t="b">
        <v>1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3</v>
      </c>
    </row>
    <row r="98" spans="1:2" x14ac:dyDescent="0.2">
      <c r="A98" s="21" t="s">
        <v>6</v>
      </c>
      <c r="B98" s="21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56</v>
      </c>
    </row>
    <row r="101" spans="1:2" x14ac:dyDescent="0.2">
      <c r="A101" s="21" t="s">
        <v>5</v>
      </c>
      <c r="B101" s="21">
        <v>4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s="21" t="s">
        <v>2</v>
      </c>
      <c r="B103" s="21" t="s">
        <v>31</v>
      </c>
    </row>
    <row r="104" spans="1:2" x14ac:dyDescent="0.2">
      <c r="A104" s="21" t="s">
        <v>4</v>
      </c>
      <c r="B104" s="21" t="s">
        <v>56</v>
      </c>
    </row>
    <row r="105" spans="1:2" x14ac:dyDescent="0.2">
      <c r="A105" s="21" t="s">
        <v>5</v>
      </c>
      <c r="B105" s="21">
        <v>3</v>
      </c>
    </row>
    <row r="106" spans="1:2" x14ac:dyDescent="0.2">
      <c r="A106" s="21" t="s">
        <v>6</v>
      </c>
      <c r="B106" s="21" t="b">
        <v>0</v>
      </c>
    </row>
    <row r="107" spans="1:2" x14ac:dyDescent="0.2">
      <c r="A107" s="21" t="s">
        <v>2</v>
      </c>
      <c r="B107" s="21" t="s">
        <v>60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4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s="21" t="s">
        <v>2</v>
      </c>
      <c r="B111" s="21" t="s">
        <v>61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4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62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4</v>
      </c>
    </row>
    <row r="118" spans="1:2" x14ac:dyDescent="0.2">
      <c r="A118" s="21" t="s">
        <v>6</v>
      </c>
      <c r="B118" s="21" t="b">
        <v>1</v>
      </c>
    </row>
    <row r="119" spans="1:2" x14ac:dyDescent="0.2">
      <c r="A119" s="21" t="s">
        <v>2</v>
      </c>
      <c r="B119" s="21" t="s">
        <v>63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4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s="21" t="s">
        <v>2</v>
      </c>
      <c r="B123" s="21" t="s">
        <v>64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5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s="21" t="s">
        <v>2</v>
      </c>
      <c r="B127" s="21" t="s">
        <v>65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4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s="21" t="s">
        <v>2</v>
      </c>
      <c r="B131" s="21" t="s">
        <v>66</v>
      </c>
    </row>
    <row r="132" spans="1:2" x14ac:dyDescent="0.2">
      <c r="A132" s="21" t="s">
        <v>4</v>
      </c>
      <c r="B132" s="21" t="s">
        <v>56</v>
      </c>
    </row>
    <row r="133" spans="1:2" x14ac:dyDescent="0.2">
      <c r="A133" s="21" t="s">
        <v>5</v>
      </c>
      <c r="B133" s="21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s="21" t="s">
        <v>40</v>
      </c>
    </row>
    <row r="140" spans="1:2" x14ac:dyDescent="0.2">
      <c r="A140" t="s">
        <v>4</v>
      </c>
      <c r="B140" s="21" t="s">
        <v>56</v>
      </c>
    </row>
    <row r="141" spans="1:2" x14ac:dyDescent="0.2">
      <c r="A141" t="s">
        <v>5</v>
      </c>
      <c r="B141" s="21">
        <v>3</v>
      </c>
    </row>
    <row r="142" spans="1:2" x14ac:dyDescent="0.2">
      <c r="A142" t="s">
        <v>6</v>
      </c>
      <c r="B142" s="21" t="b">
        <v>0</v>
      </c>
    </row>
    <row r="143" spans="1:2" x14ac:dyDescent="0.2">
      <c r="A143" t="s">
        <v>2</v>
      </c>
      <c r="B143" s="21" t="s">
        <v>41</v>
      </c>
    </row>
    <row r="144" spans="1:2" x14ac:dyDescent="0.2">
      <c r="A144" t="s">
        <v>4</v>
      </c>
      <c r="B144" s="21" t="s">
        <v>56</v>
      </c>
    </row>
    <row r="145" spans="1:2" x14ac:dyDescent="0.2">
      <c r="A145" t="s">
        <v>5</v>
      </c>
      <c r="B145" s="21">
        <v>3</v>
      </c>
    </row>
    <row r="146" spans="1:2" x14ac:dyDescent="0.2">
      <c r="A146" t="s">
        <v>6</v>
      </c>
      <c r="B146" s="21" t="b">
        <v>0</v>
      </c>
    </row>
    <row r="147" spans="1:2" x14ac:dyDescent="0.2">
      <c r="A147" t="s">
        <v>2</v>
      </c>
      <c r="B147" s="21" t="s">
        <v>42</v>
      </c>
    </row>
    <row r="148" spans="1:2" x14ac:dyDescent="0.2">
      <c r="A148" t="s">
        <v>4</v>
      </c>
      <c r="B148" s="21" t="s">
        <v>56</v>
      </c>
    </row>
    <row r="149" spans="1:2" x14ac:dyDescent="0.2">
      <c r="A149" t="s">
        <v>5</v>
      </c>
      <c r="B149" s="21">
        <v>3</v>
      </c>
    </row>
    <row r="150" spans="1:2" x14ac:dyDescent="0.2">
      <c r="A150" t="s">
        <v>6</v>
      </c>
      <c r="B150" s="21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s="21" t="s">
        <v>44</v>
      </c>
    </row>
    <row r="156" spans="1:2" x14ac:dyDescent="0.2">
      <c r="A156" t="s">
        <v>4</v>
      </c>
      <c r="B156" s="21" t="s">
        <v>56</v>
      </c>
    </row>
    <row r="157" spans="1:2" x14ac:dyDescent="0.2">
      <c r="A157" t="s">
        <v>5</v>
      </c>
      <c r="B157" s="21">
        <v>4</v>
      </c>
    </row>
    <row r="158" spans="1:2" x14ac:dyDescent="0.2">
      <c r="A158" t="s">
        <v>6</v>
      </c>
      <c r="B158" s="21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1</v>
      </c>
    </row>
  </sheetData>
  <phoneticPr fontId="4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3D97-5D20-1847-849D-F94D0AC4F00D}">
  <dimension ref="A1:H162"/>
  <sheetViews>
    <sheetView workbookViewId="0">
      <selection activeCell="B84" sqref="B84"/>
    </sheetView>
  </sheetViews>
  <sheetFormatPr baseColWidth="10" defaultRowHeight="16" x14ac:dyDescent="0.2"/>
  <cols>
    <col min="2" max="2" width="15.1640625" customWidth="1"/>
    <col min="5" max="5" width="32.33203125" customWidth="1"/>
    <col min="7" max="7" width="18.33203125" customWidth="1"/>
  </cols>
  <sheetData>
    <row r="1" spans="1:8" ht="17" thickBot="1" x14ac:dyDescent="0.25">
      <c r="A1" t="s">
        <v>0</v>
      </c>
      <c r="B1">
        <v>60</v>
      </c>
    </row>
    <row r="2" spans="1:8" x14ac:dyDescent="0.2">
      <c r="A2" t="s">
        <v>1</v>
      </c>
      <c r="B2">
        <v>23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15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37.5</v>
      </c>
    </row>
    <row r="5" spans="1:8" x14ac:dyDescent="0.2">
      <c r="A5" t="s">
        <v>5</v>
      </c>
      <c r="B5">
        <v>4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92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SUM(B153,B149,B121,B89,B85,B9,B17,B29,B37,B45,B49,B53,B57,B65,B77)</f>
        <v>53</v>
      </c>
      <c r="G6" s="6" t="s">
        <v>53</v>
      </c>
      <c r="H6" s="7">
        <f>SUM(F5/F7)</f>
        <v>3.68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25</v>
      </c>
      <c r="G7" s="15" t="s">
        <v>54</v>
      </c>
      <c r="H7" s="16">
        <f>SUM(F6)/H3</f>
        <v>3.5333333333333332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4</v>
      </c>
      <c r="E9" s="5" t="s">
        <v>59</v>
      </c>
      <c r="H9" s="7">
        <v>5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33.333333333333329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SUM(B153,B149,B121,B89,B85)/H9</f>
        <v>3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3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15</v>
      </c>
      <c r="H14">
        <f>SUM((F14/20)*100)</f>
        <v>75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10</v>
      </c>
      <c r="H15">
        <f>SUM((F15/20)*100)</f>
        <v>50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4</v>
      </c>
      <c r="E17" t="s">
        <v>73</v>
      </c>
      <c r="F17">
        <f>SUM((20-H9)/20)</f>
        <v>0.75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0.5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10</v>
      </c>
      <c r="G20" t="s">
        <v>76</v>
      </c>
      <c r="H20">
        <f>SUM(F20/20)</f>
        <v>0.5</v>
      </c>
    </row>
    <row r="21" spans="1:8" x14ac:dyDescent="0.2">
      <c r="A21" t="s">
        <v>5</v>
      </c>
      <c r="B21">
        <v>3</v>
      </c>
      <c r="E21" t="s">
        <v>74</v>
      </c>
      <c r="F21">
        <f>SUM(H9)</f>
        <v>5</v>
      </c>
      <c r="G21" t="s">
        <v>77</v>
      </c>
      <c r="H21">
        <f>SUM(F21/20)</f>
        <v>0.25</v>
      </c>
    </row>
    <row r="22" spans="1:8" x14ac:dyDescent="0.2">
      <c r="A22" t="s">
        <v>6</v>
      </c>
      <c r="B22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65</v>
      </c>
      <c r="G24">
        <f>H11</f>
        <v>3</v>
      </c>
      <c r="H24">
        <f>SUM(F24/(20-H9))</f>
        <v>4.333333333333333</v>
      </c>
    </row>
    <row r="25" spans="1:8" x14ac:dyDescent="0.2">
      <c r="A25" t="s">
        <v>5</v>
      </c>
      <c r="B25">
        <v>2</v>
      </c>
      <c r="E25" t="s">
        <v>79</v>
      </c>
      <c r="F25">
        <f>SUM(F5-F24)</f>
        <v>27</v>
      </c>
      <c r="G25">
        <f>SUM(F6-((H11)*H9))/F29</f>
        <v>3.8</v>
      </c>
      <c r="H25">
        <f>SUM(F25/(20-(H3-H9)))</f>
        <v>2.7</v>
      </c>
    </row>
    <row r="26" spans="1:8" x14ac:dyDescent="0.2">
      <c r="A26" t="s">
        <v>6</v>
      </c>
      <c r="B26" t="b">
        <v>0</v>
      </c>
      <c r="G26">
        <f>SUM(F6/H3)</f>
        <v>3.5333333333333332</v>
      </c>
    </row>
    <row r="27" spans="1:8" x14ac:dyDescent="0.2">
      <c r="A27" s="21" t="s">
        <v>2</v>
      </c>
      <c r="B27" s="21" t="s">
        <v>12</v>
      </c>
      <c r="E27" s="22" t="s">
        <v>80</v>
      </c>
    </row>
    <row r="28" spans="1:8" x14ac:dyDescent="0.2">
      <c r="A28" s="21" t="s">
        <v>4</v>
      </c>
      <c r="B28" s="21" t="s">
        <v>57</v>
      </c>
      <c r="E28" t="s">
        <v>57</v>
      </c>
      <c r="F28">
        <f>SUM(20-F14)</f>
        <v>5</v>
      </c>
      <c r="H28">
        <f>SUM(H9/20)*100</f>
        <v>25</v>
      </c>
    </row>
    <row r="29" spans="1:8" x14ac:dyDescent="0.2">
      <c r="A29" s="21" t="s">
        <v>5</v>
      </c>
      <c r="B29" s="21">
        <v>3</v>
      </c>
      <c r="E29" t="s">
        <v>79</v>
      </c>
      <c r="F29">
        <f>SUM(20-F15)</f>
        <v>10</v>
      </c>
      <c r="H29">
        <f xml:space="preserve"> SUM(100-H15)</f>
        <v>50</v>
      </c>
    </row>
    <row r="30" spans="1:8" x14ac:dyDescent="0.2">
      <c r="A30" s="21" t="s">
        <v>6</v>
      </c>
      <c r="B30" s="21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4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3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4</v>
      </c>
    </row>
    <row r="50" spans="1:2" x14ac:dyDescent="0.2">
      <c r="A50" s="21" t="s">
        <v>6</v>
      </c>
      <c r="B50" s="21" t="b">
        <v>0</v>
      </c>
    </row>
    <row r="51" spans="1:2" x14ac:dyDescent="0.2">
      <c r="A51" s="21" t="s">
        <v>2</v>
      </c>
      <c r="B51" s="21" t="s">
        <v>18</v>
      </c>
    </row>
    <row r="52" spans="1:2" x14ac:dyDescent="0.2">
      <c r="A52" s="21" t="s">
        <v>4</v>
      </c>
      <c r="B52" s="21" t="s">
        <v>57</v>
      </c>
    </row>
    <row r="53" spans="1:2" x14ac:dyDescent="0.2">
      <c r="A53" s="21" t="s">
        <v>5</v>
      </c>
      <c r="B53" s="21">
        <v>3</v>
      </c>
    </row>
    <row r="54" spans="1:2" x14ac:dyDescent="0.2">
      <c r="A54" s="21" t="s">
        <v>6</v>
      </c>
      <c r="B54" s="21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4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5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4</v>
      </c>
    </row>
    <row r="78" spans="1:2" x14ac:dyDescent="0.2">
      <c r="A78" s="21" t="s">
        <v>6</v>
      </c>
      <c r="B78" s="21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3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4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3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3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s="21" t="s">
        <v>2</v>
      </c>
      <c r="B151" s="21" t="s">
        <v>43</v>
      </c>
    </row>
    <row r="152" spans="1:2" x14ac:dyDescent="0.2">
      <c r="A152" s="21" t="s">
        <v>4</v>
      </c>
      <c r="B152" s="21" t="s">
        <v>56</v>
      </c>
    </row>
    <row r="153" spans="1:2" x14ac:dyDescent="0.2">
      <c r="A153" s="21" t="s">
        <v>5</v>
      </c>
      <c r="B153" s="21">
        <v>2</v>
      </c>
    </row>
    <row r="154" spans="1:2" x14ac:dyDescent="0.2">
      <c r="A154" s="21" t="s">
        <v>6</v>
      </c>
      <c r="B154" s="21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2B1A-13A5-4144-A018-5D031C43249D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61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57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57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57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57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56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56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56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64B5-6276-C24C-906F-BB34ADD9E4BD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62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5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57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57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57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56</v>
      </c>
    </row>
    <row r="109" spans="1:2" x14ac:dyDescent="0.2">
      <c r="A109" t="s">
        <v>5</v>
      </c>
      <c r="B109">
        <v>1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56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56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F7E2-C77D-0B48-A30D-7CB408E223CD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63</v>
      </c>
    </row>
    <row r="2" spans="1:2" x14ac:dyDescent="0.2">
      <c r="A2" t="s">
        <v>1</v>
      </c>
      <c r="B2">
        <v>23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57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57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57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57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57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57</v>
      </c>
    </row>
    <row r="57" spans="1:2" x14ac:dyDescent="0.2">
      <c r="A57" t="s">
        <v>5</v>
      </c>
      <c r="B57">
        <v>5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56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56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56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56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56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56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56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E85B-90FE-FD46-A06F-1D9F0C15F524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64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57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57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57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57</v>
      </c>
    </row>
    <row r="37" spans="1:2" x14ac:dyDescent="0.2">
      <c r="A37" t="s">
        <v>5</v>
      </c>
      <c r="B37">
        <v>1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1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207C-98B6-7E44-85FF-51D42B4A681B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65</v>
      </c>
    </row>
    <row r="2" spans="1:2" x14ac:dyDescent="0.2">
      <c r="A2" t="s">
        <v>1</v>
      </c>
      <c r="B2">
        <v>19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57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57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57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56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56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CD33-559A-4744-A79F-A6C3F802809E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66</v>
      </c>
    </row>
    <row r="2" spans="1:2" x14ac:dyDescent="0.2">
      <c r="A2" t="s">
        <v>1</v>
      </c>
      <c r="B2">
        <v>24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57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1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57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1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1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1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57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57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1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56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56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56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56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1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1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56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1CDF3-BDCF-C04E-87D4-27B04A412795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67</v>
      </c>
    </row>
    <row r="2" spans="1:2" x14ac:dyDescent="0.2">
      <c r="A2" t="s">
        <v>1</v>
      </c>
      <c r="B2">
        <v>24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57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57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56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56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A540-8355-6448-B9BF-EE94AC5BE389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68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57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57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1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56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1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1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7815-969F-B648-ABE5-0A83C73900B5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69</v>
      </c>
    </row>
    <row r="2" spans="1:2" x14ac:dyDescent="0.2">
      <c r="A2" t="s">
        <v>1</v>
      </c>
      <c r="B2">
        <v>22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57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5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57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5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57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1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5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1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56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1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56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FBE4-0203-554F-ADC3-8B8215D16074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16.6640625" customWidth="1"/>
    <col min="5" max="5" width="31.33203125" customWidth="1"/>
    <col min="7" max="7" width="25" customWidth="1"/>
  </cols>
  <sheetData>
    <row r="1" spans="1:8" ht="17" thickBot="1" x14ac:dyDescent="0.25">
      <c r="A1" t="s">
        <v>0</v>
      </c>
      <c r="B1">
        <v>7</v>
      </c>
    </row>
    <row r="2" spans="1:8" x14ac:dyDescent="0.2">
      <c r="A2" t="s">
        <v>1</v>
      </c>
      <c r="B2">
        <v>20</v>
      </c>
      <c r="E2" s="1" t="s">
        <v>46</v>
      </c>
      <c r="F2" s="2"/>
      <c r="G2" s="3" t="s">
        <v>47</v>
      </c>
      <c r="H2" s="4"/>
    </row>
    <row r="3" spans="1:8" x14ac:dyDescent="0.2">
      <c r="A3" s="21" t="s">
        <v>2</v>
      </c>
      <c r="B3" s="21" t="s">
        <v>3</v>
      </c>
      <c r="E3" s="5"/>
      <c r="G3" s="6" t="s">
        <v>48</v>
      </c>
      <c r="H3" s="7">
        <v>18</v>
      </c>
    </row>
    <row r="4" spans="1:8" x14ac:dyDescent="0.2">
      <c r="A4" s="21" t="s">
        <v>4</v>
      </c>
      <c r="B4" s="21" t="s">
        <v>57</v>
      </c>
      <c r="E4" s="5"/>
      <c r="G4" s="6" t="s">
        <v>49</v>
      </c>
      <c r="H4" s="7">
        <f>(H3/40)*100</f>
        <v>45</v>
      </c>
    </row>
    <row r="5" spans="1:8" x14ac:dyDescent="0.2">
      <c r="A5" s="21" t="s">
        <v>5</v>
      </c>
      <c r="B5" s="21">
        <v>5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89</v>
      </c>
      <c r="G5" s="10" t="s">
        <v>51</v>
      </c>
      <c r="H5" s="7"/>
    </row>
    <row r="6" spans="1:8" x14ac:dyDescent="0.2">
      <c r="A6" s="21" t="s">
        <v>6</v>
      </c>
      <c r="B6" s="21" t="b">
        <v>0</v>
      </c>
      <c r="E6" s="11" t="s">
        <v>52</v>
      </c>
      <c r="F6" s="12">
        <f>SUM(B89,B97,B109,B117,B121,B129,B149,B157,B5,B9,B17,B25,B33,B45,B49,B57,B77,B81)</f>
        <v>68</v>
      </c>
      <c r="G6" s="6" t="s">
        <v>53</v>
      </c>
      <c r="H6" s="7">
        <f>SUM(F5/F7)</f>
        <v>4.0454545454545459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22</v>
      </c>
      <c r="G7" s="15" t="s">
        <v>54</v>
      </c>
      <c r="H7" s="16">
        <f>SUM(F6)/H3</f>
        <v>3.7777777777777777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5</v>
      </c>
      <c r="E9" s="5" t="s">
        <v>59</v>
      </c>
      <c r="H9" s="7">
        <v>8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44.444444444444443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SUM(B89,B97,B109,B117,B121,B129,B149,B157)/H9</f>
        <v>3.375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4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12</v>
      </c>
      <c r="H14">
        <f>SUM((F14/20)*100)</f>
        <v>60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10</v>
      </c>
      <c r="H15">
        <f>SUM((F15/20)*100)</f>
        <v>50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4</v>
      </c>
      <c r="E17" t="s">
        <v>73</v>
      </c>
      <c r="F17">
        <f>SUM((20-H9)/20)</f>
        <v>0.6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0.5</v>
      </c>
    </row>
    <row r="19" spans="1:8" x14ac:dyDescent="0.2">
      <c r="A19" t="s">
        <v>2</v>
      </c>
      <c r="B19" t="s">
        <v>10</v>
      </c>
      <c r="E19" s="22" t="s">
        <v>75</v>
      </c>
    </row>
    <row r="20" spans="1:8" x14ac:dyDescent="0.2">
      <c r="A20" t="s">
        <v>4</v>
      </c>
      <c r="B20" t="s">
        <v>56</v>
      </c>
      <c r="E20" t="s">
        <v>73</v>
      </c>
      <c r="F20">
        <f>SUM(20-(H3-F21))</f>
        <v>10</v>
      </c>
      <c r="G20" t="s">
        <v>76</v>
      </c>
      <c r="H20">
        <f>SUM(F20/20)</f>
        <v>0.5</v>
      </c>
    </row>
    <row r="21" spans="1:8" x14ac:dyDescent="0.2">
      <c r="A21" t="s">
        <v>5</v>
      </c>
      <c r="B21">
        <v>4</v>
      </c>
      <c r="E21" t="s">
        <v>74</v>
      </c>
      <c r="F21">
        <f>SUM(H9)</f>
        <v>8</v>
      </c>
      <c r="G21" t="s">
        <v>77</v>
      </c>
      <c r="H21">
        <f>SUM(F21/20)</f>
        <v>0.4</v>
      </c>
    </row>
    <row r="22" spans="1:8" x14ac:dyDescent="0.2">
      <c r="A22" t="s">
        <v>6</v>
      </c>
      <c r="B22" t="b">
        <v>0</v>
      </c>
    </row>
    <row r="23" spans="1:8" x14ac:dyDescent="0.2">
      <c r="A23" s="21" t="s">
        <v>2</v>
      </c>
      <c r="B23" s="21" t="s">
        <v>11</v>
      </c>
      <c r="E23" s="22" t="s">
        <v>78</v>
      </c>
      <c r="G23" s="22" t="s">
        <v>81</v>
      </c>
    </row>
    <row r="24" spans="1:8" x14ac:dyDescent="0.2">
      <c r="A24" s="21" t="s">
        <v>4</v>
      </c>
      <c r="B24" s="21" t="s">
        <v>57</v>
      </c>
      <c r="E24" t="s">
        <v>57</v>
      </c>
      <c r="F24">
        <f>SUM(B161,B157,B153,B149,B145,B141,B137,B133,B129,B125,B121,B117,B113,B109,B105,B101,B97,B93,B89,B85)-(H11*H9)</f>
        <v>52</v>
      </c>
      <c r="G24">
        <f>H11</f>
        <v>3.375</v>
      </c>
      <c r="H24">
        <f>SUM(F24/(20-H9))</f>
        <v>4.333333333333333</v>
      </c>
    </row>
    <row r="25" spans="1:8" x14ac:dyDescent="0.2">
      <c r="A25" s="21" t="s">
        <v>5</v>
      </c>
      <c r="B25" s="21">
        <v>4</v>
      </c>
      <c r="E25" t="s">
        <v>79</v>
      </c>
      <c r="F25">
        <f>SUM(F5-F24)</f>
        <v>37</v>
      </c>
      <c r="G25">
        <f>SUM(F6-((H11)*H9))/F29</f>
        <v>4.0999999999999996</v>
      </c>
      <c r="H25">
        <f>SUM(F25/(20-(H3-H9)))</f>
        <v>3.7</v>
      </c>
    </row>
    <row r="26" spans="1:8" x14ac:dyDescent="0.2">
      <c r="A26" s="21" t="s">
        <v>6</v>
      </c>
      <c r="B26" s="21" t="b">
        <v>0</v>
      </c>
      <c r="G26">
        <f>SUM(F6/H3)</f>
        <v>3.7777777777777777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8</v>
      </c>
      <c r="H28">
        <f>SUM(H9/20)*100</f>
        <v>40</v>
      </c>
    </row>
    <row r="29" spans="1:8" x14ac:dyDescent="0.2">
      <c r="A29" t="s">
        <v>5</v>
      </c>
      <c r="B29">
        <v>2</v>
      </c>
      <c r="E29" t="s">
        <v>79</v>
      </c>
      <c r="F29">
        <f>SUM(20-F15)</f>
        <v>10</v>
      </c>
      <c r="H29">
        <f xml:space="preserve"> SUM(100-H15)</f>
        <v>50</v>
      </c>
    </row>
    <row r="30" spans="1:8" x14ac:dyDescent="0.2">
      <c r="A30" t="s">
        <v>6</v>
      </c>
      <c r="B30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4</v>
      </c>
    </row>
    <row r="34" spans="1:2" x14ac:dyDescent="0.2">
      <c r="A34" s="21" t="s">
        <v>6</v>
      </c>
      <c r="B34" s="21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5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2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5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4</v>
      </c>
    </row>
    <row r="58" spans="1:2" x14ac:dyDescent="0.2">
      <c r="A58" s="21" t="s">
        <v>6</v>
      </c>
      <c r="B58" s="21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5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5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s="21" t="s">
        <v>2</v>
      </c>
      <c r="B75" s="21" t="s">
        <v>24</v>
      </c>
    </row>
    <row r="76" spans="1:2" x14ac:dyDescent="0.2">
      <c r="A76" s="21" t="s">
        <v>4</v>
      </c>
      <c r="B76" s="21" t="s">
        <v>57</v>
      </c>
    </row>
    <row r="77" spans="1:2" x14ac:dyDescent="0.2">
      <c r="A77" s="21" t="s">
        <v>5</v>
      </c>
      <c r="B77" s="21">
        <v>5</v>
      </c>
    </row>
    <row r="78" spans="1:2" x14ac:dyDescent="0.2">
      <c r="A78" s="21" t="s">
        <v>6</v>
      </c>
      <c r="B78" s="21" t="b">
        <v>1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3</v>
      </c>
    </row>
    <row r="82" spans="1:2" x14ac:dyDescent="0.2">
      <c r="A82" s="21" t="s">
        <v>6</v>
      </c>
      <c r="B82" s="21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5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2</v>
      </c>
    </row>
    <row r="98" spans="1:2" x14ac:dyDescent="0.2">
      <c r="A98" s="21" t="s">
        <v>6</v>
      </c>
      <c r="B98" s="21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s="21" t="s">
        <v>2</v>
      </c>
      <c r="B107" s="21" t="s">
        <v>32</v>
      </c>
    </row>
    <row r="108" spans="1:2" x14ac:dyDescent="0.2">
      <c r="A108" s="21" t="s">
        <v>4</v>
      </c>
      <c r="B108" s="21" t="s">
        <v>56</v>
      </c>
    </row>
    <row r="109" spans="1:2" x14ac:dyDescent="0.2">
      <c r="A109" s="21" t="s">
        <v>5</v>
      </c>
      <c r="B109" s="21">
        <v>4</v>
      </c>
    </row>
    <row r="110" spans="1:2" x14ac:dyDescent="0.2">
      <c r="A110" s="21" t="s">
        <v>6</v>
      </c>
      <c r="B110" s="21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3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s="21" t="s">
        <v>2</v>
      </c>
      <c r="B119" s="21" t="s">
        <v>35</v>
      </c>
    </row>
    <row r="120" spans="1:2" x14ac:dyDescent="0.2">
      <c r="A120" s="21" t="s">
        <v>4</v>
      </c>
      <c r="B120" s="21" t="s">
        <v>56</v>
      </c>
    </row>
    <row r="121" spans="1:2" x14ac:dyDescent="0.2">
      <c r="A121" s="21" t="s">
        <v>5</v>
      </c>
      <c r="B121" s="21">
        <v>4</v>
      </c>
    </row>
    <row r="122" spans="1:2" x14ac:dyDescent="0.2">
      <c r="A122" s="21" t="s">
        <v>6</v>
      </c>
      <c r="B122" s="21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1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3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s="21" t="s">
        <v>2</v>
      </c>
      <c r="B147" s="21" t="s">
        <v>42</v>
      </c>
    </row>
    <row r="148" spans="1:2" x14ac:dyDescent="0.2">
      <c r="A148" s="21" t="s">
        <v>4</v>
      </c>
      <c r="B148" s="21" t="s">
        <v>56</v>
      </c>
    </row>
    <row r="149" spans="1:2" x14ac:dyDescent="0.2">
      <c r="A149" s="21" t="s">
        <v>5</v>
      </c>
      <c r="B149" s="21">
        <v>2</v>
      </c>
    </row>
    <row r="150" spans="1:2" x14ac:dyDescent="0.2">
      <c r="A150" s="21" t="s">
        <v>6</v>
      </c>
      <c r="B150" s="21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s="21" t="s">
        <v>2</v>
      </c>
      <c r="B155" s="21" t="s">
        <v>44</v>
      </c>
    </row>
    <row r="156" spans="1:2" x14ac:dyDescent="0.2">
      <c r="A156" s="21" t="s">
        <v>4</v>
      </c>
      <c r="B156" s="21" t="s">
        <v>56</v>
      </c>
    </row>
    <row r="157" spans="1:2" x14ac:dyDescent="0.2">
      <c r="A157" s="21" t="s">
        <v>5</v>
      </c>
      <c r="B157" s="21">
        <v>4</v>
      </c>
    </row>
    <row r="158" spans="1:2" x14ac:dyDescent="0.2">
      <c r="A158" s="21" t="s">
        <v>6</v>
      </c>
      <c r="B158" s="21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391D-5830-F14F-BB4D-B61711C92A0E}">
  <dimension ref="A1:B162"/>
  <sheetViews>
    <sheetView workbookViewId="0">
      <selection sqref="A1:B162"/>
    </sheetView>
  </sheetViews>
  <sheetFormatPr baseColWidth="10" defaultRowHeight="16" x14ac:dyDescent="0.2"/>
  <cols>
    <col min="2" max="2" width="12.6640625" customWidth="1"/>
  </cols>
  <sheetData>
    <row r="1" spans="1:2" x14ac:dyDescent="0.2">
      <c r="A1" t="s">
        <v>0</v>
      </c>
      <c r="B1">
        <v>70</v>
      </c>
    </row>
    <row r="2" spans="1:2" x14ac:dyDescent="0.2">
      <c r="A2" t="s">
        <v>1</v>
      </c>
      <c r="B2">
        <v>18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57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1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1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2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1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1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57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1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1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1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1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1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56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56</v>
      </c>
    </row>
    <row r="93" spans="1:2" x14ac:dyDescent="0.2">
      <c r="A93" t="s">
        <v>5</v>
      </c>
      <c r="B93">
        <v>2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56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56</v>
      </c>
    </row>
    <row r="109" spans="1:2" x14ac:dyDescent="0.2">
      <c r="A109" t="s">
        <v>5</v>
      </c>
      <c r="B109">
        <v>1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1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1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1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1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1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BB93-FC98-FF4A-81AC-D87906322351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71</v>
      </c>
    </row>
    <row r="2" spans="1:2" x14ac:dyDescent="0.2">
      <c r="A2" t="s">
        <v>1</v>
      </c>
      <c r="B2">
        <v>24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2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57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57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57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1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56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56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1E13-4688-CB4B-B36E-0C2AEA599F5D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72</v>
      </c>
    </row>
    <row r="2" spans="1:2" x14ac:dyDescent="0.2">
      <c r="A2" t="s">
        <v>1</v>
      </c>
      <c r="B2">
        <v>22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1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57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1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57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1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1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1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56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56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5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1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28D9-FB1E-3742-B3B2-22DE9458E456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73</v>
      </c>
    </row>
    <row r="2" spans="1:2" x14ac:dyDescent="0.2">
      <c r="A2" t="s">
        <v>1</v>
      </c>
      <c r="B2">
        <v>22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5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57</v>
      </c>
    </row>
    <row r="37" spans="1:2" x14ac:dyDescent="0.2">
      <c r="A37" t="s">
        <v>5</v>
      </c>
      <c r="B37">
        <v>1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1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57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57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1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1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1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1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72F8-91E1-8344-BEA4-40CBD6771830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74</v>
      </c>
    </row>
    <row r="2" spans="1:2" x14ac:dyDescent="0.2">
      <c r="A2" t="s">
        <v>1</v>
      </c>
      <c r="B2">
        <v>19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2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1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57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57</v>
      </c>
    </row>
    <row r="37" spans="1:2" x14ac:dyDescent="0.2">
      <c r="A37" t="s">
        <v>5</v>
      </c>
      <c r="B37">
        <v>1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1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57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56</v>
      </c>
    </row>
    <row r="85" spans="1:2" x14ac:dyDescent="0.2">
      <c r="A85" t="s">
        <v>5</v>
      </c>
      <c r="B85">
        <v>1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1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1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56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1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56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811B2-8D47-9C48-BA66-71CAB7D45E39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75</v>
      </c>
    </row>
    <row r="2" spans="1:2" x14ac:dyDescent="0.2">
      <c r="A2" t="s">
        <v>1</v>
      </c>
      <c r="B2">
        <v>19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57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1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57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57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2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57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57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57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57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57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1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56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1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1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1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1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56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56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EF7B-6C53-E142-9D87-0854652AD618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76</v>
      </c>
    </row>
    <row r="2" spans="1:2" x14ac:dyDescent="0.2">
      <c r="A2" t="s">
        <v>1</v>
      </c>
      <c r="B2">
        <v>26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1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2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5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5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57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57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1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56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56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56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56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56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C096-9B1A-884A-B17F-E33B3C3DC6A3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77</v>
      </c>
    </row>
    <row r="2" spans="1:2" x14ac:dyDescent="0.2">
      <c r="A2" t="s">
        <v>1</v>
      </c>
      <c r="B2">
        <v>28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57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57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1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57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57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57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56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56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56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56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56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B24B-E967-324C-A953-54FE942B907D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78</v>
      </c>
    </row>
    <row r="2" spans="1:2" x14ac:dyDescent="0.2">
      <c r="A2" t="s">
        <v>1</v>
      </c>
      <c r="B2">
        <v>22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5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5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57</v>
      </c>
    </row>
    <row r="33" spans="1:2" x14ac:dyDescent="0.2">
      <c r="A33" t="s">
        <v>5</v>
      </c>
      <c r="B33">
        <v>5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57</v>
      </c>
    </row>
    <row r="41" spans="1:2" x14ac:dyDescent="0.2">
      <c r="A41" t="s">
        <v>5</v>
      </c>
      <c r="B41">
        <v>5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5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57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5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5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5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57</v>
      </c>
    </row>
    <row r="69" spans="1:2" x14ac:dyDescent="0.2">
      <c r="A69" t="s">
        <v>5</v>
      </c>
      <c r="B69">
        <v>5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5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56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56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56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1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56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5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FEA3-251B-4644-93C9-87045DD0DFC3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79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2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57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57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57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57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56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56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56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B5A8-3FB0-7042-ADBF-2368CEDBBC89}">
  <dimension ref="A1:H162"/>
  <sheetViews>
    <sheetView workbookViewId="0">
      <selection activeCell="F33" sqref="F33"/>
    </sheetView>
  </sheetViews>
  <sheetFormatPr baseColWidth="10" defaultRowHeight="16" x14ac:dyDescent="0.2"/>
  <cols>
    <col min="2" max="2" width="21.33203125" customWidth="1"/>
    <col min="5" max="5" width="33.6640625" customWidth="1"/>
    <col min="7" max="7" width="19.83203125" customWidth="1"/>
  </cols>
  <sheetData>
    <row r="1" spans="1:8" ht="17" thickBot="1" x14ac:dyDescent="0.25">
      <c r="A1" t="s">
        <v>0</v>
      </c>
      <c r="B1">
        <v>8</v>
      </c>
    </row>
    <row r="2" spans="1:8" x14ac:dyDescent="0.2">
      <c r="A2" t="s">
        <v>1</v>
      </c>
      <c r="B2">
        <v>20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13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32.5</v>
      </c>
    </row>
    <row r="5" spans="1:8" x14ac:dyDescent="0.2">
      <c r="A5" t="s">
        <v>5</v>
      </c>
      <c r="B5">
        <v>3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103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SUM(B137,B129,B117,B113,B89,B85,B81,B9,B21,B33,B45,B65)</f>
        <v>48</v>
      </c>
      <c r="G6" s="6" t="s">
        <v>53</v>
      </c>
      <c r="H6" s="7">
        <f>SUM(F5/F7)</f>
        <v>3.8148148148148149</v>
      </c>
    </row>
    <row r="7" spans="1:8" x14ac:dyDescent="0.2">
      <c r="A7" s="21" t="s">
        <v>2</v>
      </c>
      <c r="B7" s="21" t="s">
        <v>7</v>
      </c>
      <c r="E7" s="13" t="s">
        <v>53</v>
      </c>
      <c r="F7" s="14">
        <f>SUM(40-H3)</f>
        <v>27</v>
      </c>
      <c r="G7" s="15" t="s">
        <v>54</v>
      </c>
      <c r="H7" s="16">
        <f>SUM(F6)/H3</f>
        <v>3.6923076923076925</v>
      </c>
    </row>
    <row r="8" spans="1:8" x14ac:dyDescent="0.2">
      <c r="A8" s="21" t="s">
        <v>4</v>
      </c>
      <c r="B8" s="21" t="s">
        <v>57</v>
      </c>
      <c r="E8" s="17" t="s">
        <v>58</v>
      </c>
      <c r="H8" s="7"/>
    </row>
    <row r="9" spans="1:8" x14ac:dyDescent="0.2">
      <c r="A9" s="21" t="s">
        <v>5</v>
      </c>
      <c r="B9" s="21">
        <v>5</v>
      </c>
      <c r="E9" s="5" t="s">
        <v>59</v>
      </c>
      <c r="H9" s="7">
        <v>6</v>
      </c>
    </row>
    <row r="10" spans="1:8" x14ac:dyDescent="0.2">
      <c r="A10" s="21" t="s">
        <v>6</v>
      </c>
      <c r="B10" s="21" t="b">
        <v>0</v>
      </c>
      <c r="E10" s="5" t="s">
        <v>49</v>
      </c>
      <c r="H10" s="7">
        <f>SUM(H9/H3)*100</f>
        <v>46.153846153846153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SUM(B137,B129,B117,B113,B89,B85)/H9</f>
        <v>3.5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3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14</v>
      </c>
      <c r="H14">
        <f>SUM((F14/20)*100)</f>
        <v>70</v>
      </c>
    </row>
    <row r="15" spans="1:8" x14ac:dyDescent="0.2">
      <c r="A15" t="s">
        <v>2</v>
      </c>
      <c r="B15" t="s">
        <v>9</v>
      </c>
      <c r="E15" s="23" t="s">
        <v>70</v>
      </c>
      <c r="F15">
        <f>SUM(20-(H3-H9))</f>
        <v>13</v>
      </c>
      <c r="H15">
        <f>SUM((F15/20)*100)</f>
        <v>65</v>
      </c>
    </row>
    <row r="16" spans="1:8" x14ac:dyDescent="0.2">
      <c r="A16" t="s">
        <v>4</v>
      </c>
      <c r="B16" t="s">
        <v>56</v>
      </c>
      <c r="E16" s="22" t="s">
        <v>72</v>
      </c>
    </row>
    <row r="17" spans="1:8" x14ac:dyDescent="0.2">
      <c r="A17" t="s">
        <v>5</v>
      </c>
      <c r="B17">
        <v>3</v>
      </c>
      <c r="E17" t="s">
        <v>73</v>
      </c>
      <c r="F17">
        <f>SUM((20-H9)/20)</f>
        <v>0.7</v>
      </c>
    </row>
    <row r="18" spans="1:8" x14ac:dyDescent="0.2">
      <c r="A18" t="s">
        <v>6</v>
      </c>
      <c r="B18" t="b">
        <v>0</v>
      </c>
      <c r="E18" t="s">
        <v>74</v>
      </c>
      <c r="F18">
        <f>SUM((H3-H9)/20)</f>
        <v>0.35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13</v>
      </c>
      <c r="G20" t="s">
        <v>76</v>
      </c>
      <c r="H20">
        <f>SUM(F20/20)</f>
        <v>0.65</v>
      </c>
    </row>
    <row r="21" spans="1:8" x14ac:dyDescent="0.2">
      <c r="A21" s="21" t="s">
        <v>5</v>
      </c>
      <c r="B21" s="21">
        <v>4</v>
      </c>
      <c r="E21" t="s">
        <v>74</v>
      </c>
      <c r="F21">
        <f>SUM(H9)</f>
        <v>6</v>
      </c>
      <c r="G21" t="s">
        <v>77</v>
      </c>
      <c r="H21">
        <f>SUM(F21/20)</f>
        <v>0.3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57</v>
      </c>
      <c r="G24">
        <f>H11</f>
        <v>3.5</v>
      </c>
      <c r="H24">
        <f>SUM(F24/(20-H9))</f>
        <v>4.0714285714285712</v>
      </c>
    </row>
    <row r="25" spans="1:8" x14ac:dyDescent="0.2">
      <c r="A25" t="s">
        <v>5</v>
      </c>
      <c r="B25">
        <v>3</v>
      </c>
      <c r="E25" t="s">
        <v>79</v>
      </c>
      <c r="F25">
        <f>SUM(F5-F24)</f>
        <v>46</v>
      </c>
      <c r="G25">
        <f>SUM(F6-((H11)*H9))/F29</f>
        <v>3.8571428571428572</v>
      </c>
      <c r="H25">
        <f>SUM(F25/(20-(H3-H9)))</f>
        <v>3.5384615384615383</v>
      </c>
    </row>
    <row r="26" spans="1:8" x14ac:dyDescent="0.2">
      <c r="A26" t="s">
        <v>6</v>
      </c>
      <c r="B26" t="b">
        <v>0</v>
      </c>
      <c r="G26">
        <f>SUM(F6/H3)</f>
        <v>3.6923076923076925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6</v>
      </c>
      <c r="H28">
        <f>SUM(H9/20)*100</f>
        <v>30</v>
      </c>
    </row>
    <row r="29" spans="1:8" x14ac:dyDescent="0.2">
      <c r="A29" t="s">
        <v>5</v>
      </c>
      <c r="B29">
        <v>4</v>
      </c>
      <c r="E29" t="s">
        <v>79</v>
      </c>
      <c r="F29">
        <f>SUM(20-F15)</f>
        <v>7</v>
      </c>
      <c r="H29">
        <f xml:space="preserve"> SUM(100-H15)</f>
        <v>35</v>
      </c>
    </row>
    <row r="30" spans="1:8" x14ac:dyDescent="0.2">
      <c r="A30" t="s">
        <v>6</v>
      </c>
      <c r="B30" t="b">
        <v>0</v>
      </c>
    </row>
    <row r="31" spans="1:8" x14ac:dyDescent="0.2">
      <c r="A31" s="21" t="s">
        <v>2</v>
      </c>
      <c r="B31" s="21" t="s">
        <v>13</v>
      </c>
    </row>
    <row r="32" spans="1:8" x14ac:dyDescent="0.2">
      <c r="A32" s="21" t="s">
        <v>4</v>
      </c>
      <c r="B32" s="21" t="s">
        <v>57</v>
      </c>
    </row>
    <row r="33" spans="1:2" x14ac:dyDescent="0.2">
      <c r="A33" s="21" t="s">
        <v>5</v>
      </c>
      <c r="B33" s="21">
        <v>5</v>
      </c>
    </row>
    <row r="34" spans="1:2" x14ac:dyDescent="0.2">
      <c r="A34" s="21" t="s">
        <v>6</v>
      </c>
      <c r="B34" s="21" t="b">
        <v>1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4</v>
      </c>
    </row>
    <row r="46" spans="1:2" x14ac:dyDescent="0.2">
      <c r="A46" s="21" t="s">
        <v>6</v>
      </c>
      <c r="B46" s="21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s="21" t="s">
        <v>2</v>
      </c>
      <c r="B63" s="21" t="s">
        <v>21</v>
      </c>
    </row>
    <row r="64" spans="1:2" x14ac:dyDescent="0.2">
      <c r="A64" s="21" t="s">
        <v>4</v>
      </c>
      <c r="B64" s="21" t="s">
        <v>57</v>
      </c>
    </row>
    <row r="65" spans="1:2" x14ac:dyDescent="0.2">
      <c r="A65" s="21" t="s">
        <v>5</v>
      </c>
      <c r="B65" s="21">
        <v>5</v>
      </c>
    </row>
    <row r="66" spans="1:2" x14ac:dyDescent="0.2">
      <c r="A66" s="21" t="s">
        <v>6</v>
      </c>
      <c r="B66" s="21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s="21" t="s">
        <v>2</v>
      </c>
      <c r="B79" s="21" t="s">
        <v>25</v>
      </c>
    </row>
    <row r="80" spans="1:2" x14ac:dyDescent="0.2">
      <c r="A80" s="21" t="s">
        <v>4</v>
      </c>
      <c r="B80" s="21" t="s">
        <v>57</v>
      </c>
    </row>
    <row r="81" spans="1:2" x14ac:dyDescent="0.2">
      <c r="A81" s="21" t="s">
        <v>5</v>
      </c>
      <c r="B81" s="21">
        <v>4</v>
      </c>
    </row>
    <row r="82" spans="1:2" x14ac:dyDescent="0.2">
      <c r="A82" s="21" t="s">
        <v>6</v>
      </c>
      <c r="B82" s="21" t="b">
        <v>0</v>
      </c>
    </row>
    <row r="83" spans="1:2" x14ac:dyDescent="0.2">
      <c r="A83" s="21" t="s">
        <v>2</v>
      </c>
      <c r="B83" s="21" t="s">
        <v>26</v>
      </c>
    </row>
    <row r="84" spans="1:2" x14ac:dyDescent="0.2">
      <c r="A84" s="21" t="s">
        <v>4</v>
      </c>
      <c r="B84" s="21" t="s">
        <v>56</v>
      </c>
    </row>
    <row r="85" spans="1:2" x14ac:dyDescent="0.2">
      <c r="A85" s="21" t="s">
        <v>5</v>
      </c>
      <c r="B85" s="21">
        <v>3</v>
      </c>
    </row>
    <row r="86" spans="1:2" x14ac:dyDescent="0.2">
      <c r="A86" s="21" t="s">
        <v>6</v>
      </c>
      <c r="B86" s="21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2</v>
      </c>
    </row>
    <row r="90" spans="1:2" x14ac:dyDescent="0.2">
      <c r="A90" s="21" t="s">
        <v>6</v>
      </c>
      <c r="B90" s="21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3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5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4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s="21" t="s">
        <v>2</v>
      </c>
      <c r="B135" s="21" t="s">
        <v>39</v>
      </c>
    </row>
    <row r="136" spans="1:2" x14ac:dyDescent="0.2">
      <c r="A136" s="21" t="s">
        <v>4</v>
      </c>
      <c r="B136" s="21" t="s">
        <v>56</v>
      </c>
    </row>
    <row r="137" spans="1:2" x14ac:dyDescent="0.2">
      <c r="A137" s="21" t="s">
        <v>5</v>
      </c>
      <c r="B137" s="21">
        <v>4</v>
      </c>
    </row>
    <row r="138" spans="1:2" x14ac:dyDescent="0.2">
      <c r="A138" s="21" t="s">
        <v>6</v>
      </c>
      <c r="B138" s="21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DCCF-9735-7A41-B27D-B0406CBE072F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80</v>
      </c>
    </row>
    <row r="2" spans="1:2" x14ac:dyDescent="0.2">
      <c r="A2" t="s">
        <v>1</v>
      </c>
      <c r="B2">
        <v>18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1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57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57</v>
      </c>
    </row>
    <row r="17" spans="1:2" x14ac:dyDescent="0.2">
      <c r="A17" t="s">
        <v>5</v>
      </c>
      <c r="B17">
        <v>2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1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2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1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57</v>
      </c>
    </row>
    <row r="41" spans="1:2" x14ac:dyDescent="0.2">
      <c r="A41" t="s">
        <v>5</v>
      </c>
      <c r="B41">
        <v>1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1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57</v>
      </c>
    </row>
    <row r="73" spans="1:2" x14ac:dyDescent="0.2">
      <c r="A73" t="s">
        <v>5</v>
      </c>
      <c r="B73">
        <v>2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1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1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1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1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1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1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1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56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56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1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8F0F-9989-7D45-997A-0CB43B1624BE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81</v>
      </c>
    </row>
    <row r="2" spans="1:2" x14ac:dyDescent="0.2">
      <c r="A2" t="s">
        <v>1</v>
      </c>
      <c r="B2">
        <v>19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5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56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56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56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56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4415-20F4-1149-8A90-B8A227B8100A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82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57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5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5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57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56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56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1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7EE2-7DE2-A842-81C6-194B4FF76B23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83</v>
      </c>
    </row>
    <row r="2" spans="1:2" x14ac:dyDescent="0.2">
      <c r="A2" t="s">
        <v>1</v>
      </c>
      <c r="B2">
        <v>22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57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57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57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57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57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57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57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57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57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57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57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56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56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56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680C-CB4B-5841-8EE1-4A5ABF9C0E08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84</v>
      </c>
    </row>
    <row r="2" spans="1:2" x14ac:dyDescent="0.2">
      <c r="A2" t="s">
        <v>1</v>
      </c>
      <c r="B2">
        <v>22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57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57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1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57</v>
      </c>
    </row>
    <row r="57" spans="1:2" x14ac:dyDescent="0.2">
      <c r="A57" t="s">
        <v>5</v>
      </c>
      <c r="B57">
        <v>5</v>
      </c>
    </row>
    <row r="58" spans="1:2" x14ac:dyDescent="0.2">
      <c r="A58" t="s">
        <v>6</v>
      </c>
      <c r="B58" t="b">
        <v>1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57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57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1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1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1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56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0651-8BA9-CA4C-A074-05A1C0EB5D26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85</v>
      </c>
    </row>
    <row r="2" spans="1:2" x14ac:dyDescent="0.2">
      <c r="A2" t="s">
        <v>1</v>
      </c>
      <c r="B2">
        <v>19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57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1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57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2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2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57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57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57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1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1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56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4</v>
      </c>
    </row>
    <row r="162" spans="1:2" x14ac:dyDescent="0.2">
      <c r="A162" t="s">
        <v>6</v>
      </c>
      <c r="B162" t="b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1D48-D4B9-9942-81F9-6F587C574331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86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57</v>
      </c>
    </row>
    <row r="5" spans="1:2" x14ac:dyDescent="0.2">
      <c r="A5" t="s">
        <v>5</v>
      </c>
      <c r="B5">
        <v>2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57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1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57</v>
      </c>
    </row>
    <row r="17" spans="1:2" x14ac:dyDescent="0.2">
      <c r="A17" t="s">
        <v>5</v>
      </c>
      <c r="B17">
        <v>2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57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2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57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57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1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57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1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1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57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1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56</v>
      </c>
    </row>
    <row r="93" spans="1:2" x14ac:dyDescent="0.2">
      <c r="A93" t="s">
        <v>5</v>
      </c>
      <c r="B93">
        <v>2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56</v>
      </c>
    </row>
    <row r="97" spans="1:2" x14ac:dyDescent="0.2">
      <c r="A97" t="s">
        <v>5</v>
      </c>
      <c r="B97">
        <v>1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1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56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2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56</v>
      </c>
    </row>
    <row r="125" spans="1:2" x14ac:dyDescent="0.2">
      <c r="A125" t="s">
        <v>5</v>
      </c>
      <c r="B125">
        <v>1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56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5A1B-B50B-AB4C-B8C5-95BA2B92B750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87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57</v>
      </c>
    </row>
    <row r="5" spans="1:2" x14ac:dyDescent="0.2">
      <c r="A5" t="s">
        <v>5</v>
      </c>
      <c r="B5">
        <v>2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57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1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57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4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1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1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56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1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1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1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1B96-9ED4-1248-9E56-8764D9B1503E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88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57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57</v>
      </c>
    </row>
    <row r="25" spans="1:2" x14ac:dyDescent="0.2">
      <c r="A25" t="s">
        <v>5</v>
      </c>
      <c r="B25">
        <v>1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57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1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1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1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56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D32D-9C90-8C42-9BF6-910203551278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89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2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57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1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1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1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57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1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1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1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57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57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57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1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56</v>
      </c>
    </row>
    <row r="93" spans="1:2" x14ac:dyDescent="0.2">
      <c r="A93" t="s">
        <v>5</v>
      </c>
      <c r="B93">
        <v>1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1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56</v>
      </c>
    </row>
    <row r="105" spans="1:2" x14ac:dyDescent="0.2">
      <c r="A105" t="s">
        <v>5</v>
      </c>
      <c r="B105">
        <v>1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56</v>
      </c>
    </row>
    <row r="109" spans="1:2" x14ac:dyDescent="0.2">
      <c r="A109" t="s">
        <v>5</v>
      </c>
      <c r="B109">
        <v>1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1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1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56</v>
      </c>
    </row>
    <row r="137" spans="1:2" x14ac:dyDescent="0.2">
      <c r="A137" t="s">
        <v>5</v>
      </c>
      <c r="B137">
        <v>1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56</v>
      </c>
    </row>
    <row r="145" spans="1:2" x14ac:dyDescent="0.2">
      <c r="A145" t="s">
        <v>5</v>
      </c>
      <c r="B145">
        <v>1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1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33FA-C946-B540-BF7D-14BC9237DCAB}">
  <dimension ref="A1:H162"/>
  <sheetViews>
    <sheetView workbookViewId="0">
      <selection activeCell="G18" sqref="G18"/>
    </sheetView>
  </sheetViews>
  <sheetFormatPr baseColWidth="10" defaultRowHeight="16" x14ac:dyDescent="0.2"/>
  <cols>
    <col min="2" max="2" width="17.83203125" customWidth="1"/>
    <col min="5" max="5" width="32.1640625" customWidth="1"/>
    <col min="7" max="7" width="24.6640625" customWidth="1"/>
  </cols>
  <sheetData>
    <row r="1" spans="1:8" ht="17" thickBot="1" x14ac:dyDescent="0.25">
      <c r="A1" t="s">
        <v>0</v>
      </c>
      <c r="B1">
        <v>9</v>
      </c>
    </row>
    <row r="2" spans="1:8" x14ac:dyDescent="0.2">
      <c r="A2" t="s">
        <v>1</v>
      </c>
      <c r="B2">
        <v>19</v>
      </c>
      <c r="E2" s="1" t="s">
        <v>46</v>
      </c>
      <c r="F2" s="2"/>
      <c r="G2" s="3" t="s">
        <v>47</v>
      </c>
      <c r="H2" s="4"/>
    </row>
    <row r="3" spans="1:8" x14ac:dyDescent="0.2">
      <c r="A3" t="s">
        <v>2</v>
      </c>
      <c r="B3" t="s">
        <v>3</v>
      </c>
      <c r="E3" s="5"/>
      <c r="G3" s="6" t="s">
        <v>48</v>
      </c>
      <c r="H3" s="7">
        <v>17</v>
      </c>
    </row>
    <row r="4" spans="1:8" x14ac:dyDescent="0.2">
      <c r="A4" t="s">
        <v>4</v>
      </c>
      <c r="B4" t="s">
        <v>56</v>
      </c>
      <c r="E4" s="5"/>
      <c r="G4" s="6" t="s">
        <v>49</v>
      </c>
      <c r="H4" s="7">
        <f>(H3/40)*100</f>
        <v>42.5</v>
      </c>
    </row>
    <row r="5" spans="1:8" x14ac:dyDescent="0.2">
      <c r="A5" t="s">
        <v>5</v>
      </c>
      <c r="B5">
        <v>5</v>
      </c>
      <c r="E5" s="8" t="s">
        <v>50</v>
      </c>
      <c r="F5" s="9">
        <f>SUM(B5,B9,B13,B17,B21,B25,B29,B33,B37,B41,B45,B49,B53,B57,B61,B65,B69,B73,B77,B81,B85,B89,B93,B97,B101,B105,B109,B113,B117,B121,B125,B129,B133,B137,B141,B145,B149,B153,B157,B161)-(F6)</f>
        <v>87</v>
      </c>
      <c r="G5" s="10" t="s">
        <v>51</v>
      </c>
      <c r="H5" s="7"/>
    </row>
    <row r="6" spans="1:8" x14ac:dyDescent="0.2">
      <c r="A6" t="s">
        <v>6</v>
      </c>
      <c r="B6" t="b">
        <v>0</v>
      </c>
      <c r="E6" s="11" t="s">
        <v>52</v>
      </c>
      <c r="F6" s="12">
        <f>SUM(B17,B21,B37,B45,B49,B57,B61,B69,B89,B93,B97,B101,B113,B117,B125,B129,B133)</f>
        <v>64</v>
      </c>
      <c r="G6" s="6" t="s">
        <v>53</v>
      </c>
      <c r="H6" s="7">
        <f>SUM(F5/F7)</f>
        <v>3.7826086956521738</v>
      </c>
    </row>
    <row r="7" spans="1:8" x14ac:dyDescent="0.2">
      <c r="A7" t="s">
        <v>2</v>
      </c>
      <c r="B7" t="s">
        <v>7</v>
      </c>
      <c r="E7" s="13" t="s">
        <v>53</v>
      </c>
      <c r="F7" s="14">
        <f>SUM(40-H3)</f>
        <v>23</v>
      </c>
      <c r="G7" s="15" t="s">
        <v>54</v>
      </c>
      <c r="H7" s="16">
        <f>SUM(F6)/H3</f>
        <v>3.7647058823529411</v>
      </c>
    </row>
    <row r="8" spans="1:8" x14ac:dyDescent="0.2">
      <c r="A8" t="s">
        <v>4</v>
      </c>
      <c r="B8" t="s">
        <v>56</v>
      </c>
      <c r="E8" s="17" t="s">
        <v>58</v>
      </c>
      <c r="H8" s="7"/>
    </row>
    <row r="9" spans="1:8" x14ac:dyDescent="0.2">
      <c r="A9" t="s">
        <v>5</v>
      </c>
      <c r="B9">
        <v>5</v>
      </c>
      <c r="E9" s="5" t="s">
        <v>59</v>
      </c>
      <c r="H9" s="7">
        <v>9</v>
      </c>
    </row>
    <row r="10" spans="1:8" x14ac:dyDescent="0.2">
      <c r="A10" t="s">
        <v>6</v>
      </c>
      <c r="B10" t="b">
        <v>0</v>
      </c>
      <c r="E10" s="5" t="s">
        <v>49</v>
      </c>
      <c r="H10" s="7">
        <f>SUM(H9/H3)*100</f>
        <v>52.941176470588239</v>
      </c>
    </row>
    <row r="11" spans="1:8" ht="17" thickBot="1" x14ac:dyDescent="0.25">
      <c r="A11" t="s">
        <v>2</v>
      </c>
      <c r="B11" t="s">
        <v>8</v>
      </c>
      <c r="E11" s="18" t="s">
        <v>55</v>
      </c>
      <c r="F11" s="19"/>
      <c r="G11" s="19"/>
      <c r="H11" s="20">
        <f>SUM(B133,B129,B125,B117,B113,B101,B97,B93,B89)/H9</f>
        <v>4</v>
      </c>
    </row>
    <row r="12" spans="1:8" x14ac:dyDescent="0.2">
      <c r="A12" t="s">
        <v>4</v>
      </c>
      <c r="B12" t="s">
        <v>56</v>
      </c>
      <c r="E12" s="22" t="s">
        <v>68</v>
      </c>
    </row>
    <row r="13" spans="1:8" x14ac:dyDescent="0.2">
      <c r="A13" t="s">
        <v>5</v>
      </c>
      <c r="B13">
        <v>2</v>
      </c>
      <c r="H13" s="22" t="s">
        <v>71</v>
      </c>
    </row>
    <row r="14" spans="1:8" x14ac:dyDescent="0.2">
      <c r="A14" t="s">
        <v>6</v>
      </c>
      <c r="B14" t="b">
        <v>0</v>
      </c>
      <c r="E14" s="23" t="s">
        <v>69</v>
      </c>
      <c r="F14">
        <f>SUM((20-H9))</f>
        <v>11</v>
      </c>
      <c r="H14">
        <f>SUM((F14/20)*100)</f>
        <v>55.000000000000007</v>
      </c>
    </row>
    <row r="15" spans="1:8" x14ac:dyDescent="0.2">
      <c r="A15" s="21" t="s">
        <v>2</v>
      </c>
      <c r="B15" s="21" t="s">
        <v>9</v>
      </c>
      <c r="E15" s="23" t="s">
        <v>70</v>
      </c>
      <c r="F15">
        <f>SUM(20-(H3-H9))</f>
        <v>12</v>
      </c>
      <c r="H15">
        <f>SUM((F15/20)*100)</f>
        <v>60</v>
      </c>
    </row>
    <row r="16" spans="1:8" x14ac:dyDescent="0.2">
      <c r="A16" s="21" t="s">
        <v>4</v>
      </c>
      <c r="B16" s="21" t="s">
        <v>57</v>
      </c>
      <c r="E16" s="22" t="s">
        <v>72</v>
      </c>
    </row>
    <row r="17" spans="1:8" x14ac:dyDescent="0.2">
      <c r="A17" s="21" t="s">
        <v>5</v>
      </c>
      <c r="B17" s="21">
        <v>2</v>
      </c>
      <c r="E17" t="s">
        <v>73</v>
      </c>
      <c r="F17">
        <f>SUM((20-H9)/20)</f>
        <v>0.55000000000000004</v>
      </c>
    </row>
    <row r="18" spans="1:8" x14ac:dyDescent="0.2">
      <c r="A18" s="21" t="s">
        <v>6</v>
      </c>
      <c r="B18" s="21" t="b">
        <v>0</v>
      </c>
      <c r="E18" t="s">
        <v>74</v>
      </c>
      <c r="F18">
        <f>SUM((H3-H9)/20)</f>
        <v>0.4</v>
      </c>
    </row>
    <row r="19" spans="1:8" x14ac:dyDescent="0.2">
      <c r="A19" s="21" t="s">
        <v>2</v>
      </c>
      <c r="B19" s="21" t="s">
        <v>10</v>
      </c>
      <c r="E19" s="22" t="s">
        <v>75</v>
      </c>
    </row>
    <row r="20" spans="1:8" x14ac:dyDescent="0.2">
      <c r="A20" s="21" t="s">
        <v>4</v>
      </c>
      <c r="B20" s="21" t="s">
        <v>57</v>
      </c>
      <c r="E20" t="s">
        <v>73</v>
      </c>
      <c r="F20">
        <f>SUM(20-(H3-F21))</f>
        <v>12</v>
      </c>
      <c r="G20" t="s">
        <v>76</v>
      </c>
      <c r="H20">
        <f>SUM(F20/20)</f>
        <v>0.6</v>
      </c>
    </row>
    <row r="21" spans="1:8" x14ac:dyDescent="0.2">
      <c r="A21" s="21" t="s">
        <v>5</v>
      </c>
      <c r="B21" s="21">
        <v>5</v>
      </c>
      <c r="E21" t="s">
        <v>74</v>
      </c>
      <c r="F21">
        <f>SUM(H9)</f>
        <v>9</v>
      </c>
      <c r="G21" t="s">
        <v>77</v>
      </c>
      <c r="H21">
        <f>SUM(F21/20)</f>
        <v>0.45</v>
      </c>
    </row>
    <row r="22" spans="1:8" x14ac:dyDescent="0.2">
      <c r="A22" s="21" t="s">
        <v>6</v>
      </c>
      <c r="B22" s="21" t="b">
        <v>0</v>
      </c>
    </row>
    <row r="23" spans="1:8" x14ac:dyDescent="0.2">
      <c r="A23" t="s">
        <v>2</v>
      </c>
      <c r="B23" t="s">
        <v>11</v>
      </c>
      <c r="E23" s="22" t="s">
        <v>78</v>
      </c>
      <c r="G23" s="22" t="s">
        <v>81</v>
      </c>
    </row>
    <row r="24" spans="1:8" x14ac:dyDescent="0.2">
      <c r="A24" t="s">
        <v>4</v>
      </c>
      <c r="B24" t="s">
        <v>56</v>
      </c>
      <c r="E24" t="s">
        <v>57</v>
      </c>
      <c r="F24">
        <f>SUM(B161,B157,B153,B149,B145,B141,B137,B133,B129,B125,B121,B117,B113,B109,B105,B101,B97,B93,B89,B85)-(H11*H9)</f>
        <v>40</v>
      </c>
      <c r="G24">
        <f>H11</f>
        <v>4</v>
      </c>
      <c r="H24">
        <f>SUM(F24/(20-H9))</f>
        <v>3.6363636363636362</v>
      </c>
    </row>
    <row r="25" spans="1:8" x14ac:dyDescent="0.2">
      <c r="A25" t="s">
        <v>5</v>
      </c>
      <c r="B25">
        <v>5</v>
      </c>
      <c r="E25" t="s">
        <v>79</v>
      </c>
      <c r="F25">
        <f>SUM(F5-F24)</f>
        <v>47</v>
      </c>
      <c r="G25">
        <f>SUM(F6-((H11)*H9))/F29</f>
        <v>3.5</v>
      </c>
      <c r="H25">
        <f>SUM(F25/(20-(H3-H9)))</f>
        <v>3.9166666666666665</v>
      </c>
    </row>
    <row r="26" spans="1:8" x14ac:dyDescent="0.2">
      <c r="A26" t="s">
        <v>6</v>
      </c>
      <c r="B26" t="b">
        <v>0</v>
      </c>
      <c r="G26">
        <f>SUM(F6/H3)</f>
        <v>3.7647058823529411</v>
      </c>
    </row>
    <row r="27" spans="1:8" x14ac:dyDescent="0.2">
      <c r="A27" t="s">
        <v>2</v>
      </c>
      <c r="B27" t="s">
        <v>12</v>
      </c>
      <c r="E27" s="22" t="s">
        <v>80</v>
      </c>
    </row>
    <row r="28" spans="1:8" x14ac:dyDescent="0.2">
      <c r="A28" t="s">
        <v>4</v>
      </c>
      <c r="B28" t="s">
        <v>56</v>
      </c>
      <c r="E28" t="s">
        <v>57</v>
      </c>
      <c r="F28">
        <f>SUM(20-F14)</f>
        <v>9</v>
      </c>
      <c r="H28">
        <f>SUM(H9/20)*100</f>
        <v>45</v>
      </c>
    </row>
    <row r="29" spans="1:8" x14ac:dyDescent="0.2">
      <c r="A29" t="s">
        <v>5</v>
      </c>
      <c r="B29">
        <v>3</v>
      </c>
      <c r="E29" t="s">
        <v>79</v>
      </c>
      <c r="F29">
        <f>SUM(20-F15)</f>
        <v>8</v>
      </c>
      <c r="H29">
        <f xml:space="preserve"> SUM(100-H15)</f>
        <v>40</v>
      </c>
    </row>
    <row r="30" spans="1:8" x14ac:dyDescent="0.2">
      <c r="A30" t="s">
        <v>6</v>
      </c>
      <c r="B30" t="b">
        <v>0</v>
      </c>
    </row>
    <row r="31" spans="1:8" x14ac:dyDescent="0.2">
      <c r="A31" t="s">
        <v>2</v>
      </c>
      <c r="B31" t="s">
        <v>13</v>
      </c>
    </row>
    <row r="32" spans="1:8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s="21" t="s">
        <v>2</v>
      </c>
      <c r="B35" s="21" t="s">
        <v>14</v>
      </c>
    </row>
    <row r="36" spans="1:2" x14ac:dyDescent="0.2">
      <c r="A36" s="21" t="s">
        <v>4</v>
      </c>
      <c r="B36" s="21" t="s">
        <v>57</v>
      </c>
    </row>
    <row r="37" spans="1:2" x14ac:dyDescent="0.2">
      <c r="A37" s="21" t="s">
        <v>5</v>
      </c>
      <c r="B37" s="21">
        <v>4</v>
      </c>
    </row>
    <row r="38" spans="1:2" x14ac:dyDescent="0.2">
      <c r="A38" s="21" t="s">
        <v>6</v>
      </c>
      <c r="B38" s="21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4</v>
      </c>
    </row>
    <row r="42" spans="1:2" x14ac:dyDescent="0.2">
      <c r="A42" t="s">
        <v>6</v>
      </c>
      <c r="B42" t="b">
        <v>0</v>
      </c>
    </row>
    <row r="43" spans="1:2" x14ac:dyDescent="0.2">
      <c r="A43" s="21" t="s">
        <v>2</v>
      </c>
      <c r="B43" s="21" t="s">
        <v>16</v>
      </c>
    </row>
    <row r="44" spans="1:2" x14ac:dyDescent="0.2">
      <c r="A44" s="21" t="s">
        <v>4</v>
      </c>
      <c r="B44" s="21" t="s">
        <v>57</v>
      </c>
    </row>
    <row r="45" spans="1:2" x14ac:dyDescent="0.2">
      <c r="A45" s="21" t="s">
        <v>5</v>
      </c>
      <c r="B45" s="21">
        <v>3</v>
      </c>
    </row>
    <row r="46" spans="1:2" x14ac:dyDescent="0.2">
      <c r="A46" s="21" t="s">
        <v>6</v>
      </c>
      <c r="B46" s="21" t="b">
        <v>0</v>
      </c>
    </row>
    <row r="47" spans="1:2" x14ac:dyDescent="0.2">
      <c r="A47" s="21" t="s">
        <v>2</v>
      </c>
      <c r="B47" s="21" t="s">
        <v>17</v>
      </c>
    </row>
    <row r="48" spans="1:2" x14ac:dyDescent="0.2">
      <c r="A48" s="21" t="s">
        <v>4</v>
      </c>
      <c r="B48" s="21" t="s">
        <v>57</v>
      </c>
    </row>
    <row r="49" spans="1:2" x14ac:dyDescent="0.2">
      <c r="A49" s="21" t="s">
        <v>5</v>
      </c>
      <c r="B49" s="21">
        <v>4</v>
      </c>
    </row>
    <row r="50" spans="1:2" x14ac:dyDescent="0.2">
      <c r="A50" s="21" t="s">
        <v>6</v>
      </c>
      <c r="B50" s="21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0</v>
      </c>
    </row>
    <row r="55" spans="1:2" x14ac:dyDescent="0.2">
      <c r="A55" s="21" t="s">
        <v>2</v>
      </c>
      <c r="B55" s="21" t="s">
        <v>19</v>
      </c>
    </row>
    <row r="56" spans="1:2" x14ac:dyDescent="0.2">
      <c r="A56" s="21" t="s">
        <v>4</v>
      </c>
      <c r="B56" s="21" t="s">
        <v>57</v>
      </c>
    </row>
    <row r="57" spans="1:2" x14ac:dyDescent="0.2">
      <c r="A57" s="21" t="s">
        <v>5</v>
      </c>
      <c r="B57" s="21">
        <v>3</v>
      </c>
    </row>
    <row r="58" spans="1:2" x14ac:dyDescent="0.2">
      <c r="A58" s="21" t="s">
        <v>6</v>
      </c>
      <c r="B58" s="21" t="b">
        <v>0</v>
      </c>
    </row>
    <row r="59" spans="1:2" x14ac:dyDescent="0.2">
      <c r="A59" s="21" t="s">
        <v>2</v>
      </c>
      <c r="B59" s="21" t="s">
        <v>20</v>
      </c>
    </row>
    <row r="60" spans="1:2" x14ac:dyDescent="0.2">
      <c r="A60" s="21" t="s">
        <v>4</v>
      </c>
      <c r="B60" s="21" t="s">
        <v>57</v>
      </c>
    </row>
    <row r="61" spans="1:2" x14ac:dyDescent="0.2">
      <c r="A61" s="21" t="s">
        <v>5</v>
      </c>
      <c r="B61" s="21">
        <v>3</v>
      </c>
    </row>
    <row r="62" spans="1:2" x14ac:dyDescent="0.2">
      <c r="A62" s="21" t="s">
        <v>6</v>
      </c>
      <c r="B62" s="21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s="21" t="s">
        <v>2</v>
      </c>
      <c r="B67" s="21" t="s">
        <v>22</v>
      </c>
    </row>
    <row r="68" spans="1:2" x14ac:dyDescent="0.2">
      <c r="A68" s="21" t="s">
        <v>4</v>
      </c>
      <c r="B68" s="21" t="s">
        <v>57</v>
      </c>
    </row>
    <row r="69" spans="1:2" x14ac:dyDescent="0.2">
      <c r="A69" s="21" t="s">
        <v>5</v>
      </c>
      <c r="B69" s="21">
        <v>4</v>
      </c>
    </row>
    <row r="70" spans="1:2" x14ac:dyDescent="0.2">
      <c r="A70" s="21" t="s">
        <v>6</v>
      </c>
      <c r="B70" s="21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s="21" t="s">
        <v>2</v>
      </c>
      <c r="B87" s="21" t="s">
        <v>27</v>
      </c>
    </row>
    <row r="88" spans="1:2" x14ac:dyDescent="0.2">
      <c r="A88" s="21" t="s">
        <v>4</v>
      </c>
      <c r="B88" s="21" t="s">
        <v>56</v>
      </c>
    </row>
    <row r="89" spans="1:2" x14ac:dyDescent="0.2">
      <c r="A89" s="21" t="s">
        <v>5</v>
      </c>
      <c r="B89" s="21">
        <v>4</v>
      </c>
    </row>
    <row r="90" spans="1:2" x14ac:dyDescent="0.2">
      <c r="A90" s="21" t="s">
        <v>6</v>
      </c>
      <c r="B90" s="21" t="b">
        <v>0</v>
      </c>
    </row>
    <row r="91" spans="1:2" x14ac:dyDescent="0.2">
      <c r="A91" s="21" t="s">
        <v>2</v>
      </c>
      <c r="B91" s="21" t="s">
        <v>28</v>
      </c>
    </row>
    <row r="92" spans="1:2" x14ac:dyDescent="0.2">
      <c r="A92" s="21" t="s">
        <v>4</v>
      </c>
      <c r="B92" s="21" t="s">
        <v>56</v>
      </c>
    </row>
    <row r="93" spans="1:2" x14ac:dyDescent="0.2">
      <c r="A93" s="21" t="s">
        <v>5</v>
      </c>
      <c r="B93" s="21">
        <v>3</v>
      </c>
    </row>
    <row r="94" spans="1:2" x14ac:dyDescent="0.2">
      <c r="A94" s="21" t="s">
        <v>6</v>
      </c>
      <c r="B94" s="21" t="b">
        <v>0</v>
      </c>
    </row>
    <row r="95" spans="1:2" x14ac:dyDescent="0.2">
      <c r="A95" s="21" t="s">
        <v>2</v>
      </c>
      <c r="B95" s="21" t="s">
        <v>29</v>
      </c>
    </row>
    <row r="96" spans="1:2" x14ac:dyDescent="0.2">
      <c r="A96" s="21" t="s">
        <v>4</v>
      </c>
      <c r="B96" s="21" t="s">
        <v>56</v>
      </c>
    </row>
    <row r="97" spans="1:2" x14ac:dyDescent="0.2">
      <c r="A97" s="21" t="s">
        <v>5</v>
      </c>
      <c r="B97" s="21">
        <v>5</v>
      </c>
    </row>
    <row r="98" spans="1:2" x14ac:dyDescent="0.2">
      <c r="A98" s="21" t="s">
        <v>6</v>
      </c>
      <c r="B98" s="21" t="b">
        <v>0</v>
      </c>
    </row>
    <row r="99" spans="1:2" x14ac:dyDescent="0.2">
      <c r="A99" s="21" t="s">
        <v>2</v>
      </c>
      <c r="B99" s="21" t="s">
        <v>30</v>
      </c>
    </row>
    <row r="100" spans="1:2" x14ac:dyDescent="0.2">
      <c r="A100" s="21" t="s">
        <v>4</v>
      </c>
      <c r="B100" s="21" t="s">
        <v>56</v>
      </c>
    </row>
    <row r="101" spans="1:2" x14ac:dyDescent="0.2">
      <c r="A101" s="21" t="s">
        <v>5</v>
      </c>
      <c r="B101" s="21">
        <v>4</v>
      </c>
    </row>
    <row r="102" spans="1:2" x14ac:dyDescent="0.2">
      <c r="A102" s="21" t="s">
        <v>6</v>
      </c>
      <c r="B102" s="21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5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s="21" t="s">
        <v>2</v>
      </c>
      <c r="B111" s="21" t="s">
        <v>33</v>
      </c>
    </row>
    <row r="112" spans="1:2" x14ac:dyDescent="0.2">
      <c r="A112" s="21" t="s">
        <v>4</v>
      </c>
      <c r="B112" s="21" t="s">
        <v>56</v>
      </c>
    </row>
    <row r="113" spans="1:2" x14ac:dyDescent="0.2">
      <c r="A113" s="21" t="s">
        <v>5</v>
      </c>
      <c r="B113" s="21">
        <v>4</v>
      </c>
    </row>
    <row r="114" spans="1:2" x14ac:dyDescent="0.2">
      <c r="A114" s="21" t="s">
        <v>6</v>
      </c>
      <c r="B114" s="21" t="b">
        <v>0</v>
      </c>
    </row>
    <row r="115" spans="1:2" x14ac:dyDescent="0.2">
      <c r="A115" s="21" t="s">
        <v>2</v>
      </c>
      <c r="B115" s="21" t="s">
        <v>34</v>
      </c>
    </row>
    <row r="116" spans="1:2" x14ac:dyDescent="0.2">
      <c r="A116" s="21" t="s">
        <v>4</v>
      </c>
      <c r="B116" s="21" t="s">
        <v>56</v>
      </c>
    </row>
    <row r="117" spans="1:2" x14ac:dyDescent="0.2">
      <c r="A117" s="21" t="s">
        <v>5</v>
      </c>
      <c r="B117" s="21">
        <v>4</v>
      </c>
    </row>
    <row r="118" spans="1:2" x14ac:dyDescent="0.2">
      <c r="A118" s="21" t="s">
        <v>6</v>
      </c>
      <c r="B118" s="21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s="21" t="s">
        <v>2</v>
      </c>
      <c r="B123" s="21" t="s">
        <v>36</v>
      </c>
    </row>
    <row r="124" spans="1:2" x14ac:dyDescent="0.2">
      <c r="A124" s="21" t="s">
        <v>4</v>
      </c>
      <c r="B124" s="21" t="s">
        <v>56</v>
      </c>
    </row>
    <row r="125" spans="1:2" x14ac:dyDescent="0.2">
      <c r="A125" s="21" t="s">
        <v>5</v>
      </c>
      <c r="B125" s="21">
        <v>3</v>
      </c>
    </row>
    <row r="126" spans="1:2" x14ac:dyDescent="0.2">
      <c r="A126" s="21" t="s">
        <v>6</v>
      </c>
      <c r="B126" s="21" t="b">
        <v>0</v>
      </c>
    </row>
    <row r="127" spans="1:2" x14ac:dyDescent="0.2">
      <c r="A127" s="21" t="s">
        <v>2</v>
      </c>
      <c r="B127" s="21" t="s">
        <v>37</v>
      </c>
    </row>
    <row r="128" spans="1:2" x14ac:dyDescent="0.2">
      <c r="A128" s="21" t="s">
        <v>4</v>
      </c>
      <c r="B128" s="21" t="s">
        <v>56</v>
      </c>
    </row>
    <row r="129" spans="1:2" x14ac:dyDescent="0.2">
      <c r="A129" s="21" t="s">
        <v>5</v>
      </c>
      <c r="B129" s="21">
        <v>5</v>
      </c>
    </row>
    <row r="130" spans="1:2" x14ac:dyDescent="0.2">
      <c r="A130" s="21" t="s">
        <v>6</v>
      </c>
      <c r="B130" s="21" t="b">
        <v>0</v>
      </c>
    </row>
    <row r="131" spans="1:2" x14ac:dyDescent="0.2">
      <c r="A131" s="21" t="s">
        <v>2</v>
      </c>
      <c r="B131" s="21" t="s">
        <v>38</v>
      </c>
    </row>
    <row r="132" spans="1:2" x14ac:dyDescent="0.2">
      <c r="A132" s="21" t="s">
        <v>4</v>
      </c>
      <c r="B132" s="21" t="s">
        <v>56</v>
      </c>
    </row>
    <row r="133" spans="1:2" x14ac:dyDescent="0.2">
      <c r="A133" s="21" t="s">
        <v>5</v>
      </c>
      <c r="B133" s="21">
        <v>4</v>
      </c>
    </row>
    <row r="134" spans="1:2" x14ac:dyDescent="0.2">
      <c r="A134" s="21" t="s">
        <v>6</v>
      </c>
      <c r="B134" s="21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2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1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4961-21D6-C141-B9CE-169973B17DC1}">
  <dimension ref="A1:B162"/>
  <sheetViews>
    <sheetView workbookViewId="0">
      <selection sqref="A1:B162"/>
    </sheetView>
  </sheetViews>
  <sheetFormatPr baseColWidth="10" defaultRowHeight="16" x14ac:dyDescent="0.2"/>
  <cols>
    <col min="2" max="2" width="13.83203125" customWidth="1"/>
  </cols>
  <sheetData>
    <row r="1" spans="1:2" x14ac:dyDescent="0.2">
      <c r="A1" t="s">
        <v>0</v>
      </c>
      <c r="B1">
        <v>90</v>
      </c>
    </row>
    <row r="2" spans="1:2" x14ac:dyDescent="0.2">
      <c r="A2" t="s">
        <v>1</v>
      </c>
      <c r="B2">
        <v>23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57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57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4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5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57</v>
      </c>
    </row>
    <row r="69" spans="1:2" x14ac:dyDescent="0.2">
      <c r="A69" t="s">
        <v>5</v>
      </c>
      <c r="B69">
        <v>1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57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5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5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56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56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56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56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56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4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D6A9-20DD-AF48-9B4B-AA3854B0DCCF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91</v>
      </c>
    </row>
    <row r="2" spans="1:2" x14ac:dyDescent="0.2">
      <c r="A2" t="s">
        <v>1</v>
      </c>
      <c r="B2">
        <v>25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57</v>
      </c>
    </row>
    <row r="17" spans="1:2" x14ac:dyDescent="0.2">
      <c r="A17" t="s">
        <v>5</v>
      </c>
      <c r="B17">
        <v>2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2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57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1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56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1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56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56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1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1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56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56E6-C636-A148-B4B1-8AE6E0C78B3E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92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57</v>
      </c>
    </row>
    <row r="17" spans="1:2" x14ac:dyDescent="0.2">
      <c r="A17" t="s">
        <v>5</v>
      </c>
      <c r="B17">
        <v>3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1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3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57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4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2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56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56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56</v>
      </c>
    </row>
    <row r="141" spans="1:2" x14ac:dyDescent="0.2">
      <c r="A141" t="s">
        <v>5</v>
      </c>
      <c r="B141">
        <v>2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5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DECD-5E16-6B44-91E4-CAB50841714B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93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2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57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57</v>
      </c>
    </row>
    <row r="73" spans="1:2" x14ac:dyDescent="0.2">
      <c r="A73" t="s">
        <v>5</v>
      </c>
      <c r="B73">
        <v>5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57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5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4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1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56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1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4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56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3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56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39A7-A45D-4E4C-B526-67AD943EEF90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94</v>
      </c>
    </row>
    <row r="2" spans="1:2" x14ac:dyDescent="0.2">
      <c r="A2" t="s">
        <v>1</v>
      </c>
      <c r="B2">
        <v>23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57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57</v>
      </c>
    </row>
    <row r="13" spans="1:2" x14ac:dyDescent="0.2">
      <c r="A13" t="s">
        <v>5</v>
      </c>
      <c r="B13">
        <v>1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57</v>
      </c>
    </row>
    <row r="17" spans="1:2" x14ac:dyDescent="0.2">
      <c r="A17" t="s">
        <v>5</v>
      </c>
      <c r="B17">
        <v>2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57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2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57</v>
      </c>
    </row>
    <row r="33" spans="1:2" x14ac:dyDescent="0.2">
      <c r="A33" t="s">
        <v>5</v>
      </c>
      <c r="B33">
        <v>1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57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4</v>
      </c>
    </row>
    <row r="46" spans="1:2" x14ac:dyDescent="0.2">
      <c r="A46" t="s">
        <v>6</v>
      </c>
      <c r="B46" t="b">
        <v>1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3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57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1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1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2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56</v>
      </c>
    </row>
    <row r="85" spans="1:2" x14ac:dyDescent="0.2">
      <c r="A85" t="s">
        <v>5</v>
      </c>
      <c r="B85">
        <v>2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1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1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57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56</v>
      </c>
    </row>
    <row r="125" spans="1:2" x14ac:dyDescent="0.2">
      <c r="A125" t="s">
        <v>5</v>
      </c>
      <c r="B125">
        <v>2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3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3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2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793C-E99C-154A-B4CF-C5844561FEF9}">
  <dimension ref="A1:B162"/>
  <sheetViews>
    <sheetView workbookViewId="0">
      <selection activeCell="J16" sqref="J16"/>
    </sheetView>
  </sheetViews>
  <sheetFormatPr baseColWidth="10" defaultRowHeight="16" x14ac:dyDescent="0.2"/>
  <sheetData>
    <row r="1" spans="1:2" x14ac:dyDescent="0.2">
      <c r="A1" t="s">
        <v>0</v>
      </c>
      <c r="B1">
        <v>95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4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5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57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3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3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4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57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1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57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56</v>
      </c>
    </row>
    <row r="97" spans="1:2" x14ac:dyDescent="0.2">
      <c r="A97" t="s">
        <v>5</v>
      </c>
      <c r="B97">
        <v>3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5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5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3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2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4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4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56</v>
      </c>
    </row>
    <row r="145" spans="1:2" x14ac:dyDescent="0.2">
      <c r="A145" t="s">
        <v>5</v>
      </c>
      <c r="B145">
        <v>2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1192-B97F-D14D-9F4E-0A71D9980030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96</v>
      </c>
    </row>
    <row r="2" spans="1:2" x14ac:dyDescent="0.2">
      <c r="A2" t="s">
        <v>1</v>
      </c>
      <c r="B2">
        <v>20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2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2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2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2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2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2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2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57</v>
      </c>
    </row>
    <row r="37" spans="1:2" x14ac:dyDescent="0.2">
      <c r="A37" t="s">
        <v>5</v>
      </c>
      <c r="B37">
        <v>2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2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2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2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2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2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2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3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57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2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2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2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56</v>
      </c>
    </row>
    <row r="101" spans="1:2" x14ac:dyDescent="0.2">
      <c r="A101" t="s">
        <v>5</v>
      </c>
      <c r="B101">
        <v>1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3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2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3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2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2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56</v>
      </c>
    </row>
    <row r="137" spans="1:2" x14ac:dyDescent="0.2">
      <c r="A137" t="s">
        <v>5</v>
      </c>
      <c r="B137">
        <v>1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2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2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3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6021-4A2A-1B49-A4A5-9208FD3EF5FC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97</v>
      </c>
    </row>
    <row r="2" spans="1:2" x14ac:dyDescent="0.2">
      <c r="A2" t="s">
        <v>1</v>
      </c>
      <c r="B2">
        <v>33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2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4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57</v>
      </c>
    </row>
    <row r="13" spans="1:2" x14ac:dyDescent="0.2">
      <c r="A13" t="s">
        <v>5</v>
      </c>
      <c r="B13">
        <v>4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2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57</v>
      </c>
    </row>
    <row r="21" spans="1:2" x14ac:dyDescent="0.2">
      <c r="A21" t="s">
        <v>5</v>
      </c>
      <c r="B21">
        <v>3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5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57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57</v>
      </c>
    </row>
    <row r="41" spans="1:2" x14ac:dyDescent="0.2">
      <c r="A41" t="s">
        <v>5</v>
      </c>
      <c r="B41">
        <v>3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5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3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4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57</v>
      </c>
    </row>
    <row r="65" spans="1:2" x14ac:dyDescent="0.2">
      <c r="A65" t="s">
        <v>5</v>
      </c>
      <c r="B65">
        <v>4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57</v>
      </c>
    </row>
    <row r="69" spans="1:2" x14ac:dyDescent="0.2">
      <c r="A69" t="s">
        <v>5</v>
      </c>
      <c r="B69">
        <v>5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57</v>
      </c>
    </row>
    <row r="77" spans="1:2" x14ac:dyDescent="0.2">
      <c r="A77" t="s">
        <v>5</v>
      </c>
      <c r="B77">
        <v>3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3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3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56</v>
      </c>
    </row>
    <row r="93" spans="1:2" x14ac:dyDescent="0.2">
      <c r="A93" t="s">
        <v>5</v>
      </c>
      <c r="B93">
        <v>3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57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4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56</v>
      </c>
    </row>
    <row r="105" spans="1:2" x14ac:dyDescent="0.2">
      <c r="A105" t="s">
        <v>5</v>
      </c>
      <c r="B105">
        <v>2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4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2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5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56</v>
      </c>
    </row>
    <row r="121" spans="1:2" x14ac:dyDescent="0.2">
      <c r="A121" t="s">
        <v>5</v>
      </c>
      <c r="B121">
        <v>5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56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5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4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1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35CA-3757-7A46-8C0B-054EA396F778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98</v>
      </c>
    </row>
    <row r="2" spans="1:2" x14ac:dyDescent="0.2">
      <c r="A2" t="s">
        <v>1</v>
      </c>
      <c r="B2">
        <v>18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4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5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56</v>
      </c>
    </row>
    <row r="13" spans="1:2" x14ac:dyDescent="0.2">
      <c r="A13" t="s">
        <v>5</v>
      </c>
      <c r="B13">
        <v>3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5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4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57</v>
      </c>
    </row>
    <row r="25" spans="1:2" x14ac:dyDescent="0.2">
      <c r="A25" t="s">
        <v>5</v>
      </c>
      <c r="B25">
        <v>4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57</v>
      </c>
    </row>
    <row r="29" spans="1:2" x14ac:dyDescent="0.2">
      <c r="A29" t="s">
        <v>5</v>
      </c>
      <c r="B29">
        <v>2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57</v>
      </c>
    </row>
    <row r="33" spans="1:2" x14ac:dyDescent="0.2">
      <c r="A33" t="s">
        <v>5</v>
      </c>
      <c r="B33">
        <v>4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3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5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57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4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4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57</v>
      </c>
    </row>
    <row r="57" spans="1:2" x14ac:dyDescent="0.2">
      <c r="A57" t="s">
        <v>5</v>
      </c>
      <c r="B57">
        <v>4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56</v>
      </c>
    </row>
    <row r="61" spans="1:2" x14ac:dyDescent="0.2">
      <c r="A61" t="s">
        <v>5</v>
      </c>
      <c r="B61">
        <v>5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5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4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56</v>
      </c>
    </row>
    <row r="85" spans="1:2" x14ac:dyDescent="0.2">
      <c r="A85" t="s">
        <v>5</v>
      </c>
      <c r="B85">
        <v>3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56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56</v>
      </c>
    </row>
    <row r="93" spans="1:2" x14ac:dyDescent="0.2">
      <c r="A93" t="s">
        <v>5</v>
      </c>
      <c r="B93">
        <v>4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56</v>
      </c>
    </row>
    <row r="97" spans="1:2" x14ac:dyDescent="0.2">
      <c r="A97" t="s">
        <v>5</v>
      </c>
      <c r="B97">
        <v>5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56</v>
      </c>
    </row>
    <row r="101" spans="1:2" x14ac:dyDescent="0.2">
      <c r="A101" t="s">
        <v>5</v>
      </c>
      <c r="B101">
        <v>3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56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56</v>
      </c>
    </row>
    <row r="113" spans="1:2" x14ac:dyDescent="0.2">
      <c r="A113" t="s">
        <v>5</v>
      </c>
      <c r="B113">
        <v>5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4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4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4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56</v>
      </c>
    </row>
    <row r="129" spans="1:2" x14ac:dyDescent="0.2">
      <c r="A129" t="s">
        <v>5</v>
      </c>
      <c r="B129">
        <v>4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56</v>
      </c>
    </row>
    <row r="133" spans="1:2" x14ac:dyDescent="0.2">
      <c r="A133" t="s">
        <v>5</v>
      </c>
      <c r="B133">
        <v>3</v>
      </c>
    </row>
    <row r="134" spans="1:2" x14ac:dyDescent="0.2">
      <c r="A134" t="s">
        <v>6</v>
      </c>
      <c r="B134" t="b">
        <v>0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3</v>
      </c>
    </row>
    <row r="142" spans="1:2" x14ac:dyDescent="0.2">
      <c r="A142" t="s">
        <v>6</v>
      </c>
      <c r="B142" t="b">
        <v>0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57</v>
      </c>
    </row>
    <row r="145" spans="1:2" x14ac:dyDescent="0.2">
      <c r="A145" t="s">
        <v>5</v>
      </c>
      <c r="B145">
        <v>4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57</v>
      </c>
    </row>
    <row r="149" spans="1:2" x14ac:dyDescent="0.2">
      <c r="A149" t="s">
        <v>5</v>
      </c>
      <c r="B149">
        <v>3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4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4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57</v>
      </c>
    </row>
    <row r="161" spans="1:2" x14ac:dyDescent="0.2">
      <c r="A161" t="s">
        <v>5</v>
      </c>
      <c r="B161">
        <v>3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565F-6F31-3947-A95E-843D8E2B084B}">
  <dimension ref="A1:B162"/>
  <sheetViews>
    <sheetView workbookViewId="0">
      <selection sqref="A1:B162"/>
    </sheetView>
  </sheetViews>
  <sheetFormatPr baseColWidth="10" defaultRowHeight="16" x14ac:dyDescent="0.2"/>
  <sheetData>
    <row r="1" spans="1:2" x14ac:dyDescent="0.2">
      <c r="A1" t="s">
        <v>0</v>
      </c>
      <c r="B1">
        <v>99</v>
      </c>
    </row>
    <row r="2" spans="1:2" x14ac:dyDescent="0.2">
      <c r="A2" t="s">
        <v>1</v>
      </c>
      <c r="B2">
        <v>21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56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 t="b">
        <v>0</v>
      </c>
    </row>
    <row r="7" spans="1:2" x14ac:dyDescent="0.2">
      <c r="A7" t="s">
        <v>2</v>
      </c>
      <c r="B7" t="s">
        <v>7</v>
      </c>
    </row>
    <row r="8" spans="1:2" x14ac:dyDescent="0.2">
      <c r="A8" t="s">
        <v>4</v>
      </c>
      <c r="B8" t="s">
        <v>56</v>
      </c>
    </row>
    <row r="9" spans="1:2" x14ac:dyDescent="0.2">
      <c r="A9" t="s">
        <v>5</v>
      </c>
      <c r="B9">
        <v>3</v>
      </c>
    </row>
    <row r="10" spans="1:2" x14ac:dyDescent="0.2">
      <c r="A10" t="s">
        <v>6</v>
      </c>
      <c r="B10" t="b">
        <v>0</v>
      </c>
    </row>
    <row r="11" spans="1:2" x14ac:dyDescent="0.2">
      <c r="A11" t="s">
        <v>2</v>
      </c>
      <c r="B11" t="s">
        <v>8</v>
      </c>
    </row>
    <row r="12" spans="1:2" x14ac:dyDescent="0.2">
      <c r="A12" t="s">
        <v>4</v>
      </c>
      <c r="B12" t="s">
        <v>57</v>
      </c>
    </row>
    <row r="13" spans="1:2" x14ac:dyDescent="0.2">
      <c r="A13" t="s">
        <v>5</v>
      </c>
      <c r="B13">
        <v>1</v>
      </c>
    </row>
    <row r="14" spans="1:2" x14ac:dyDescent="0.2">
      <c r="A14" t="s">
        <v>6</v>
      </c>
      <c r="B14" t="b">
        <v>0</v>
      </c>
    </row>
    <row r="15" spans="1:2" x14ac:dyDescent="0.2">
      <c r="A15" t="s">
        <v>2</v>
      </c>
      <c r="B15" t="s">
        <v>9</v>
      </c>
    </row>
    <row r="16" spans="1:2" x14ac:dyDescent="0.2">
      <c r="A16" t="s">
        <v>4</v>
      </c>
      <c r="B16" t="s">
        <v>56</v>
      </c>
    </row>
    <row r="17" spans="1:2" x14ac:dyDescent="0.2">
      <c r="A17" t="s">
        <v>5</v>
      </c>
      <c r="B17">
        <v>5</v>
      </c>
    </row>
    <row r="18" spans="1:2" x14ac:dyDescent="0.2">
      <c r="A18" t="s">
        <v>6</v>
      </c>
      <c r="B18" t="b">
        <v>0</v>
      </c>
    </row>
    <row r="19" spans="1:2" x14ac:dyDescent="0.2">
      <c r="A19" t="s">
        <v>2</v>
      </c>
      <c r="B19" t="s">
        <v>10</v>
      </c>
    </row>
    <row r="20" spans="1:2" x14ac:dyDescent="0.2">
      <c r="A20" t="s">
        <v>4</v>
      </c>
      <c r="B20" t="s">
        <v>56</v>
      </c>
    </row>
    <row r="21" spans="1:2" x14ac:dyDescent="0.2">
      <c r="A21" t="s">
        <v>5</v>
      </c>
      <c r="B21">
        <v>2</v>
      </c>
    </row>
    <row r="22" spans="1:2" x14ac:dyDescent="0.2">
      <c r="A22" t="s">
        <v>6</v>
      </c>
      <c r="B22" t="b">
        <v>0</v>
      </c>
    </row>
    <row r="23" spans="1:2" x14ac:dyDescent="0.2">
      <c r="A23" t="s">
        <v>2</v>
      </c>
      <c r="B23" t="s">
        <v>11</v>
      </c>
    </row>
    <row r="24" spans="1:2" x14ac:dyDescent="0.2">
      <c r="A24" t="s">
        <v>4</v>
      </c>
      <c r="B24" t="s">
        <v>56</v>
      </c>
    </row>
    <row r="25" spans="1:2" x14ac:dyDescent="0.2">
      <c r="A25" t="s">
        <v>5</v>
      </c>
      <c r="B25">
        <v>3</v>
      </c>
    </row>
    <row r="26" spans="1:2" x14ac:dyDescent="0.2">
      <c r="A26" t="s">
        <v>6</v>
      </c>
      <c r="B26" t="b">
        <v>0</v>
      </c>
    </row>
    <row r="27" spans="1:2" x14ac:dyDescent="0.2">
      <c r="A27" t="s">
        <v>2</v>
      </c>
      <c r="B27" t="s">
        <v>12</v>
      </c>
    </row>
    <row r="28" spans="1:2" x14ac:dyDescent="0.2">
      <c r="A28" t="s">
        <v>4</v>
      </c>
      <c r="B28" t="s">
        <v>56</v>
      </c>
    </row>
    <row r="29" spans="1:2" x14ac:dyDescent="0.2">
      <c r="A29" t="s">
        <v>5</v>
      </c>
      <c r="B29">
        <v>3</v>
      </c>
    </row>
    <row r="30" spans="1:2" x14ac:dyDescent="0.2">
      <c r="A30" t="s">
        <v>6</v>
      </c>
      <c r="B30" t="b">
        <v>0</v>
      </c>
    </row>
    <row r="31" spans="1:2" x14ac:dyDescent="0.2">
      <c r="A31" t="s">
        <v>2</v>
      </c>
      <c r="B31" t="s">
        <v>13</v>
      </c>
    </row>
    <row r="32" spans="1:2" x14ac:dyDescent="0.2">
      <c r="A32" t="s">
        <v>4</v>
      </c>
      <c r="B32" t="s">
        <v>56</v>
      </c>
    </row>
    <row r="33" spans="1:2" x14ac:dyDescent="0.2">
      <c r="A33" t="s">
        <v>5</v>
      </c>
      <c r="B33">
        <v>3</v>
      </c>
    </row>
    <row r="34" spans="1:2" x14ac:dyDescent="0.2">
      <c r="A34" t="s">
        <v>6</v>
      </c>
      <c r="B34" t="b">
        <v>0</v>
      </c>
    </row>
    <row r="35" spans="1:2" x14ac:dyDescent="0.2">
      <c r="A35" t="s">
        <v>2</v>
      </c>
      <c r="B35" t="s">
        <v>14</v>
      </c>
    </row>
    <row r="36" spans="1:2" x14ac:dyDescent="0.2">
      <c r="A36" t="s">
        <v>4</v>
      </c>
      <c r="B36" t="s">
        <v>56</v>
      </c>
    </row>
    <row r="37" spans="1:2" x14ac:dyDescent="0.2">
      <c r="A37" t="s">
        <v>5</v>
      </c>
      <c r="B37">
        <v>4</v>
      </c>
    </row>
    <row r="38" spans="1:2" x14ac:dyDescent="0.2">
      <c r="A38" t="s">
        <v>6</v>
      </c>
      <c r="B38" t="b">
        <v>0</v>
      </c>
    </row>
    <row r="39" spans="1:2" x14ac:dyDescent="0.2">
      <c r="A39" t="s">
        <v>2</v>
      </c>
      <c r="B39" t="s">
        <v>15</v>
      </c>
    </row>
    <row r="40" spans="1:2" x14ac:dyDescent="0.2">
      <c r="A40" t="s">
        <v>4</v>
      </c>
      <c r="B40" t="s">
        <v>56</v>
      </c>
    </row>
    <row r="41" spans="1:2" x14ac:dyDescent="0.2">
      <c r="A41" t="s">
        <v>5</v>
      </c>
      <c r="B41">
        <v>1</v>
      </c>
    </row>
    <row r="42" spans="1:2" x14ac:dyDescent="0.2">
      <c r="A42" t="s">
        <v>6</v>
      </c>
      <c r="B42" t="b">
        <v>0</v>
      </c>
    </row>
    <row r="43" spans="1:2" x14ac:dyDescent="0.2">
      <c r="A43" t="s">
        <v>2</v>
      </c>
      <c r="B43" t="s">
        <v>16</v>
      </c>
    </row>
    <row r="44" spans="1:2" x14ac:dyDescent="0.2">
      <c r="A44" t="s">
        <v>4</v>
      </c>
      <c r="B44" t="s">
        <v>56</v>
      </c>
    </row>
    <row r="45" spans="1:2" x14ac:dyDescent="0.2">
      <c r="A45" t="s">
        <v>5</v>
      </c>
      <c r="B45">
        <v>3</v>
      </c>
    </row>
    <row r="46" spans="1:2" x14ac:dyDescent="0.2">
      <c r="A46" t="s">
        <v>6</v>
      </c>
      <c r="B46" t="b">
        <v>0</v>
      </c>
    </row>
    <row r="47" spans="1:2" x14ac:dyDescent="0.2">
      <c r="A47" t="s">
        <v>2</v>
      </c>
      <c r="B47" t="s">
        <v>17</v>
      </c>
    </row>
    <row r="48" spans="1:2" x14ac:dyDescent="0.2">
      <c r="A48" t="s">
        <v>4</v>
      </c>
      <c r="B48" t="s">
        <v>56</v>
      </c>
    </row>
    <row r="49" spans="1:2" x14ac:dyDescent="0.2">
      <c r="A49" t="s">
        <v>5</v>
      </c>
      <c r="B49">
        <v>2</v>
      </c>
    </row>
    <row r="50" spans="1:2" x14ac:dyDescent="0.2">
      <c r="A50" t="s">
        <v>6</v>
      </c>
      <c r="B50" t="b">
        <v>0</v>
      </c>
    </row>
    <row r="51" spans="1:2" x14ac:dyDescent="0.2">
      <c r="A51" t="s">
        <v>2</v>
      </c>
      <c r="B51" t="s">
        <v>18</v>
      </c>
    </row>
    <row r="52" spans="1:2" x14ac:dyDescent="0.2">
      <c r="A52" t="s">
        <v>4</v>
      </c>
      <c r="B52" t="s">
        <v>56</v>
      </c>
    </row>
    <row r="53" spans="1:2" x14ac:dyDescent="0.2">
      <c r="A53" t="s">
        <v>5</v>
      </c>
      <c r="B53">
        <v>5</v>
      </c>
    </row>
    <row r="54" spans="1:2" x14ac:dyDescent="0.2">
      <c r="A54" t="s">
        <v>6</v>
      </c>
      <c r="B54" t="b">
        <v>0</v>
      </c>
    </row>
    <row r="55" spans="1:2" x14ac:dyDescent="0.2">
      <c r="A55" t="s">
        <v>2</v>
      </c>
      <c r="B55" t="s">
        <v>19</v>
      </c>
    </row>
    <row r="56" spans="1:2" x14ac:dyDescent="0.2">
      <c r="A56" t="s">
        <v>4</v>
      </c>
      <c r="B56" t="s">
        <v>56</v>
      </c>
    </row>
    <row r="57" spans="1:2" x14ac:dyDescent="0.2">
      <c r="A57" t="s">
        <v>5</v>
      </c>
      <c r="B57">
        <v>5</v>
      </c>
    </row>
    <row r="58" spans="1:2" x14ac:dyDescent="0.2">
      <c r="A58" t="s">
        <v>6</v>
      </c>
      <c r="B58" t="b">
        <v>0</v>
      </c>
    </row>
    <row r="59" spans="1:2" x14ac:dyDescent="0.2">
      <c r="A59" t="s">
        <v>2</v>
      </c>
      <c r="B59" t="s">
        <v>20</v>
      </c>
    </row>
    <row r="60" spans="1:2" x14ac:dyDescent="0.2">
      <c r="A60" t="s">
        <v>4</v>
      </c>
      <c r="B60" t="s">
        <v>57</v>
      </c>
    </row>
    <row r="61" spans="1:2" x14ac:dyDescent="0.2">
      <c r="A61" t="s">
        <v>5</v>
      </c>
      <c r="B61">
        <v>1</v>
      </c>
    </row>
    <row r="62" spans="1:2" x14ac:dyDescent="0.2">
      <c r="A62" t="s">
        <v>6</v>
      </c>
      <c r="B62" t="b">
        <v>0</v>
      </c>
    </row>
    <row r="63" spans="1:2" x14ac:dyDescent="0.2">
      <c r="A63" t="s">
        <v>2</v>
      </c>
      <c r="B63" t="s">
        <v>21</v>
      </c>
    </row>
    <row r="64" spans="1:2" x14ac:dyDescent="0.2">
      <c r="A64" t="s">
        <v>4</v>
      </c>
      <c r="B64" t="s">
        <v>56</v>
      </c>
    </row>
    <row r="65" spans="1:2" x14ac:dyDescent="0.2">
      <c r="A65" t="s">
        <v>5</v>
      </c>
      <c r="B65">
        <v>3</v>
      </c>
    </row>
    <row r="66" spans="1:2" x14ac:dyDescent="0.2">
      <c r="A66" t="s">
        <v>6</v>
      </c>
      <c r="B66" t="b">
        <v>0</v>
      </c>
    </row>
    <row r="67" spans="1:2" x14ac:dyDescent="0.2">
      <c r="A67" t="s">
        <v>2</v>
      </c>
      <c r="B67" t="s">
        <v>22</v>
      </c>
    </row>
    <row r="68" spans="1:2" x14ac:dyDescent="0.2">
      <c r="A68" t="s">
        <v>4</v>
      </c>
      <c r="B68" t="s">
        <v>56</v>
      </c>
    </row>
    <row r="69" spans="1:2" x14ac:dyDescent="0.2">
      <c r="A69" t="s">
        <v>5</v>
      </c>
      <c r="B69">
        <v>2</v>
      </c>
    </row>
    <row r="70" spans="1:2" x14ac:dyDescent="0.2">
      <c r="A70" t="s">
        <v>6</v>
      </c>
      <c r="B70" t="b">
        <v>0</v>
      </c>
    </row>
    <row r="71" spans="1:2" x14ac:dyDescent="0.2">
      <c r="A71" t="s">
        <v>2</v>
      </c>
      <c r="B71" t="s">
        <v>23</v>
      </c>
    </row>
    <row r="72" spans="1:2" x14ac:dyDescent="0.2">
      <c r="A72" t="s">
        <v>4</v>
      </c>
      <c r="B72" t="s">
        <v>56</v>
      </c>
    </row>
    <row r="73" spans="1:2" x14ac:dyDescent="0.2">
      <c r="A73" t="s">
        <v>5</v>
      </c>
      <c r="B73">
        <v>4</v>
      </c>
    </row>
    <row r="74" spans="1:2" x14ac:dyDescent="0.2">
      <c r="A74" t="s">
        <v>6</v>
      </c>
      <c r="B74" t="b">
        <v>0</v>
      </c>
    </row>
    <row r="75" spans="1:2" x14ac:dyDescent="0.2">
      <c r="A75" t="s">
        <v>2</v>
      </c>
      <c r="B75" t="s">
        <v>24</v>
      </c>
    </row>
    <row r="76" spans="1:2" x14ac:dyDescent="0.2">
      <c r="A76" t="s">
        <v>4</v>
      </c>
      <c r="B76" t="s">
        <v>56</v>
      </c>
    </row>
    <row r="77" spans="1:2" x14ac:dyDescent="0.2">
      <c r="A77" t="s">
        <v>5</v>
      </c>
      <c r="B77">
        <v>5</v>
      </c>
    </row>
    <row r="78" spans="1:2" x14ac:dyDescent="0.2">
      <c r="A78" t="s">
        <v>6</v>
      </c>
      <c r="B78" t="b">
        <v>0</v>
      </c>
    </row>
    <row r="79" spans="1:2" x14ac:dyDescent="0.2">
      <c r="A79" t="s">
        <v>2</v>
      </c>
      <c r="B79" t="s">
        <v>25</v>
      </c>
    </row>
    <row r="80" spans="1:2" x14ac:dyDescent="0.2">
      <c r="A80" t="s">
        <v>4</v>
      </c>
      <c r="B80" t="s">
        <v>56</v>
      </c>
    </row>
    <row r="81" spans="1:2" x14ac:dyDescent="0.2">
      <c r="A81" t="s">
        <v>5</v>
      </c>
      <c r="B81">
        <v>1</v>
      </c>
    </row>
    <row r="82" spans="1:2" x14ac:dyDescent="0.2">
      <c r="A82" t="s">
        <v>6</v>
      </c>
      <c r="B82" t="b">
        <v>0</v>
      </c>
    </row>
    <row r="83" spans="1:2" x14ac:dyDescent="0.2">
      <c r="A83" t="s">
        <v>2</v>
      </c>
      <c r="B83" t="s">
        <v>26</v>
      </c>
    </row>
    <row r="84" spans="1:2" x14ac:dyDescent="0.2">
      <c r="A84" t="s">
        <v>4</v>
      </c>
      <c r="B84" t="s">
        <v>57</v>
      </c>
    </row>
    <row r="85" spans="1:2" x14ac:dyDescent="0.2">
      <c r="A85" t="s">
        <v>5</v>
      </c>
      <c r="B85">
        <v>5</v>
      </c>
    </row>
    <row r="86" spans="1:2" x14ac:dyDescent="0.2">
      <c r="A86" t="s">
        <v>6</v>
      </c>
      <c r="B86" t="b">
        <v>0</v>
      </c>
    </row>
    <row r="87" spans="1:2" x14ac:dyDescent="0.2">
      <c r="A87" t="s">
        <v>2</v>
      </c>
      <c r="B87" t="s">
        <v>27</v>
      </c>
    </row>
    <row r="88" spans="1:2" x14ac:dyDescent="0.2">
      <c r="A88" t="s">
        <v>4</v>
      </c>
      <c r="B88" t="s">
        <v>57</v>
      </c>
    </row>
    <row r="89" spans="1:2" x14ac:dyDescent="0.2">
      <c r="A89" t="s">
        <v>5</v>
      </c>
      <c r="B89">
        <v>4</v>
      </c>
    </row>
    <row r="90" spans="1:2" x14ac:dyDescent="0.2">
      <c r="A90" t="s">
        <v>6</v>
      </c>
      <c r="B90" t="b">
        <v>0</v>
      </c>
    </row>
    <row r="91" spans="1:2" x14ac:dyDescent="0.2">
      <c r="A91" t="s">
        <v>2</v>
      </c>
      <c r="B91" t="s">
        <v>28</v>
      </c>
    </row>
    <row r="92" spans="1:2" x14ac:dyDescent="0.2">
      <c r="A92" t="s">
        <v>4</v>
      </c>
      <c r="B92" t="s">
        <v>57</v>
      </c>
    </row>
    <row r="93" spans="1:2" x14ac:dyDescent="0.2">
      <c r="A93" t="s">
        <v>5</v>
      </c>
      <c r="B93">
        <v>5</v>
      </c>
    </row>
    <row r="94" spans="1:2" x14ac:dyDescent="0.2">
      <c r="A94" t="s">
        <v>6</v>
      </c>
      <c r="B94" t="b">
        <v>0</v>
      </c>
    </row>
    <row r="95" spans="1:2" x14ac:dyDescent="0.2">
      <c r="A95" t="s">
        <v>2</v>
      </c>
      <c r="B95" t="s">
        <v>29</v>
      </c>
    </row>
    <row r="96" spans="1:2" x14ac:dyDescent="0.2">
      <c r="A96" t="s">
        <v>4</v>
      </c>
      <c r="B96" t="s">
        <v>56</v>
      </c>
    </row>
    <row r="97" spans="1:2" x14ac:dyDescent="0.2">
      <c r="A97" t="s">
        <v>5</v>
      </c>
      <c r="B97">
        <v>1</v>
      </c>
    </row>
    <row r="98" spans="1:2" x14ac:dyDescent="0.2">
      <c r="A98" t="s">
        <v>6</v>
      </c>
      <c r="B98" t="b">
        <v>0</v>
      </c>
    </row>
    <row r="99" spans="1:2" x14ac:dyDescent="0.2">
      <c r="A99" t="s">
        <v>2</v>
      </c>
      <c r="B99" t="s">
        <v>30</v>
      </c>
    </row>
    <row r="100" spans="1:2" x14ac:dyDescent="0.2">
      <c r="A100" t="s">
        <v>4</v>
      </c>
      <c r="B100" t="s">
        <v>57</v>
      </c>
    </row>
    <row r="101" spans="1:2" x14ac:dyDescent="0.2">
      <c r="A101" t="s">
        <v>5</v>
      </c>
      <c r="B101">
        <v>2</v>
      </c>
    </row>
    <row r="102" spans="1:2" x14ac:dyDescent="0.2">
      <c r="A102" t="s">
        <v>6</v>
      </c>
      <c r="B102" t="b">
        <v>0</v>
      </c>
    </row>
    <row r="103" spans="1:2" x14ac:dyDescent="0.2">
      <c r="A103" t="s">
        <v>2</v>
      </c>
      <c r="B103" t="s">
        <v>31</v>
      </c>
    </row>
    <row r="104" spans="1:2" x14ac:dyDescent="0.2">
      <c r="A104" t="s">
        <v>4</v>
      </c>
      <c r="B104" t="s">
        <v>57</v>
      </c>
    </row>
    <row r="105" spans="1:2" x14ac:dyDescent="0.2">
      <c r="A105" t="s">
        <v>5</v>
      </c>
      <c r="B105">
        <v>4</v>
      </c>
    </row>
    <row r="106" spans="1:2" x14ac:dyDescent="0.2">
      <c r="A106" t="s">
        <v>6</v>
      </c>
      <c r="B106" t="b">
        <v>0</v>
      </c>
    </row>
    <row r="107" spans="1:2" x14ac:dyDescent="0.2">
      <c r="A107" t="s">
        <v>2</v>
      </c>
      <c r="B107" t="s">
        <v>32</v>
      </c>
    </row>
    <row r="108" spans="1:2" x14ac:dyDescent="0.2">
      <c r="A108" t="s">
        <v>4</v>
      </c>
      <c r="B108" t="s">
        <v>57</v>
      </c>
    </row>
    <row r="109" spans="1:2" x14ac:dyDescent="0.2">
      <c r="A109" t="s">
        <v>5</v>
      </c>
      <c r="B109">
        <v>3</v>
      </c>
    </row>
    <row r="110" spans="1:2" x14ac:dyDescent="0.2">
      <c r="A110" t="s">
        <v>6</v>
      </c>
      <c r="B110" t="b">
        <v>0</v>
      </c>
    </row>
    <row r="111" spans="1:2" x14ac:dyDescent="0.2">
      <c r="A111" t="s">
        <v>2</v>
      </c>
      <c r="B111" t="s">
        <v>33</v>
      </c>
    </row>
    <row r="112" spans="1:2" x14ac:dyDescent="0.2">
      <c r="A112" t="s">
        <v>4</v>
      </c>
      <c r="B112" t="s">
        <v>57</v>
      </c>
    </row>
    <row r="113" spans="1:2" x14ac:dyDescent="0.2">
      <c r="A113" t="s">
        <v>5</v>
      </c>
      <c r="B113">
        <v>3</v>
      </c>
    </row>
    <row r="114" spans="1:2" x14ac:dyDescent="0.2">
      <c r="A114" t="s">
        <v>6</v>
      </c>
      <c r="B114" t="b">
        <v>0</v>
      </c>
    </row>
    <row r="115" spans="1:2" x14ac:dyDescent="0.2">
      <c r="A115" t="s">
        <v>2</v>
      </c>
      <c r="B115" t="s">
        <v>34</v>
      </c>
    </row>
    <row r="116" spans="1:2" x14ac:dyDescent="0.2">
      <c r="A116" t="s">
        <v>4</v>
      </c>
      <c r="B116" t="s">
        <v>56</v>
      </c>
    </row>
    <row r="117" spans="1:2" x14ac:dyDescent="0.2">
      <c r="A117" t="s">
        <v>5</v>
      </c>
      <c r="B117">
        <v>1</v>
      </c>
    </row>
    <row r="118" spans="1:2" x14ac:dyDescent="0.2">
      <c r="A118" t="s">
        <v>6</v>
      </c>
      <c r="B118" t="b">
        <v>0</v>
      </c>
    </row>
    <row r="119" spans="1:2" x14ac:dyDescent="0.2">
      <c r="A119" t="s">
        <v>2</v>
      </c>
      <c r="B119" t="s">
        <v>35</v>
      </c>
    </row>
    <row r="120" spans="1:2" x14ac:dyDescent="0.2">
      <c r="A120" t="s">
        <v>4</v>
      </c>
      <c r="B120" t="s">
        <v>57</v>
      </c>
    </row>
    <row r="121" spans="1:2" x14ac:dyDescent="0.2">
      <c r="A121" t="s">
        <v>5</v>
      </c>
      <c r="B121">
        <v>3</v>
      </c>
    </row>
    <row r="122" spans="1:2" x14ac:dyDescent="0.2">
      <c r="A122" t="s">
        <v>6</v>
      </c>
      <c r="B122" t="b">
        <v>0</v>
      </c>
    </row>
    <row r="123" spans="1:2" x14ac:dyDescent="0.2">
      <c r="A123" t="s">
        <v>2</v>
      </c>
      <c r="B123" t="s">
        <v>36</v>
      </c>
    </row>
    <row r="124" spans="1:2" x14ac:dyDescent="0.2">
      <c r="A124" t="s">
        <v>4</v>
      </c>
      <c r="B124" t="s">
        <v>57</v>
      </c>
    </row>
    <row r="125" spans="1:2" x14ac:dyDescent="0.2">
      <c r="A125" t="s">
        <v>5</v>
      </c>
      <c r="B125">
        <v>5</v>
      </c>
    </row>
    <row r="126" spans="1:2" x14ac:dyDescent="0.2">
      <c r="A126" t="s">
        <v>6</v>
      </c>
      <c r="B126" t="b">
        <v>0</v>
      </c>
    </row>
    <row r="127" spans="1:2" x14ac:dyDescent="0.2">
      <c r="A127" t="s">
        <v>2</v>
      </c>
      <c r="B127" t="s">
        <v>37</v>
      </c>
    </row>
    <row r="128" spans="1:2" x14ac:dyDescent="0.2">
      <c r="A128" t="s">
        <v>4</v>
      </c>
      <c r="B128" t="s">
        <v>57</v>
      </c>
    </row>
    <row r="129" spans="1:2" x14ac:dyDescent="0.2">
      <c r="A129" t="s">
        <v>5</v>
      </c>
      <c r="B129">
        <v>1</v>
      </c>
    </row>
    <row r="130" spans="1:2" x14ac:dyDescent="0.2">
      <c r="A130" t="s">
        <v>6</v>
      </c>
      <c r="B130" t="b">
        <v>0</v>
      </c>
    </row>
    <row r="131" spans="1:2" x14ac:dyDescent="0.2">
      <c r="A131" t="s">
        <v>2</v>
      </c>
      <c r="B131" t="s">
        <v>38</v>
      </c>
    </row>
    <row r="132" spans="1:2" x14ac:dyDescent="0.2">
      <c r="A132" t="s">
        <v>4</v>
      </c>
      <c r="B132" t="s">
        <v>57</v>
      </c>
    </row>
    <row r="133" spans="1:2" x14ac:dyDescent="0.2">
      <c r="A133" t="s">
        <v>5</v>
      </c>
      <c r="B133">
        <v>5</v>
      </c>
    </row>
    <row r="134" spans="1:2" x14ac:dyDescent="0.2">
      <c r="A134" t="s">
        <v>6</v>
      </c>
      <c r="B134" t="b">
        <v>1</v>
      </c>
    </row>
    <row r="135" spans="1:2" x14ac:dyDescent="0.2">
      <c r="A135" t="s">
        <v>2</v>
      </c>
      <c r="B135" t="s">
        <v>39</v>
      </c>
    </row>
    <row r="136" spans="1:2" x14ac:dyDescent="0.2">
      <c r="A136" t="s">
        <v>4</v>
      </c>
      <c r="B136" t="s">
        <v>57</v>
      </c>
    </row>
    <row r="137" spans="1:2" x14ac:dyDescent="0.2">
      <c r="A137" t="s">
        <v>5</v>
      </c>
      <c r="B137">
        <v>5</v>
      </c>
    </row>
    <row r="138" spans="1:2" x14ac:dyDescent="0.2">
      <c r="A138" t="s">
        <v>6</v>
      </c>
      <c r="B138" t="b">
        <v>0</v>
      </c>
    </row>
    <row r="139" spans="1:2" x14ac:dyDescent="0.2">
      <c r="A139" t="s">
        <v>2</v>
      </c>
      <c r="B139" t="s">
        <v>40</v>
      </c>
    </row>
    <row r="140" spans="1:2" x14ac:dyDescent="0.2">
      <c r="A140" t="s">
        <v>4</v>
      </c>
      <c r="B140" t="s">
        <v>57</v>
      </c>
    </row>
    <row r="141" spans="1:2" x14ac:dyDescent="0.2">
      <c r="A141" t="s">
        <v>5</v>
      </c>
      <c r="B141">
        <v>5</v>
      </c>
    </row>
    <row r="142" spans="1:2" x14ac:dyDescent="0.2">
      <c r="A142" t="s">
        <v>6</v>
      </c>
      <c r="B142" t="b">
        <v>1</v>
      </c>
    </row>
    <row r="143" spans="1:2" x14ac:dyDescent="0.2">
      <c r="A143" t="s">
        <v>2</v>
      </c>
      <c r="B143" t="s">
        <v>41</v>
      </c>
    </row>
    <row r="144" spans="1:2" x14ac:dyDescent="0.2">
      <c r="A144" t="s">
        <v>4</v>
      </c>
      <c r="B144" t="s">
        <v>56</v>
      </c>
    </row>
    <row r="145" spans="1:2" x14ac:dyDescent="0.2">
      <c r="A145" t="s">
        <v>5</v>
      </c>
      <c r="B145">
        <v>3</v>
      </c>
    </row>
    <row r="146" spans="1:2" x14ac:dyDescent="0.2">
      <c r="A146" t="s">
        <v>6</v>
      </c>
      <c r="B146" t="b">
        <v>0</v>
      </c>
    </row>
    <row r="147" spans="1:2" x14ac:dyDescent="0.2">
      <c r="A147" t="s">
        <v>2</v>
      </c>
      <c r="B147" t="s">
        <v>42</v>
      </c>
    </row>
    <row r="148" spans="1:2" x14ac:dyDescent="0.2">
      <c r="A148" t="s">
        <v>4</v>
      </c>
      <c r="B148" t="s">
        <v>56</v>
      </c>
    </row>
    <row r="149" spans="1:2" x14ac:dyDescent="0.2">
      <c r="A149" t="s">
        <v>5</v>
      </c>
      <c r="B149">
        <v>1</v>
      </c>
    </row>
    <row r="150" spans="1:2" x14ac:dyDescent="0.2">
      <c r="A150" t="s">
        <v>6</v>
      </c>
      <c r="B150" t="b">
        <v>0</v>
      </c>
    </row>
    <row r="151" spans="1:2" x14ac:dyDescent="0.2">
      <c r="A151" t="s">
        <v>2</v>
      </c>
      <c r="B151" t="s">
        <v>43</v>
      </c>
    </row>
    <row r="152" spans="1:2" x14ac:dyDescent="0.2">
      <c r="A152" t="s">
        <v>4</v>
      </c>
      <c r="B152" t="s">
        <v>57</v>
      </c>
    </row>
    <row r="153" spans="1:2" x14ac:dyDescent="0.2">
      <c r="A153" t="s">
        <v>5</v>
      </c>
      <c r="B153">
        <v>5</v>
      </c>
    </row>
    <row r="154" spans="1:2" x14ac:dyDescent="0.2">
      <c r="A154" t="s">
        <v>6</v>
      </c>
      <c r="B154" t="b">
        <v>0</v>
      </c>
    </row>
    <row r="155" spans="1:2" x14ac:dyDescent="0.2">
      <c r="A155" t="s">
        <v>2</v>
      </c>
      <c r="B155" t="s">
        <v>44</v>
      </c>
    </row>
    <row r="156" spans="1:2" x14ac:dyDescent="0.2">
      <c r="A156" t="s">
        <v>4</v>
      </c>
      <c r="B156" t="s">
        <v>57</v>
      </c>
    </row>
    <row r="157" spans="1:2" x14ac:dyDescent="0.2">
      <c r="A157" t="s">
        <v>5</v>
      </c>
      <c r="B157">
        <v>5</v>
      </c>
    </row>
    <row r="158" spans="1:2" x14ac:dyDescent="0.2">
      <c r="A158" t="s">
        <v>6</v>
      </c>
      <c r="B158" t="b">
        <v>0</v>
      </c>
    </row>
    <row r="159" spans="1:2" x14ac:dyDescent="0.2">
      <c r="A159" t="s">
        <v>2</v>
      </c>
      <c r="B159" t="s">
        <v>45</v>
      </c>
    </row>
    <row r="160" spans="1:2" x14ac:dyDescent="0.2">
      <c r="A160" t="s">
        <v>4</v>
      </c>
      <c r="B160" t="s">
        <v>56</v>
      </c>
    </row>
    <row r="161" spans="1:2" x14ac:dyDescent="0.2">
      <c r="A161" t="s">
        <v>5</v>
      </c>
      <c r="B161">
        <v>2</v>
      </c>
    </row>
    <row r="162" spans="1:2" x14ac:dyDescent="0.2">
      <c r="A162" t="s">
        <v>6</v>
      </c>
      <c r="B16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Mathias Klarlund</cp:lastModifiedBy>
  <dcterms:created xsi:type="dcterms:W3CDTF">2019-10-27T03:10:27Z</dcterms:created>
  <dcterms:modified xsi:type="dcterms:W3CDTF">2021-12-07T08:17:09Z</dcterms:modified>
</cp:coreProperties>
</file>