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40" yWindow="0" windowWidth="21260" windowHeight="15480" tabRatio="500"/>
  </bookViews>
  <sheets>
    <sheet name="Sheet1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" i="1" l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H2" i="1"/>
  <c r="AG2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AC38" i="1" a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B38" i="1" a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A38" i="1" a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3" i="1"/>
  <c r="AB3" i="1"/>
  <c r="AC3" i="1"/>
  <c r="AA4" i="1"/>
  <c r="AB4" i="1"/>
  <c r="AC4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AA13" i="1"/>
  <c r="AB13" i="1"/>
  <c r="AC13" i="1"/>
  <c r="AA14" i="1"/>
  <c r="AB14" i="1"/>
  <c r="AC14" i="1"/>
  <c r="AA15" i="1"/>
  <c r="AB15" i="1"/>
  <c r="AC15" i="1"/>
  <c r="AA16" i="1"/>
  <c r="AB16" i="1"/>
  <c r="AC16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AA24" i="1"/>
  <c r="AB24" i="1"/>
  <c r="AC24" i="1"/>
  <c r="AA25" i="1"/>
  <c r="AB25" i="1"/>
  <c r="AC25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B2" i="1"/>
  <c r="AC2" i="1"/>
  <c r="AA2" i="1"/>
  <c r="X2" i="1"/>
  <c r="Y2" i="1"/>
  <c r="X3" i="1"/>
  <c r="Y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2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S2" i="1"/>
  <c r="R2" i="1"/>
  <c r="Q2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N2" i="1"/>
  <c r="M2" i="1"/>
  <c r="L2" i="1"/>
  <c r="G36" i="1"/>
  <c r="H3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2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</calcChain>
</file>

<file path=xl/sharedStrings.xml><?xml version="1.0" encoding="utf-8"?>
<sst xmlns="http://schemas.openxmlformats.org/spreadsheetml/2006/main" count="174" uniqueCount="106">
  <si>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</si>
  <si>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</si>
  <si>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</si>
  <si>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</si>
  <si>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</si>
  <si>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</si>
  <si>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</si>
  <si>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</si>
  <si>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</si>
  <si>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</si>
  <si>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</si>
  <si>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</si>
  <si>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</si>
  <si>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</si>
  <si>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</si>
  <si>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</si>
  <si>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</si>
  <si>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</si>
  <si>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</si>
  <si>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</si>
  <si>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</si>
  <si>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</si>
  <si>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</si>
  <si>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</si>
  <si>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</si>
  <si>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</si>
  <si>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</si>
  <si>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</si>
  <si>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</si>
  <si>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</si>
  <si>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</si>
  <si>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</si>
  <si>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</si>
  <si>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</si>
  <si>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</si>
  <si>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</si>
  <si>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</si>
  <si>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</si>
  <si>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</si>
  <si>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</si>
  <si>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</si>
  <si>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</si>
  <si>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</si>
  <si>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</si>
  <si>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</si>
  <si>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</si>
  <si>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</si>
  <si>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</si>
  <si>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</si>
  <si>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</si>
  <si>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</si>
  <si>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</si>
  <si>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</si>
  <si>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</si>
  <si>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</si>
  <si>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</si>
  <si>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</si>
  <si>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</si>
  <si>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</si>
  <si>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</si>
  <si>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</si>
  <si>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</si>
  <si>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</si>
  <si>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</si>
  <si>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</si>
  <si>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</si>
  <si>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</si>
  <si>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</si>
  <si>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</si>
  <si>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</si>
  <si>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</si>
  <si>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</si>
  <si>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</si>
  <si>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</si>
  <si>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</si>
  <si>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</si>
  <si>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</si>
  <si>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</si>
  <si>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</si>
  <si>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</si>
  <si>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</si>
  <si>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</si>
  <si>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</si>
  <si>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</si>
  <si>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</si>
  <si>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</si>
  <si>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</si>
  <si>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</si>
  <si>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</si>
  <si>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</si>
  <si>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</si>
  <si>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</si>
  <si>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</si>
  <si>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</si>
  <si>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</si>
  <si>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</si>
  <si>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</si>
  <si>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</si>
  <si>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</si>
  <si>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</si>
  <si>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</si>
  <si>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</si>
  <si>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</si>
  <si>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</si>
  <si>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green rel to white</t>
  </si>
  <si>
    <t>red rel to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</si>
</sst>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"/>
    <numFmt numFmtId="168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6" fontId="0" fillId="0" borderId="0" xfId="0" applyNumberFormat="1"/>
    <xf numFmtId="168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8" fontId="3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Sheet1!$L$2:$L$36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Sheet1!$M$2:$M$36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Sheet1!$N$2:$N$36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573352"/>
        <c:axId val="-2121419912"/>
      </c:lineChart>
      <c:catAx>
        <c:axId val="-2119573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419912"/>
        <c:crosses val="autoZero"/>
        <c:auto val="1"/>
        <c:lblAlgn val="ctr"/>
        <c:lblOffset val="100"/>
        <c:noMultiLvlLbl val="0"/>
      </c:catAx>
      <c:valAx>
        <c:axId val="-2121419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5733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Sheet1!$Q$2:$Q$36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0.0289038666666667</c:v>
                </c:pt>
                <c:pt idx="8">
                  <c:v>0.0244804166666666</c:v>
                </c:pt>
                <c:pt idx="9">
                  <c:v>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0.0491675583333326</c:v>
                </c:pt>
                <c:pt idx="19">
                  <c:v>0.0513439249999998</c:v>
                </c:pt>
                <c:pt idx="20">
                  <c:v>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0.0248083999999995</c:v>
                </c:pt>
                <c:pt idx="24">
                  <c:v>0.0369404333333332</c:v>
                </c:pt>
                <c:pt idx="25">
                  <c:v>0.0395021250000003</c:v>
                </c:pt>
                <c:pt idx="26">
                  <c:v>0.0205513499999999</c:v>
                </c:pt>
                <c:pt idx="27">
                  <c:v>0.12652435</c:v>
                </c:pt>
                <c:pt idx="28">
                  <c:v>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0.0630220916666673</c:v>
                </c:pt>
                <c:pt idx="32">
                  <c:v>0.0683312999999996</c:v>
                </c:pt>
                <c:pt idx="33">
                  <c:v>0.0351283916666665</c:v>
                </c:pt>
                <c:pt idx="34">
                  <c:v>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Sheet1!$R$2:$R$36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0.0320869916666667</c:v>
                </c:pt>
                <c:pt idx="8">
                  <c:v>0.0102240416666667</c:v>
                </c:pt>
                <c:pt idx="9">
                  <c:v>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0.0497237916666671</c:v>
                </c:pt>
                <c:pt idx="19">
                  <c:v>0.0486542750000001</c:v>
                </c:pt>
                <c:pt idx="20">
                  <c:v>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0.0257927916666656</c:v>
                </c:pt>
                <c:pt idx="24">
                  <c:v>0.0373826833333322</c:v>
                </c:pt>
                <c:pt idx="25">
                  <c:v>0.0386839999999999</c:v>
                </c:pt>
                <c:pt idx="26">
                  <c:v>0.023493199999999</c:v>
                </c:pt>
                <c:pt idx="27">
                  <c:v>0.124019100000001</c:v>
                </c:pt>
                <c:pt idx="28">
                  <c:v>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0.058102775</c:v>
                </c:pt>
                <c:pt idx="32">
                  <c:v>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Sheet1!$S$2:$S$36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0.050392725</c:v>
                </c:pt>
                <c:pt idx="7">
                  <c:v>0.0110302333333333</c:v>
                </c:pt>
                <c:pt idx="8">
                  <c:v>0.0773072833333333</c:v>
                </c:pt>
                <c:pt idx="9">
                  <c:v>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0.0469187249999994</c:v>
                </c:pt>
                <c:pt idx="19">
                  <c:v>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0.0358088333333342</c:v>
                </c:pt>
                <c:pt idx="24">
                  <c:v>0.0378217416666668</c:v>
                </c:pt>
                <c:pt idx="25">
                  <c:v>0.0413008416666667</c:v>
                </c:pt>
                <c:pt idx="26">
                  <c:v>0.031434441666665</c:v>
                </c:pt>
                <c:pt idx="27">
                  <c:v>0.113080941666667</c:v>
                </c:pt>
                <c:pt idx="28">
                  <c:v>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0.0449278583333328</c:v>
                </c:pt>
                <c:pt idx="32">
                  <c:v>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5610056"/>
        <c:axId val="-2125534376"/>
      </c:lineChart>
      <c:catAx>
        <c:axId val="-21256100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5534376"/>
        <c:crosses val="autoZero"/>
        <c:auto val="1"/>
        <c:lblAlgn val="ctr"/>
        <c:lblOffset val="100"/>
        <c:noMultiLvlLbl val="0"/>
      </c:catAx>
      <c:valAx>
        <c:axId val="-2125534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56100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Sheet1!$AA$2:$AA$36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Sheet1!$AB$2:$AB$36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Sheet1!$AC$2:$AC$36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106648"/>
        <c:axId val="-2117040696"/>
      </c:lineChart>
      <c:catAx>
        <c:axId val="-2119106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7040696"/>
        <c:crosses val="autoZero"/>
        <c:auto val="1"/>
        <c:lblAlgn val="ctr"/>
        <c:lblOffset val="100"/>
        <c:noMultiLvlLbl val="0"/>
      </c:catAx>
      <c:valAx>
        <c:axId val="-2117040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1066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Sheet1!$AA$38:$AA$53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-2120329800"/>
        <c:axId val="-2118832296"/>
      </c:lineChart>
      <c:catAx>
        <c:axId val="-2120329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8832296"/>
        <c:crosses val="autoZero"/>
        <c:auto val="1"/>
        <c:lblAlgn val="ctr"/>
        <c:lblOffset val="100"/>
        <c:noMultiLvlLbl val="0"/>
      </c:catAx>
      <c:valAx>
        <c:axId val="-2118832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Hyppighed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0329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15.44795052196296</c:v>
                </c:pt>
                <c:pt idx="8">
                  <c:v>18.15347989814754</c:v>
                </c:pt>
                <c:pt idx="9">
                  <c:v>15.11364501618806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10.9882750600908</c:v>
                </c:pt>
                <c:pt idx="19">
                  <c:v>10.95430460875587</c:v>
                </c:pt>
                <c:pt idx="20">
                  <c:v>10.88960958764118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8.436205550799247</c:v>
                </c:pt>
                <c:pt idx="24">
                  <c:v>5.024789347616067</c:v>
                </c:pt>
                <c:pt idx="25">
                  <c:v>5.5607803242634</c:v>
                </c:pt>
                <c:pt idx="26">
                  <c:v>8.919061474516008</c:v>
                </c:pt>
                <c:pt idx="27">
                  <c:v>12.22582012945447</c:v>
                </c:pt>
                <c:pt idx="28">
                  <c:v>12.32981755571209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4.864627706768993</c:v>
                </c:pt>
                <c:pt idx="32">
                  <c:v>8.50344105745048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992968"/>
        <c:axId val="-2108090712"/>
      </c:lineChart>
      <c:catAx>
        <c:axId val="-210799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090712"/>
        <c:crosses val="autoZero"/>
        <c:auto val="1"/>
        <c:lblAlgn val="ctr"/>
        <c:lblOffset val="100"/>
        <c:noMultiLvlLbl val="0"/>
      </c:catAx>
      <c:valAx>
        <c:axId val="-210809071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07992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395912"/>
        <c:axId val="-2114195848"/>
      </c:lineChart>
      <c:catAx>
        <c:axId val="-2114395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195848"/>
        <c:crosses val="autoZero"/>
        <c:auto val="1"/>
        <c:lblAlgn val="ctr"/>
        <c:lblOffset val="100"/>
        <c:noMultiLvlLbl val="0"/>
      </c:catAx>
      <c:valAx>
        <c:axId val="-21141958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14395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Sheet1!$AE$38:$AE$53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792728"/>
        <c:axId val="-2112245448"/>
      </c:lineChart>
      <c:catAx>
        <c:axId val="-2114792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245448"/>
        <c:crosses val="autoZero"/>
        <c:auto val="1"/>
        <c:lblAlgn val="ctr"/>
        <c:lblOffset val="100"/>
        <c:noMultiLvlLbl val="0"/>
      </c:catAx>
      <c:valAx>
        <c:axId val="-2112245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792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Sheet1!$AG$2:$AG$36</c:f>
              <c:numCache>
                <c:formatCode>General</c:formatCode>
                <c:ptCount val="35"/>
                <c:pt idx="0">
                  <c:v>-0.00646638394245865</c:v>
                </c:pt>
                <c:pt idx="1">
                  <c:v>0.00228638296090703</c:v>
                </c:pt>
                <c:pt idx="2">
                  <c:v>-0.000392984763661073</c:v>
                </c:pt>
                <c:pt idx="3">
                  <c:v>-0.00158051034578819</c:v>
                </c:pt>
                <c:pt idx="4">
                  <c:v>0.00302059171599053</c:v>
                </c:pt>
                <c:pt idx="5">
                  <c:v>-0.00102758701361911</c:v>
                </c:pt>
                <c:pt idx="6">
                  <c:v>-0.00308891039805269</c:v>
                </c:pt>
                <c:pt idx="7">
                  <c:v>-0.0257865761314935</c:v>
                </c:pt>
                <c:pt idx="8">
                  <c:v>-0.0211337270073501</c:v>
                </c:pt>
                <c:pt idx="9">
                  <c:v>0.00701629353719524</c:v>
                </c:pt>
                <c:pt idx="10">
                  <c:v>0.000139328049681264</c:v>
                </c:pt>
                <c:pt idx="11">
                  <c:v>-0.000438847754829944</c:v>
                </c:pt>
                <c:pt idx="12">
                  <c:v>0.00545085899719536</c:v>
                </c:pt>
                <c:pt idx="13">
                  <c:v>-0.00110962645286874</c:v>
                </c:pt>
                <c:pt idx="14">
                  <c:v>0.00025001979149658</c:v>
                </c:pt>
                <c:pt idx="15">
                  <c:v>-0.000729500676820765</c:v>
                </c:pt>
                <c:pt idx="16">
                  <c:v>-0.00196858514936926</c:v>
                </c:pt>
                <c:pt idx="17">
                  <c:v>0.00333572339113289</c:v>
                </c:pt>
                <c:pt idx="18">
                  <c:v>-0.000712227393216719</c:v>
                </c:pt>
                <c:pt idx="19">
                  <c:v>4.61884781707087E-5</c:v>
                </c:pt>
                <c:pt idx="20">
                  <c:v>-0.000124014506019462</c:v>
                </c:pt>
                <c:pt idx="21">
                  <c:v>0.000227488726092374</c:v>
                </c:pt>
                <c:pt idx="22">
                  <c:v>0.000535382015502353</c:v>
                </c:pt>
                <c:pt idx="23">
                  <c:v>0.00394234570135915</c:v>
                </c:pt>
                <c:pt idx="24">
                  <c:v>-0.00161005309113467</c:v>
                </c:pt>
                <c:pt idx="25">
                  <c:v>0.00228898835934349</c:v>
                </c:pt>
                <c:pt idx="26">
                  <c:v>-0.000995302180171175</c:v>
                </c:pt>
                <c:pt idx="27">
                  <c:v>0.00184941155785506</c:v>
                </c:pt>
                <c:pt idx="28">
                  <c:v>-0.00341332812112414</c:v>
                </c:pt>
                <c:pt idx="29">
                  <c:v>-0.00166927070901669</c:v>
                </c:pt>
                <c:pt idx="30">
                  <c:v>-0.00117852557211753</c:v>
                </c:pt>
                <c:pt idx="31">
                  <c:v>-0.00352688870685816</c:v>
                </c:pt>
                <c:pt idx="32">
                  <c:v>-0.00194274790400248</c:v>
                </c:pt>
                <c:pt idx="33">
                  <c:v>-0.00743045165217992</c:v>
                </c:pt>
                <c:pt idx="34">
                  <c:v>-0.00723316892501618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Sheet1!$AH$2:$AH$36</c:f>
              <c:numCache>
                <c:formatCode>General</c:formatCode>
                <c:ptCount val="35"/>
                <c:pt idx="0">
                  <c:v>-0.00149824810388686</c:v>
                </c:pt>
                <c:pt idx="1">
                  <c:v>-0.00128301827559547</c:v>
                </c:pt>
                <c:pt idx="2">
                  <c:v>0.00109852069212959</c:v>
                </c:pt>
                <c:pt idx="3">
                  <c:v>0.00572065659056578</c:v>
                </c:pt>
                <c:pt idx="4">
                  <c:v>0.00413905256253684</c:v>
                </c:pt>
                <c:pt idx="5">
                  <c:v>0.000218233432866378</c:v>
                </c:pt>
                <c:pt idx="6">
                  <c:v>0.019484378194886</c:v>
                </c:pt>
                <c:pt idx="7">
                  <c:v>-0.0214370765003373</c:v>
                </c:pt>
                <c:pt idx="8">
                  <c:v>0.023347902785888</c:v>
                </c:pt>
                <c:pt idx="9">
                  <c:v>0.00240190811333758</c:v>
                </c:pt>
                <c:pt idx="10">
                  <c:v>-0.00092580813690821</c:v>
                </c:pt>
                <c:pt idx="11">
                  <c:v>-0.00092580813690821</c:v>
                </c:pt>
                <c:pt idx="12">
                  <c:v>0.00234436855014331</c:v>
                </c:pt>
                <c:pt idx="13">
                  <c:v>0.000423531817770584</c:v>
                </c:pt>
                <c:pt idx="14">
                  <c:v>0.00376114159591165</c:v>
                </c:pt>
                <c:pt idx="15">
                  <c:v>-0.00117238781839343</c:v>
                </c:pt>
                <c:pt idx="16">
                  <c:v>0.00162149075349064</c:v>
                </c:pt>
                <c:pt idx="17">
                  <c:v>0.00119135697924034</c:v>
                </c:pt>
                <c:pt idx="18">
                  <c:v>0.000233796904066959</c:v>
                </c:pt>
                <c:pt idx="19">
                  <c:v>-0.000321380163834592</c:v>
                </c:pt>
                <c:pt idx="20">
                  <c:v>-7.21799948134819E-5</c:v>
                </c:pt>
                <c:pt idx="21">
                  <c:v>0.00231890703606638</c:v>
                </c:pt>
                <c:pt idx="22">
                  <c:v>-0.000300235526866571</c:v>
                </c:pt>
                <c:pt idx="23">
                  <c:v>0.00211288437504219</c:v>
                </c:pt>
                <c:pt idx="24">
                  <c:v>-0.00225156503099886</c:v>
                </c:pt>
                <c:pt idx="25">
                  <c:v>0.00033013183199646</c:v>
                </c:pt>
                <c:pt idx="26">
                  <c:v>0.00166503849503615</c:v>
                </c:pt>
                <c:pt idx="27">
                  <c:v>0.00205036797663663</c:v>
                </c:pt>
                <c:pt idx="28">
                  <c:v>-0.00380574017064531</c:v>
                </c:pt>
                <c:pt idx="29">
                  <c:v>0.0021669487532201</c:v>
                </c:pt>
                <c:pt idx="30">
                  <c:v>0.00122616347720336</c:v>
                </c:pt>
                <c:pt idx="31">
                  <c:v>3.54914210253885E-5</c:v>
                </c:pt>
                <c:pt idx="32">
                  <c:v>0.0036726251069837</c:v>
                </c:pt>
                <c:pt idx="33">
                  <c:v>0.00362917641199183</c:v>
                </c:pt>
                <c:pt idx="34">
                  <c:v>0.00497255661786782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909432"/>
        <c:axId val="-2112466232"/>
      </c:lineChart>
      <c:catAx>
        <c:axId val="-211190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466232"/>
        <c:crosses val="autoZero"/>
        <c:auto val="1"/>
        <c:lblAlgn val="ctr"/>
        <c:lblOffset val="100"/>
        <c:noMultiLvlLbl val="0"/>
      </c:catAx>
      <c:valAx>
        <c:axId val="-211246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1909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234950</xdr:colOff>
      <xdr:row>11</xdr:row>
      <xdr:rowOff>152400</xdr:rowOff>
    </xdr:from>
    <xdr:to>
      <xdr:col>15</xdr:col>
      <xdr:colOff>679450</xdr:colOff>
      <xdr:row>26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69850</xdr:colOff>
      <xdr:row>11</xdr:row>
      <xdr:rowOff>165100</xdr:rowOff>
    </xdr:from>
    <xdr:to>
      <xdr:col>21</xdr:col>
      <xdr:colOff>514350</xdr:colOff>
      <xdr:row>26</xdr:row>
      <xdr:rowOff>50800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13</xdr:row>
      <xdr:rowOff>76200</xdr:rowOff>
    </xdr:from>
    <xdr:to>
      <xdr:col>30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120650</xdr:colOff>
      <xdr:row>47</xdr:row>
      <xdr:rowOff>88900</xdr:rowOff>
    </xdr:from>
    <xdr:to>
      <xdr:col>27</xdr:col>
      <xdr:colOff>565150</xdr:colOff>
      <xdr:row>61</xdr:row>
      <xdr:rowOff>165100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514350</xdr:colOff>
      <xdr:row>42</xdr:row>
      <xdr:rowOff>127000</xdr:rowOff>
    </xdr:from>
    <xdr:to>
      <xdr:col>17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488950</xdr:colOff>
      <xdr:row>58</xdr:row>
      <xdr:rowOff>38100</xdr:rowOff>
    </xdr:from>
    <xdr:to>
      <xdr:col>17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755650</xdr:colOff>
      <xdr:row>47</xdr:row>
      <xdr:rowOff>88900</xdr:rowOff>
    </xdr:from>
    <xdr:to>
      <xdr:col>33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806450</xdr:colOff>
      <xdr:row>13</xdr:row>
      <xdr:rowOff>177800</xdr:rowOff>
    </xdr:from>
    <xdr:to>
      <xdr:col>36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topLeftCell="Y1" workbookViewId="0">
      <pane ySplit="1" topLeftCell="A2" activePane="bottomLeft" state="frozen"/>
      <selection pane="bottomLeft" activeCell="AK17" sqref="AK17"/>
    </sheetView>
  </sheetViews>
  <sheetFormatPr baseColWidth="10" defaultRowHeight="15" x14ac:dyDescent="0"/>
  <cols>
    <col min="18" max="18" width="12.1640625" bestFit="1" customWidth="1"/>
  </cols>
  <sheetData>
    <row r="1" spans="1:35">
      <c r="A1" t="s">
        <v>0</v>
      </c>
      <c r="B1" t="s">
        <v>11</v>
      </c>
      <c r="C1" t="s">
        <v>3</v>
      </c>
      <c r="D1" t="s">
        <v>8</v>
      </c>
      <c r="E1" t="s">
        <v>9</v>
      </c>
      <c r="F1" t="s">
        <v>10</v>
      </c>
      <c r="G1" t="s">
        <v>59</v>
      </c>
      <c r="H1" t="s">
        <v>60</v>
      </c>
      <c r="I1" t="s">
        <v>61</v>
      </c>
      <c r="J1" t="s">
        <v>62</v>
      </c>
      <c r="K1" t="s">
        <v>97</v>
      </c>
      <c r="L1" t="s">
        <v>87</v>
      </c>
      <c r="M1" t="s">
        <v>88</v>
      </c>
      <c r="N1" t="s">
        <v>89</v>
      </c>
      <c r="Q1" t="s">
        <v>90</v>
      </c>
      <c r="R1" t="s">
        <v>88</v>
      </c>
      <c r="S1" t="s">
        <v>89</v>
      </c>
      <c r="W1" t="s">
        <v>91</v>
      </c>
      <c r="X1" t="s">
        <v>92</v>
      </c>
      <c r="Y1" t="s">
        <v>93</v>
      </c>
      <c r="AA1" t="s">
        <v>94</v>
      </c>
      <c r="AB1" t="s">
        <v>95</v>
      </c>
      <c r="AC1" t="s">
        <v>96</v>
      </c>
      <c r="AG1" t="s">
        <v>104</v>
      </c>
      <c r="AH1" t="s">
        <v>105</v>
      </c>
    </row>
    <row r="2" spans="1:35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>H2+3*G2*1.66</f>
        <v>0.12819274447237011</v>
      </c>
      <c r="J2" s="3">
        <f>5*LOG(2*ABS(I2)*1000/(0.45*ABS(D2)^(1/3)+0.001*ABS(D2)),10)+1</f>
        <v>14.003004443539341</v>
      </c>
      <c r="K2" s="3">
        <f>5*LOG(2*ABS(E2)*1000/(0.45*ABS(D2)^(1/3)+0.001*ABS(D2)),10)+1</f>
        <v>11.473987173047661</v>
      </c>
      <c r="L2">
        <f>STDEV(DATA!A2:L2)</f>
        <v>7.4263671042012784E-3</v>
      </c>
      <c r="M2">
        <f>STDEV(DATA!M2:X2)</f>
        <v>1.2394502942773068E-2</v>
      </c>
      <c r="N2">
        <f>STDEV(DATA!Y2:AJ2)</f>
        <v>1.3892751046659926E-2</v>
      </c>
      <c r="Q2">
        <f>ABS(AVERAGE(DATA!A2:L2)-D2)</f>
        <v>6.4550650000000154E-2</v>
      </c>
      <c r="R2">
        <f>ABS(AVERAGE(DATA!M2:X2)-D2)</f>
        <v>6.2324575000000326E-2</v>
      </c>
      <c r="S2">
        <f>ABS(AVERAGE(DATA!Y2:AJ2)-D2)</f>
        <v>4.5330241666666549E-2</v>
      </c>
      <c r="W2">
        <f>Q2+3*L2*1.66</f>
        <v>0.10153395817892252</v>
      </c>
      <c r="X2">
        <f t="shared" ref="X2:Y17" si="0">R2+3*M2*1.66</f>
        <v>0.1240491996550102</v>
      </c>
      <c r="Y2">
        <f t="shared" si="0"/>
        <v>0.11451614187903297</v>
      </c>
      <c r="AA2">
        <f>5*LOG(2*ABS(W2)*1000/(0.45*ABS($D2)^(1/3)+0.001*ABS($D2)),10)+1</f>
        <v>13.496743801211975</v>
      </c>
      <c r="AB2">
        <f t="shared" ref="AB2:AC2" si="1">5*LOG(2*ABS(X2)*1000/(0.45*ABS($D2)^(1/3)+0.001*ABS($D2)),10)+1</f>
        <v>13.931657049512111</v>
      </c>
      <c r="AC2">
        <f t="shared" si="1"/>
        <v>13.758020756114458</v>
      </c>
      <c r="AG2">
        <f>L2-N2</f>
        <v>-6.4663839424586476E-3</v>
      </c>
      <c r="AH2">
        <f>M2-N2</f>
        <v>-1.4982481038868581E-3</v>
      </c>
      <c r="AI2">
        <v>0</v>
      </c>
    </row>
    <row r="3" spans="1:35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>H3+3*G3*1.66</f>
        <v>8.2934546628224221E-2</v>
      </c>
      <c r="J3" s="3">
        <f>5*LOG(2*ABS(I3)*1000/(0.45*ABS(D3)^(1/3)+0.001*ABS(D3)),10)+1</f>
        <v>13.057364590794622</v>
      </c>
      <c r="K3" s="3">
        <f t="shared" ref="K3:K36" si="2">5*LOG(2*ABS(E3)*1000/(0.45*ABS(D3)^(1/3)+0.001*ABS(D3)),10)+1</f>
        <v>11.473987173047661</v>
      </c>
      <c r="L3">
        <f>STDEV(DATA!A3:L3)</f>
        <v>7.9265180080422982E-3</v>
      </c>
      <c r="M3">
        <f>STDEV(DATA!M3:X3)</f>
        <v>4.3571167715397915E-3</v>
      </c>
      <c r="N3">
        <f>STDEV(DATA!Y3:AJ3)</f>
        <v>5.6401350471352646E-3</v>
      </c>
      <c r="Q3">
        <f>ABS(AVERAGE(DATA!A3:L3)-D3)</f>
        <v>5.0497450000000388E-2</v>
      </c>
      <c r="R3">
        <f>ABS(AVERAGE(DATA!M3:X3)-D3)</f>
        <v>5.3403558333333656E-2</v>
      </c>
      <c r="S3">
        <f>ABS(AVERAGE(DATA!Y3:AJ3)-D3)</f>
        <v>5.3313058333333441E-2</v>
      </c>
      <c r="W3">
        <f t="shared" ref="W3:W36" si="3">Q3+3*L3*1.66</f>
        <v>8.9971509680051034E-2</v>
      </c>
      <c r="X3">
        <f t="shared" si="0"/>
        <v>7.5101999855601814E-2</v>
      </c>
      <c r="Y3">
        <f t="shared" si="0"/>
        <v>8.1400930868067059E-2</v>
      </c>
      <c r="AA3">
        <f t="shared" ref="AA3:AA36" si="4">5*LOG(2*ABS(W3)*1000/(0.45*ABS($D3)^(1/3)+0.001*ABS($D3)),10)+1</f>
        <v>13.234212255405712</v>
      </c>
      <c r="AB3">
        <f t="shared" ref="AB3:AB36" si="5">5*LOG(2*ABS(X3)*1000/(0.45*ABS($D3)^(1/3)+0.001*ABS($D3)),10)+1</f>
        <v>12.841944725309421</v>
      </c>
      <c r="AC3">
        <f t="shared" ref="AC3:AC36" si="6">5*LOG(2*ABS(Y3)*1000/(0.45*ABS($D3)^(1/3)+0.001*ABS($D3)),10)+1</f>
        <v>13.016834073074579</v>
      </c>
      <c r="AG3">
        <f t="shared" ref="AG3:AG36" si="7">L3-N3</f>
        <v>2.2863829609070336E-3</v>
      </c>
      <c r="AH3">
        <f t="shared" ref="AH3:AH36" si="8">M3-N3</f>
        <v>-1.283018275595473E-3</v>
      </c>
      <c r="AI3">
        <v>0</v>
      </c>
    </row>
    <row r="4" spans="1:35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>H4+3*G4*1.66</f>
        <v>8.2826386487120013E-2</v>
      </c>
      <c r="J4" s="3">
        <f>5*LOG(2*ABS(I4)*1000/(0.45*ABS(D4)^(1/3)+0.001*ABS(D4)),10)+1</f>
        <v>13.054530789233109</v>
      </c>
      <c r="K4" s="3">
        <f t="shared" si="2"/>
        <v>11.473987173047661</v>
      </c>
      <c r="L4">
        <f>STDEV(DATA!A4:L4)</f>
        <v>5.6143721796601421E-3</v>
      </c>
      <c r="M4">
        <f>STDEV(DATA!M4:X4)</f>
        <v>7.1058776354508092E-3</v>
      </c>
      <c r="N4">
        <f>STDEV(DATA!Y4:AJ4)</f>
        <v>6.0073569433212156E-3</v>
      </c>
      <c r="Q4">
        <f>ABS(AVERAGE(DATA!A4:L4)-D4)</f>
        <v>4.7832191666667079E-2</v>
      </c>
      <c r="R4">
        <f>ABS(AVERAGE(DATA!M4:X4)-D4)</f>
        <v>4.7656850000000084E-2</v>
      </c>
      <c r="S4">
        <f>ABS(AVERAGE(DATA!Y4:AJ4)-D4)</f>
        <v>5.3400441666666687E-2</v>
      </c>
      <c r="W4">
        <f t="shared" si="3"/>
        <v>7.5791765121374588E-2</v>
      </c>
      <c r="X4">
        <f t="shared" si="0"/>
        <v>8.3044120624545109E-2</v>
      </c>
      <c r="Y4">
        <f t="shared" si="0"/>
        <v>8.3317079244406345E-2</v>
      </c>
      <c r="AA4">
        <f t="shared" si="4"/>
        <v>12.861797323946252</v>
      </c>
      <c r="AB4">
        <f t="shared" si="5"/>
        <v>13.060231669417622</v>
      </c>
      <c r="AC4">
        <f t="shared" si="6"/>
        <v>13.067357401190694</v>
      </c>
      <c r="AG4">
        <f t="shared" si="7"/>
        <v>-3.9298476366107348E-4</v>
      </c>
      <c r="AH4">
        <f t="shared" si="8"/>
        <v>1.0985206921295936E-3</v>
      </c>
      <c r="AI4">
        <v>0</v>
      </c>
    </row>
    <row r="5" spans="1:35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>H5+3*G5*1.66</f>
        <v>0.13043111452705436</v>
      </c>
      <c r="J5" s="3">
        <f>5*LOG(2*ABS(I5)*1000/(0.45*ABS(D5)^(1/3)+0.001*ABS(D5)),10)+1</f>
        <v>14.04059324300092</v>
      </c>
      <c r="K5" s="3">
        <f t="shared" si="2"/>
        <v>11.473987173047661</v>
      </c>
      <c r="L5">
        <f>STDEV(DATA!A5:L5)</f>
        <v>6.548086326044711E-3</v>
      </c>
      <c r="M5">
        <f>STDEV(DATA!M5:X5)</f>
        <v>1.3849253262398683E-2</v>
      </c>
      <c r="N5">
        <f>STDEV(DATA!Y5:AJ5)</f>
        <v>8.1285966718329036E-3</v>
      </c>
      <c r="Q5">
        <f>ABS(AVERAGE(DATA!A5:L5)-D5)</f>
        <v>3.4680933333333108E-2</v>
      </c>
      <c r="R5">
        <f>ABS(AVERAGE(DATA!M5:X5)-D5)</f>
        <v>4.3668166666666952E-2</v>
      </c>
      <c r="S5">
        <f>ABS(AVERAGE(DATA!Y5:AJ5)-D5)</f>
        <v>6.6024866666667403E-2</v>
      </c>
      <c r="W5">
        <f t="shared" si="3"/>
        <v>6.7290403237035779E-2</v>
      </c>
      <c r="X5">
        <f t="shared" si="0"/>
        <v>0.11263744791341239</v>
      </c>
      <c r="Y5">
        <f t="shared" si="0"/>
        <v>0.10650527809239527</v>
      </c>
      <c r="AA5">
        <f t="shared" si="4"/>
        <v>12.603452870485633</v>
      </c>
      <c r="AB5">
        <f t="shared" si="5"/>
        <v>13.722101225749661</v>
      </c>
      <c r="AC5">
        <f t="shared" si="6"/>
        <v>13.600542869816973</v>
      </c>
      <c r="AG5">
        <f t="shared" si="7"/>
        <v>-1.5805103457881926E-3</v>
      </c>
      <c r="AH5">
        <f t="shared" si="8"/>
        <v>5.7206565905657796E-3</v>
      </c>
      <c r="AI5">
        <v>0</v>
      </c>
    </row>
    <row r="6" spans="1:35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>H6+3*G6*1.66</f>
        <v>5.1921976652971012E-2</v>
      </c>
      <c r="J6" s="3">
        <f>5*LOG(2*ABS(I6)*1000/(0.45*ABS(D6)^(1/3)+0.001*ABS(D6)),10)+1</f>
        <v>11.925640692967161</v>
      </c>
      <c r="K6" s="3">
        <f t="shared" si="2"/>
        <v>13.348884605174961</v>
      </c>
      <c r="L6">
        <f>STDEV(DATA!A6:L6)</f>
        <v>9.0974434091147648E-3</v>
      </c>
      <c r="M6">
        <f>STDEV(DATA!M6:X6)</f>
        <v>1.0215904255661074E-2</v>
      </c>
      <c r="N6">
        <f>STDEV(DATA!Y6:AJ6)</f>
        <v>6.0768516931242328E-3</v>
      </c>
      <c r="Q6">
        <f>ABS(AVERAGE(DATA!A6:L6)-D6)</f>
        <v>1.0309074999999446E-2</v>
      </c>
      <c r="R6">
        <f>ABS(AVERAGE(DATA!M6:X6)-D6)</f>
        <v>9.4410583333330855E-3</v>
      </c>
      <c r="S6">
        <f>ABS(AVERAGE(DATA!Y6:AJ6)-D6)</f>
        <v>1.046157499999989E-2</v>
      </c>
      <c r="W6">
        <f t="shared" si="3"/>
        <v>5.5614343177390967E-2</v>
      </c>
      <c r="X6">
        <f t="shared" si="0"/>
        <v>6.0316261526525229E-2</v>
      </c>
      <c r="Y6">
        <f t="shared" si="0"/>
        <v>4.0724296431758567E-2</v>
      </c>
      <c r="AA6">
        <f t="shared" si="4"/>
        <v>12.074818667353316</v>
      </c>
      <c r="AB6">
        <f t="shared" si="5"/>
        <v>12.251056683217298</v>
      </c>
      <c r="AC6">
        <f t="shared" si="6"/>
        <v>11.398152555228792</v>
      </c>
      <c r="AG6">
        <f t="shared" si="7"/>
        <v>3.020591715990532E-3</v>
      </c>
      <c r="AH6">
        <f t="shared" si="8"/>
        <v>4.1390525625368407E-3</v>
      </c>
      <c r="AI6">
        <v>0</v>
      </c>
    </row>
    <row r="7" spans="1:35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>H7+3*G7*1.66</f>
        <v>4.7383109988888936E-2</v>
      </c>
      <c r="J7" s="3">
        <f>5*LOG(2*ABS(I7)*1000/(0.45*ABS(D7)^(1/3)+0.001*ABS(D7)),10)+1</f>
        <v>11.727002416307439</v>
      </c>
      <c r="K7" s="3">
        <f t="shared" si="2"/>
        <v>13.348884605174961</v>
      </c>
      <c r="L7">
        <f>STDEV(DATA!A7:L7)</f>
        <v>6.8984242199951291E-3</v>
      </c>
      <c r="M7">
        <f>STDEV(DATA!M7:X7)</f>
        <v>8.1442446664806191E-3</v>
      </c>
      <c r="N7">
        <f>STDEV(DATA!Y7:AJ7)</f>
        <v>7.926011233614241E-3</v>
      </c>
      <c r="Q7">
        <f>ABS(AVERAGE(DATA!A7:L7)-D7)</f>
        <v>7.6716583333333865E-3</v>
      </c>
      <c r="R7">
        <f>ABS(AVERAGE(DATA!M7:X7)-D7)</f>
        <v>1.0840674999999855E-2</v>
      </c>
      <c r="S7">
        <f>ABS(AVERAGE(DATA!Y7:AJ7)-D7)</f>
        <v>1.0321708333333124E-2</v>
      </c>
      <c r="W7">
        <f t="shared" si="3"/>
        <v>4.2025810948909129E-2</v>
      </c>
      <c r="X7">
        <f t="shared" si="0"/>
        <v>5.1399013439073334E-2</v>
      </c>
      <c r="Y7">
        <f t="shared" si="0"/>
        <v>4.979324427673204E-2</v>
      </c>
      <c r="AA7">
        <f t="shared" si="4"/>
        <v>11.466465117842951</v>
      </c>
      <c r="AB7">
        <f t="shared" si="5"/>
        <v>11.90365852096083</v>
      </c>
      <c r="AC7">
        <f t="shared" si="6"/>
        <v>11.834736723354908</v>
      </c>
      <c r="AG7">
        <f t="shared" si="7"/>
        <v>-1.0275870136191119E-3</v>
      </c>
      <c r="AH7">
        <f t="shared" si="8"/>
        <v>2.1823343286637813E-4</v>
      </c>
      <c r="AI7">
        <v>0</v>
      </c>
    </row>
    <row r="8" spans="1:35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>H8+3*G8*1.66</f>
        <v>0.27859025927794473</v>
      </c>
      <c r="J8" s="3">
        <f>5*LOG(2*ABS(I8)*1000/(0.45*ABS(D8)^(1/3)+0.001*ABS(D8)),10)+1</f>
        <v>17.627217385325327</v>
      </c>
      <c r="K8" s="3">
        <f t="shared" si="2"/>
        <v>15.40238774763853</v>
      </c>
      <c r="L8">
        <f>STDEV(DATA!A8:L8)</f>
        <v>2.3968994532942493E-2</v>
      </c>
      <c r="M8">
        <f>STDEV(DATA!M8:X8)</f>
        <v>4.6542283125881184E-2</v>
      </c>
      <c r="N8">
        <f>STDEV(DATA!Y8:AJ8)</f>
        <v>2.7057904930995181E-2</v>
      </c>
      <c r="Q8">
        <f>ABS(AVERAGE(DATA!A8:L8)-D8)</f>
        <v>3.7546024999999983E-2</v>
      </c>
      <c r="R8">
        <f>ABS(AVERAGE(DATA!M8:X8)-D8)</f>
        <v>4.068783333333334E-2</v>
      </c>
      <c r="S8">
        <f>ABS(AVERAGE(DATA!Y8:AJ8)-D8)</f>
        <v>5.0392724999999999E-2</v>
      </c>
      <c r="W8">
        <f t="shared" si="3"/>
        <v>0.1569116177740536</v>
      </c>
      <c r="X8">
        <f t="shared" si="0"/>
        <v>0.2724684033002216</v>
      </c>
      <c r="Y8">
        <f t="shared" si="0"/>
        <v>0.185141091556356</v>
      </c>
      <c r="AA8">
        <f t="shared" si="4"/>
        <v>16.380663247866792</v>
      </c>
      <c r="AB8">
        <f t="shared" si="5"/>
        <v>17.578968481289383</v>
      </c>
      <c r="AC8">
        <f t="shared" si="6"/>
        <v>16.739901847227323</v>
      </c>
      <c r="AG8">
        <f t="shared" si="7"/>
        <v>-3.0889103980526883E-3</v>
      </c>
      <c r="AH8">
        <f t="shared" si="8"/>
        <v>1.9484378194886003E-2</v>
      </c>
      <c r="AI8">
        <v>0</v>
      </c>
    </row>
    <row r="9" spans="1:35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>H9+3*G9*1.66</f>
        <v>0.10212041119781051</v>
      </c>
      <c r="J9" s="3">
        <f>5*LOG(2*ABS(I9)*1000/(0.45*ABS(D9)^(1/3)+0.001*ABS(D9)),10)+1</f>
        <v>15.447950521962959</v>
      </c>
      <c r="K9" s="3">
        <f t="shared" si="2"/>
        <v>15.40238774763853</v>
      </c>
      <c r="L9">
        <f>STDEV(DATA!A9:L9)</f>
        <v>1.1392478162712395E-2</v>
      </c>
      <c r="M9">
        <f>STDEV(DATA!M9:X9)</f>
        <v>1.5741977793868586E-2</v>
      </c>
      <c r="N9">
        <f>STDEV(DATA!Y9:AJ9)</f>
        <v>3.7179054294205899E-2</v>
      </c>
      <c r="Q9">
        <f>ABS(AVERAGE(DATA!A9:L9)-D9)</f>
        <v>2.8903866666666694E-2</v>
      </c>
      <c r="R9">
        <f>ABS(AVERAGE(DATA!M9:X9)-D9)</f>
        <v>3.2086991666666675E-2</v>
      </c>
      <c r="S9">
        <f>ABS(AVERAGE(DATA!Y9:AJ9)-D9)</f>
        <v>1.1030233333333334E-2</v>
      </c>
      <c r="W9">
        <f t="shared" si="3"/>
        <v>8.5638407916974413E-2</v>
      </c>
      <c r="X9">
        <f t="shared" si="0"/>
        <v>0.11048204108013224</v>
      </c>
      <c r="Y9">
        <f t="shared" si="0"/>
        <v>0.1961819237184787</v>
      </c>
      <c r="AA9">
        <f t="shared" si="4"/>
        <v>15.065730671804957</v>
      </c>
      <c r="AB9">
        <f t="shared" si="5"/>
        <v>15.618846192329311</v>
      </c>
      <c r="AC9">
        <f t="shared" si="6"/>
        <v>16.865682691732342</v>
      </c>
      <c r="AG9">
        <f t="shared" si="7"/>
        <v>-2.5786576131493502E-2</v>
      </c>
      <c r="AH9">
        <f t="shared" si="8"/>
        <v>-2.1437076500337313E-2</v>
      </c>
      <c r="AI9">
        <v>0</v>
      </c>
    </row>
    <row r="10" spans="1:35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>H10+3*G10*1.66</f>
        <v>0.35499188889492661</v>
      </c>
      <c r="J10" s="3">
        <f>5*LOG(2*ABS(I10)*1000/(0.45*ABS(D10)^(1/3)+0.001*ABS(D10)),10)+1</f>
        <v>18.153479898147538</v>
      </c>
      <c r="K10" s="3">
        <f t="shared" si="2"/>
        <v>15.40238774763853</v>
      </c>
      <c r="L10">
        <f>STDEV(DATA!A10:L10)</f>
        <v>2.7398105101293164E-2</v>
      </c>
      <c r="M10">
        <f>STDEV(DATA!M10:X10)</f>
        <v>7.1879734894531241E-2</v>
      </c>
      <c r="N10">
        <f>STDEV(DATA!Y10:AJ10)</f>
        <v>4.8531832108643244E-2</v>
      </c>
      <c r="Q10">
        <f>ABS(AVERAGE(DATA!A10:L10)-D10)</f>
        <v>2.4480416666666643E-2</v>
      </c>
      <c r="R10">
        <f>ABS(AVERAGE(DATA!M10:X10)-D10)</f>
        <v>1.0224041666666656E-2</v>
      </c>
      <c r="S10">
        <f>ABS(AVERAGE(DATA!Y10:AJ10)-D10)</f>
        <v>7.730728333333331E-2</v>
      </c>
      <c r="W10">
        <f t="shared" si="3"/>
        <v>0.16092298007110659</v>
      </c>
      <c r="X10">
        <f t="shared" si="0"/>
        <v>0.36818512144143223</v>
      </c>
      <c r="Y10">
        <f t="shared" si="0"/>
        <v>0.31899580723437659</v>
      </c>
      <c r="AA10">
        <f t="shared" si="4"/>
        <v>16.435478080173844</v>
      </c>
      <c r="AB10">
        <f t="shared" si="5"/>
        <v>18.232718919884771</v>
      </c>
      <c r="AC10">
        <f t="shared" si="6"/>
        <v>17.921312622063294</v>
      </c>
      <c r="AG10">
        <f t="shared" si="7"/>
        <v>-2.113372700735008E-2</v>
      </c>
      <c r="AH10">
        <f t="shared" si="8"/>
        <v>2.3347902785887997E-2</v>
      </c>
      <c r="AI10">
        <v>0</v>
      </c>
    </row>
    <row r="11" spans="1:35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>H11+3*G11*1.66</f>
        <v>8.7549053189216935E-2</v>
      </c>
      <c r="J11" s="3">
        <f>5*LOG(2*ABS(I11)*1000/(0.45*ABS(D11)^(1/3)+0.001*ABS(D11)),10)+1</f>
        <v>15.113645016188055</v>
      </c>
      <c r="K11" s="3">
        <f t="shared" si="2"/>
        <v>15.40238774763853</v>
      </c>
      <c r="L11">
        <f>STDEV(DATA!A11:L11)</f>
        <v>2.5063257085525821E-2</v>
      </c>
      <c r="M11">
        <f>STDEV(DATA!M11:X11)</f>
        <v>2.0448871661668158E-2</v>
      </c>
      <c r="N11">
        <f>STDEV(DATA!Y11:AJ11)</f>
        <v>1.8046963548330582E-2</v>
      </c>
      <c r="Q11">
        <f>ABS(AVERAGE(DATA!A11:L11)-D11)</f>
        <v>1.2303733333333372E-2</v>
      </c>
      <c r="R11">
        <f>ABS(AVERAGE(DATA!M11:X11)-D11)</f>
        <v>2.5071958333333338E-2</v>
      </c>
      <c r="S11">
        <f>ABS(AVERAGE(DATA!Y11:AJ11)-D11)</f>
        <v>2.0321875000000017E-2</v>
      </c>
      <c r="W11">
        <f t="shared" si="3"/>
        <v>0.13711875361925197</v>
      </c>
      <c r="X11">
        <f t="shared" si="0"/>
        <v>0.12690733920844077</v>
      </c>
      <c r="Y11">
        <f t="shared" si="0"/>
        <v>0.1101957534706863</v>
      </c>
      <c r="AA11">
        <f t="shared" si="4"/>
        <v>16.087872032394507</v>
      </c>
      <c r="AB11">
        <f t="shared" si="5"/>
        <v>15.919821440679453</v>
      </c>
      <c r="AC11">
        <f t="shared" si="6"/>
        <v>15.613212041461331</v>
      </c>
      <c r="AG11">
        <f t="shared" si="7"/>
        <v>7.0162935371952395E-3</v>
      </c>
      <c r="AH11">
        <f t="shared" si="8"/>
        <v>2.4019081133375766E-3</v>
      </c>
      <c r="AI11">
        <v>0</v>
      </c>
    </row>
    <row r="12" spans="1:35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>H12+3*G12*1.66</f>
        <v>4.5905916515742481E-2</v>
      </c>
      <c r="J12" s="3">
        <f>5*LOG(2*ABS(I12)*1000/(0.45*ABS(D12)^(1/3)+0.001*ABS(D12)),10)+1</f>
        <v>11.286286581054661</v>
      </c>
      <c r="K12" s="3">
        <f t="shared" si="2"/>
        <v>14.482093246661224</v>
      </c>
      <c r="L12">
        <f>STDEV(DATA!A12:L12)</f>
        <v>7.7077441517025124E-3</v>
      </c>
      <c r="M12">
        <f>STDEV(DATA!M12:X12)</f>
        <v>6.6426079651130373E-3</v>
      </c>
      <c r="N12">
        <f>STDEV(DATA!Y12:AJ12)</f>
        <v>7.5684161020212479E-3</v>
      </c>
      <c r="Q12">
        <f>ABS(AVERAGE(DATA!A12:L12)-D12)</f>
        <v>4.2402083333339391E-3</v>
      </c>
      <c r="R12">
        <f>ABS(AVERAGE(DATA!M12:X12)-D12)</f>
        <v>6.5116000000013941E-3</v>
      </c>
      <c r="S12">
        <f>ABS(AVERAGE(DATA!Y12:AJ12)-D12)</f>
        <v>1.1430166666667851E-2</v>
      </c>
      <c r="W12">
        <f t="shared" si="3"/>
        <v>4.2624774208812444E-2</v>
      </c>
      <c r="X12">
        <f t="shared" si="0"/>
        <v>3.9591787666264318E-2</v>
      </c>
      <c r="Y12">
        <f t="shared" si="0"/>
        <v>4.9120878854733666E-2</v>
      </c>
      <c r="AA12">
        <f t="shared" si="4"/>
        <v>11.125253725689948</v>
      </c>
      <c r="AB12">
        <f t="shared" si="5"/>
        <v>10.964968826618158</v>
      </c>
      <c r="AC12">
        <f t="shared" si="6"/>
        <v>11.433273910630117</v>
      </c>
      <c r="AG12">
        <f t="shared" si="7"/>
        <v>1.3932804968126451E-4</v>
      </c>
      <c r="AH12">
        <f t="shared" si="8"/>
        <v>-9.2580813690821065E-4</v>
      </c>
      <c r="AI12">
        <v>0</v>
      </c>
    </row>
    <row r="13" spans="1:35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>H13+3*G13*1.66</f>
        <v>4.4928161425036667E-2</v>
      </c>
      <c r="J13" s="3">
        <f>5*LOG(2*ABS(I13)*1000/(0.45*ABS(D13)^(1/3)+0.001*ABS(D13)),10)+1</f>
        <v>11.239536500934879</v>
      </c>
      <c r="K13" s="3">
        <f t="shared" si="2"/>
        <v>14.482093246661224</v>
      </c>
      <c r="L13">
        <f>STDEV(DATA!A13:L13)</f>
        <v>7.1295683471913037E-3</v>
      </c>
      <c r="M13">
        <f>STDEV(DATA!M13:X13)</f>
        <v>6.6426079651130373E-3</v>
      </c>
      <c r="N13">
        <f>STDEV(DATA!Y13:AJ13)</f>
        <v>7.5684161020212479E-3</v>
      </c>
      <c r="Q13">
        <f>ABS(AVERAGE(DATA!A13:L13)-D13)</f>
        <v>4.5168499999999057E-3</v>
      </c>
      <c r="R13">
        <f>ABS(AVERAGE(DATA!M13:X13)-D13)</f>
        <v>6.5116000000013941E-3</v>
      </c>
      <c r="S13">
        <f>ABS(AVERAGE(DATA!Y13:AJ13)-D13)</f>
        <v>1.1430166666667851E-2</v>
      </c>
      <c r="W13">
        <f t="shared" si="3"/>
        <v>4.0022100369012596E-2</v>
      </c>
      <c r="X13">
        <f t="shared" si="0"/>
        <v>3.9591787666264318E-2</v>
      </c>
      <c r="Y13">
        <f t="shared" si="0"/>
        <v>4.9120878854733666E-2</v>
      </c>
      <c r="AA13">
        <f t="shared" si="4"/>
        <v>10.988442652203105</v>
      </c>
      <c r="AB13">
        <f t="shared" si="5"/>
        <v>10.964968826618158</v>
      </c>
      <c r="AC13">
        <f t="shared" si="6"/>
        <v>11.433273910630117</v>
      </c>
      <c r="AG13">
        <f t="shared" si="7"/>
        <v>-4.3884775482994423E-4</v>
      </c>
      <c r="AH13">
        <f t="shared" si="8"/>
        <v>-9.2580813690821065E-4</v>
      </c>
      <c r="AI13">
        <v>0</v>
      </c>
    </row>
    <row r="14" spans="1:35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>H14+3*G14*1.66</f>
        <v>0.17356594904793754</v>
      </c>
      <c r="J14" s="3">
        <f>5*LOG(2*ABS(I14)*1000/(0.45*ABS(D14)^(1/3)+0.001*ABS(D14)),10)+1</f>
        <v>12.176800462287723</v>
      </c>
      <c r="K14" s="3">
        <f t="shared" si="2"/>
        <v>10.979477825570713</v>
      </c>
      <c r="L14">
        <f>STDEV(DATA!A14:L14)</f>
        <v>1.0399054965148804E-2</v>
      </c>
      <c r="M14">
        <f>STDEV(DATA!M14:X14)</f>
        <v>7.2925645180967604E-3</v>
      </c>
      <c r="N14">
        <f>STDEV(DATA!Y14:AJ14)</f>
        <v>4.9481959679534455E-3</v>
      </c>
      <c r="Q14">
        <f>ABS(AVERAGE(DATA!A14:L14)-D14)</f>
        <v>4.6505049999993275E-2</v>
      </c>
      <c r="R14">
        <f>ABS(AVERAGE(DATA!M14:X14)-D14)</f>
        <v>5.0100883333328738E-2</v>
      </c>
      <c r="S14">
        <f>ABS(AVERAGE(DATA!Y14:AJ14)-D14)</f>
        <v>9.1871149999988688E-2</v>
      </c>
      <c r="W14">
        <f t="shared" si="3"/>
        <v>9.8292343726434306E-2</v>
      </c>
      <c r="X14">
        <f t="shared" si="0"/>
        <v>8.64178546334506E-2</v>
      </c>
      <c r="Y14">
        <f t="shared" si="0"/>
        <v>0.11651316592039684</v>
      </c>
      <c r="AA14">
        <f t="shared" si="4"/>
        <v>10.942076279082455</v>
      </c>
      <c r="AB14">
        <f t="shared" si="5"/>
        <v>10.662495228225108</v>
      </c>
      <c r="AC14">
        <f t="shared" si="6"/>
        <v>11.311352841372592</v>
      </c>
      <c r="AG14">
        <f t="shared" si="7"/>
        <v>5.4508589971953587E-3</v>
      </c>
      <c r="AH14">
        <f t="shared" si="8"/>
        <v>2.3443685501433149E-3</v>
      </c>
      <c r="AI14">
        <v>0</v>
      </c>
    </row>
    <row r="15" spans="1:35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>H15+3*G15*1.66</f>
        <v>3.1973223690195424E-2</v>
      </c>
      <c r="J15" s="3">
        <f>5*LOG(2*ABS(I15)*1000/(0.45*ABS(D15)^(1/3)+0.001*ABS(D15)),10)+1</f>
        <v>9.7119045761347493</v>
      </c>
      <c r="K15" s="3">
        <f t="shared" si="2"/>
        <v>12.187972445717499</v>
      </c>
      <c r="L15">
        <f>STDEV(DATA!A15:L15)</f>
        <v>3.6576460328351678E-3</v>
      </c>
      <c r="M15">
        <f>STDEV(DATA!M15:X15)</f>
        <v>5.1908043034744932E-3</v>
      </c>
      <c r="N15">
        <f>STDEV(DATA!Y15:AJ15)</f>
        <v>4.7672724857039089E-3</v>
      </c>
      <c r="Q15">
        <f>ABS(AVERAGE(DATA!A15:L15)-D15)</f>
        <v>1.0516116666664743E-2</v>
      </c>
      <c r="R15">
        <f>ABS(AVERAGE(DATA!M15:X15)-D15)</f>
        <v>8.8217666666672301E-3</v>
      </c>
      <c r="S15">
        <f>ABS(AVERAGE(DATA!Y15:AJ15)-D15)</f>
        <v>9.1565749999986679E-3</v>
      </c>
      <c r="W15">
        <f t="shared" si="3"/>
        <v>2.8731193910183878E-2</v>
      </c>
      <c r="X15">
        <f t="shared" si="0"/>
        <v>3.4671972097970211E-2</v>
      </c>
      <c r="Y15">
        <f t="shared" si="0"/>
        <v>3.2897591978804132E-2</v>
      </c>
      <c r="AA15">
        <f t="shared" si="4"/>
        <v>9.4797408119862183</v>
      </c>
      <c r="AB15">
        <f t="shared" si="5"/>
        <v>9.8878651681195091</v>
      </c>
      <c r="AC15">
        <f t="shared" si="6"/>
        <v>9.7737929949519682</v>
      </c>
      <c r="AG15">
        <f t="shared" si="7"/>
        <v>-1.109626452868741E-3</v>
      </c>
      <c r="AH15">
        <f t="shared" si="8"/>
        <v>4.2353181777058432E-4</v>
      </c>
      <c r="AI15">
        <v>0</v>
      </c>
    </row>
    <row r="16" spans="1:35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>H16+3*G16*1.66</f>
        <v>5.1319215677700931E-2</v>
      </c>
      <c r="J16" s="3">
        <f>5*LOG(2*ABS(I16)*1000/(0.45*ABS(D16)^(1/3)+0.001*ABS(D16)),10)+1</f>
        <v>10.739372497418874</v>
      </c>
      <c r="K16" s="3">
        <f t="shared" si="2"/>
        <v>12.187972445717499</v>
      </c>
      <c r="L16">
        <f>STDEV(DATA!A16:L16)</f>
        <v>2.7016508381242157E-3</v>
      </c>
      <c r="M16">
        <f>STDEV(DATA!M16:X16)</f>
        <v>6.2127726425392901E-3</v>
      </c>
      <c r="N16">
        <f>STDEV(DATA!Y16:AJ16)</f>
        <v>2.4516310466276355E-3</v>
      </c>
      <c r="Q16">
        <f>ABS(AVERAGE(DATA!A16:L16)-D16)</f>
        <v>2.3028749999980391E-3</v>
      </c>
      <c r="R16">
        <f>ABS(AVERAGE(DATA!M16:X16)-D16)</f>
        <v>9.0556666666685715E-4</v>
      </c>
      <c r="S16">
        <f>ABS(AVERAGE(DATA!Y16:AJ16)-D16)</f>
        <v>1.8098583333333806E-2</v>
      </c>
      <c r="W16">
        <f t="shared" si="3"/>
        <v>1.5757096173856632E-2</v>
      </c>
      <c r="X16">
        <f t="shared" si="0"/>
        <v>3.1845174426512524E-2</v>
      </c>
      <c r="Y16">
        <f t="shared" si="0"/>
        <v>3.0307705945539429E-2</v>
      </c>
      <c r="AA16">
        <f t="shared" si="4"/>
        <v>8.1753533744715803</v>
      </c>
      <c r="AB16">
        <f t="shared" si="5"/>
        <v>9.7031906057283042</v>
      </c>
      <c r="AC16">
        <f t="shared" si="6"/>
        <v>9.5957377704295279</v>
      </c>
      <c r="AG16">
        <f t="shared" si="7"/>
        <v>2.5001979149658028E-4</v>
      </c>
      <c r="AH16">
        <f t="shared" si="8"/>
        <v>3.7611415959116546E-3</v>
      </c>
      <c r="AI16">
        <v>0</v>
      </c>
    </row>
    <row r="17" spans="1:35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>H17+3*G17*1.66</f>
        <v>0.10977501584156084</v>
      </c>
      <c r="J17" s="3">
        <f>5*LOG(2*ABS(I17)*1000/(0.45*ABS(D17)^(1/3)+0.001*ABS(D17)),10)+1</f>
        <v>12.959867804516971</v>
      </c>
      <c r="K17" s="3">
        <f t="shared" si="2"/>
        <v>11.252200283951151</v>
      </c>
      <c r="L17">
        <f>STDEV(DATA!A17:L17)</f>
        <v>9.0570603917732705E-3</v>
      </c>
      <c r="M17">
        <f>STDEV(DATA!M17:X17)</f>
        <v>8.6141732502006095E-3</v>
      </c>
      <c r="N17">
        <f>STDEV(DATA!Y17:AJ17)</f>
        <v>9.7865610685940359E-3</v>
      </c>
      <c r="Q17">
        <f>ABS(AVERAGE(DATA!A17:L17)-D17)</f>
        <v>6.5021275000000323E-2</v>
      </c>
      <c r="R17">
        <f>ABS(AVERAGE(DATA!M17:X17)-D17)</f>
        <v>5.9142708333333793E-2</v>
      </c>
      <c r="S17">
        <f>ABS(AVERAGE(DATA!Y17:AJ17)-D17)</f>
        <v>5.3090475000001192E-2</v>
      </c>
      <c r="W17">
        <f t="shared" si="3"/>
        <v>0.1101254357510312</v>
      </c>
      <c r="X17">
        <f t="shared" si="0"/>
        <v>0.10204129111933283</v>
      </c>
      <c r="Y17">
        <f t="shared" si="0"/>
        <v>0.1018275491215995</v>
      </c>
      <c r="AA17">
        <f t="shared" si="4"/>
        <v>12.966788461602857</v>
      </c>
      <c r="AB17">
        <f t="shared" si="5"/>
        <v>12.801229987579884</v>
      </c>
      <c r="AC17">
        <f t="shared" si="6"/>
        <v>12.796676716757879</v>
      </c>
      <c r="AG17">
        <f t="shared" si="7"/>
        <v>-7.2950067682076535E-4</v>
      </c>
      <c r="AH17">
        <f t="shared" si="8"/>
        <v>-1.1723878183934264E-3</v>
      </c>
      <c r="AI17">
        <v>0</v>
      </c>
    </row>
    <row r="18" spans="1:35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>H18+3*G18*1.66</f>
        <v>0.10244261719438122</v>
      </c>
      <c r="J18" s="3">
        <f>5*LOG(2*ABS(I18)*1000/(0.45*ABS(D18)^(1/3)+0.001*ABS(D18)),10)+1</f>
        <v>12.80975358853525</v>
      </c>
      <c r="K18" s="3">
        <f t="shared" si="2"/>
        <v>11.252200283951151</v>
      </c>
      <c r="L18">
        <f>STDEV(DATA!A18:L18)</f>
        <v>6.7809117282310576E-3</v>
      </c>
      <c r="M18">
        <f>STDEV(DATA!M18:X18)</f>
        <v>1.0370987631090952E-2</v>
      </c>
      <c r="N18">
        <f>STDEV(DATA!Y18:AJ18)</f>
        <v>8.7494968776003143E-3</v>
      </c>
      <c r="Q18">
        <f>ABS(AVERAGE(DATA!A18:L18)-D18)</f>
        <v>5.1274033333331914E-2</v>
      </c>
      <c r="R18">
        <f>ABS(AVERAGE(DATA!M18:X18)-D18)</f>
        <v>5.5287333333334132E-2</v>
      </c>
      <c r="S18">
        <f>ABS(AVERAGE(DATA!Y18:AJ18)-D18)</f>
        <v>6.0751074999999766E-2</v>
      </c>
      <c r="W18">
        <f t="shared" si="3"/>
        <v>8.5042973739922575E-2</v>
      </c>
      <c r="X18">
        <f t="shared" ref="X18:X36" si="9">R18+3*M18*1.66</f>
        <v>0.10693485173616707</v>
      </c>
      <c r="Y18">
        <f t="shared" ref="Y18:Y36" si="10">S18+3*N18*1.66</f>
        <v>0.10432356945044932</v>
      </c>
      <c r="AA18">
        <f t="shared" si="4"/>
        <v>12.405542452129644</v>
      </c>
      <c r="AB18">
        <f t="shared" si="5"/>
        <v>12.902946620397195</v>
      </c>
      <c r="AC18">
        <f t="shared" si="6"/>
        <v>12.849262452816166</v>
      </c>
      <c r="AG18">
        <f t="shared" si="7"/>
        <v>-1.9685851493692567E-3</v>
      </c>
      <c r="AH18">
        <f t="shared" si="8"/>
        <v>1.6214907534906377E-3</v>
      </c>
      <c r="AI18">
        <v>0</v>
      </c>
    </row>
    <row r="19" spans="1:35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>H19+3*G19*1.66</f>
        <v>0.16343371284728866</v>
      </c>
      <c r="J19" s="3">
        <f>5*LOG(2*ABS(I19)*1000/(0.45*ABS(D19)^(1/3)+0.001*ABS(D19)),10)+1</f>
        <v>13.289721770035078</v>
      </c>
      <c r="K19" s="3">
        <f t="shared" si="2"/>
        <v>10.717863556640458</v>
      </c>
      <c r="L19">
        <f>STDEV(DATA!A19:L19)</f>
        <v>8.0531957004092731E-3</v>
      </c>
      <c r="M19">
        <f>STDEV(DATA!M19:X19)</f>
        <v>5.9088292885167296E-3</v>
      </c>
      <c r="N19">
        <f>STDEV(DATA!Y19:AJ19)</f>
        <v>4.717472309276387E-3</v>
      </c>
      <c r="Q19">
        <f>ABS(AVERAGE(DATA!A19:L19)-D19)</f>
        <v>0.12716949999999905</v>
      </c>
      <c r="R19">
        <f>ABS(AVERAGE(DATA!M19:X19)-D19)</f>
        <v>0.12381045833333459</v>
      </c>
      <c r="S19">
        <f>ABS(AVERAGE(DATA!Y19:AJ19)-D19)</f>
        <v>0.13240491666666721</v>
      </c>
      <c r="W19">
        <f t="shared" si="3"/>
        <v>0.16727441458803721</v>
      </c>
      <c r="X19">
        <f t="shared" si="9"/>
        <v>0.15323642819014791</v>
      </c>
      <c r="Y19">
        <f t="shared" si="10"/>
        <v>0.15589792876686362</v>
      </c>
      <c r="AA19">
        <f t="shared" si="4"/>
        <v>13.340161128207022</v>
      </c>
      <c r="AB19">
        <f t="shared" si="5"/>
        <v>13.149823636944051</v>
      </c>
      <c r="AC19">
        <f t="shared" si="6"/>
        <v>13.187215261286315</v>
      </c>
      <c r="AG19">
        <f t="shared" si="7"/>
        <v>3.3357233911328861E-3</v>
      </c>
      <c r="AH19">
        <f t="shared" si="8"/>
        <v>1.1913569792403426E-3</v>
      </c>
      <c r="AI19">
        <v>0</v>
      </c>
    </row>
    <row r="20" spans="1:35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>H20+3*G20*1.66</f>
        <v>-3.2425061569749336E-2</v>
      </c>
      <c r="J20" s="3">
        <f>5*LOG(2*ABS(I20)*1000/(0.45*ABS(D20)^(1/3)+0.001*ABS(D20)),10)+1</f>
        <v>10.988275060090796</v>
      </c>
      <c r="K20" s="3">
        <f t="shared" si="2"/>
        <v>13.433871013044671</v>
      </c>
      <c r="L20">
        <f>STDEV(DATA!A20:L20)</f>
        <v>2.5176320239673855E-3</v>
      </c>
      <c r="M20">
        <f>STDEV(DATA!M20:X20)</f>
        <v>3.4636563212510642E-3</v>
      </c>
      <c r="N20">
        <f>STDEV(DATA!Y20:AJ20)</f>
        <v>3.2298594171841048E-3</v>
      </c>
      <c r="Q20">
        <f>ABS(AVERAGE(DATA!A20:L20)-D20)</f>
        <v>4.9167558333332639E-2</v>
      </c>
      <c r="R20">
        <f>ABS(AVERAGE(DATA!M20:X20)-D20)</f>
        <v>4.9723791666667072E-2</v>
      </c>
      <c r="S20">
        <f>ABS(AVERAGE(DATA!Y20:AJ20)-D20)</f>
        <v>4.6918724999999384E-2</v>
      </c>
      <c r="W20">
        <f t="shared" si="3"/>
        <v>6.1705365812690219E-2</v>
      </c>
      <c r="X20">
        <f t="shared" si="9"/>
        <v>6.6972800146497369E-2</v>
      </c>
      <c r="Y20">
        <f t="shared" si="10"/>
        <v>6.3003424897576224E-2</v>
      </c>
      <c r="AA20">
        <f t="shared" si="4"/>
        <v>12.385485669638566</v>
      </c>
      <c r="AB20">
        <f t="shared" si="5"/>
        <v>12.563363299329982</v>
      </c>
      <c r="AC20">
        <f t="shared" si="6"/>
        <v>12.430691805843484</v>
      </c>
      <c r="AG20">
        <f t="shared" si="7"/>
        <v>-7.1222739321671934E-4</v>
      </c>
      <c r="AH20">
        <f t="shared" si="8"/>
        <v>2.3379690406695941E-4</v>
      </c>
      <c r="AI20">
        <v>0</v>
      </c>
    </row>
    <row r="21" spans="1:35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>H21+3*G21*1.66</f>
        <v>-3.1921751992780557E-2</v>
      </c>
      <c r="J21" s="3">
        <f>5*LOG(2*ABS(I21)*1000/(0.45*ABS(D21)^(1/3)+0.001*ABS(D21)),10)+1</f>
        <v>10.954304608755873</v>
      </c>
      <c r="K21" s="3">
        <f t="shared" si="2"/>
        <v>13.433871013044671</v>
      </c>
      <c r="L21">
        <f>STDEV(DATA!A21:L21)</f>
        <v>3.5710602360248989E-3</v>
      </c>
      <c r="M21">
        <f>STDEV(DATA!M21:X21)</f>
        <v>3.2034915940195984E-3</v>
      </c>
      <c r="N21">
        <f>STDEV(DATA!Y21:AJ21)</f>
        <v>3.5248717578541902E-3</v>
      </c>
      <c r="Q21">
        <f>ABS(AVERAGE(DATA!A21:L21)-D21)</f>
        <v>5.1343924999999846E-2</v>
      </c>
      <c r="R21">
        <f>ABS(AVERAGE(DATA!M21:X21)-D21)</f>
        <v>4.865427500000008E-2</v>
      </c>
      <c r="S21">
        <f>ABS(AVERAGE(DATA!Y21:AJ21)-D21)</f>
        <v>4.8906424999999754E-2</v>
      </c>
      <c r="W21">
        <f t="shared" si="3"/>
        <v>6.9127804975403842E-2</v>
      </c>
      <c r="X21">
        <f t="shared" si="9"/>
        <v>6.4607663138217683E-2</v>
      </c>
      <c r="Y21">
        <f t="shared" si="10"/>
        <v>6.6460286354113621E-2</v>
      </c>
      <c r="AA21">
        <f t="shared" si="4"/>
        <v>12.632134847492674</v>
      </c>
      <c r="AB21">
        <f t="shared" si="5"/>
        <v>12.48529117742126</v>
      </c>
      <c r="AC21">
        <f t="shared" si="6"/>
        <v>12.546682053892912</v>
      </c>
      <c r="AG21">
        <f t="shared" si="7"/>
        <v>4.6188478170708716E-5</v>
      </c>
      <c r="AH21">
        <f t="shared" si="8"/>
        <v>-3.2138016383459174E-4</v>
      </c>
      <c r="AI21">
        <v>0</v>
      </c>
    </row>
    <row r="22" spans="1:35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>H22+3*G22*1.66</f>
        <v>3.0984729917674633E-2</v>
      </c>
      <c r="J22" s="3">
        <f>5*LOG(2*ABS(I22)*1000/(0.45*ABS(D22)^(1/3)+0.001*ABS(D22)),10)+1</f>
        <v>10.88960958764118</v>
      </c>
      <c r="K22" s="3">
        <f t="shared" si="2"/>
        <v>13.433871013044671</v>
      </c>
      <c r="L22">
        <f>STDEV(DATA!A22:L22)</f>
        <v>5.0951499127066778E-3</v>
      </c>
      <c r="M22">
        <f>STDEV(DATA!M22:X22)</f>
        <v>5.1469844239126579E-3</v>
      </c>
      <c r="N22">
        <f>STDEV(DATA!Y22:AJ22)</f>
        <v>5.2191644187261398E-3</v>
      </c>
      <c r="Q22">
        <f>ABS(AVERAGE(DATA!A22:L22)-D22)</f>
        <v>4.304925000000015E-3</v>
      </c>
      <c r="R22">
        <f>ABS(AVERAGE(DATA!M22:X22)-D22)</f>
        <v>1.0882999999997089E-3</v>
      </c>
      <c r="S22">
        <f>ABS(AVERAGE(DATA!Y22:AJ22)-D22)</f>
        <v>4.6919333333335089E-3</v>
      </c>
      <c r="W22">
        <f t="shared" si="3"/>
        <v>2.9678771565279271E-2</v>
      </c>
      <c r="X22">
        <f t="shared" si="9"/>
        <v>2.6720282431084742E-2</v>
      </c>
      <c r="Y22">
        <f t="shared" si="10"/>
        <v>3.0683372138589685E-2</v>
      </c>
      <c r="AA22">
        <f t="shared" si="4"/>
        <v>10.796100618474911</v>
      </c>
      <c r="AB22">
        <f t="shared" si="5"/>
        <v>10.568076234459925</v>
      </c>
      <c r="AC22">
        <f t="shared" si="6"/>
        <v>10.868386449909108</v>
      </c>
      <c r="AG22">
        <f t="shared" si="7"/>
        <v>-1.2401450601946199E-4</v>
      </c>
      <c r="AH22">
        <f t="shared" si="8"/>
        <v>-7.2179994813481932E-5</v>
      </c>
      <c r="AI22">
        <v>0</v>
      </c>
    </row>
    <row r="23" spans="1:35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>H23+3*G23*1.66</f>
        <v>5.7347711557033845E-2</v>
      </c>
      <c r="J23" s="3">
        <f>5*LOG(2*ABS(I23)*1000/(0.45*ABS(D23)^(1/3)+0.001*ABS(D23)),10)+1</f>
        <v>12.226451474014723</v>
      </c>
      <c r="K23" s="3">
        <f t="shared" si="2"/>
        <v>13.433871013044671</v>
      </c>
      <c r="L23">
        <f>STDEV(DATA!A23:L23)</f>
        <v>4.881702453938353E-3</v>
      </c>
      <c r="M23">
        <f>STDEV(DATA!M23:X23)</f>
        <v>6.9731207639123546E-3</v>
      </c>
      <c r="N23">
        <f>STDEV(DATA!Y23:AJ23)</f>
        <v>4.6542137278459787E-3</v>
      </c>
      <c r="Q23">
        <f>ABS(AVERAGE(DATA!A23:L23)-D23)</f>
        <v>2.5098783333332708E-2</v>
      </c>
      <c r="R23">
        <f>ABS(AVERAGE(DATA!M23:X23)-D23)</f>
        <v>2.6003941666667085E-2</v>
      </c>
      <c r="S23">
        <f>ABS(AVERAGE(DATA!Y23:AJ23)-D23)</f>
        <v>1.6369108333333049E-2</v>
      </c>
      <c r="W23">
        <f t="shared" si="3"/>
        <v>4.9409661553945702E-2</v>
      </c>
      <c r="X23">
        <f t="shared" si="9"/>
        <v>6.0730083070950604E-2</v>
      </c>
      <c r="Y23">
        <f t="shared" si="10"/>
        <v>3.954709269800602E-2</v>
      </c>
      <c r="AA23">
        <f t="shared" si="4"/>
        <v>11.902930408401772</v>
      </c>
      <c r="AB23">
        <f t="shared" si="5"/>
        <v>12.350890388954769</v>
      </c>
      <c r="AC23">
        <f t="shared" si="6"/>
        <v>11.41944382242516</v>
      </c>
      <c r="AG23">
        <f t="shared" si="7"/>
        <v>2.2748872609237424E-4</v>
      </c>
      <c r="AH23">
        <f t="shared" si="8"/>
        <v>2.3189070360663758E-3</v>
      </c>
      <c r="AI23">
        <v>0</v>
      </c>
    </row>
    <row r="24" spans="1:35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>H24+3*G24*1.66</f>
        <v>9.8974446317828757E-2</v>
      </c>
      <c r="J24" s="3">
        <f>5*LOG(2*ABS(I24)*1000/(0.45*ABS(D24)^(1/3)+0.001*ABS(D24)),10)+1</f>
        <v>13.201143929396366</v>
      </c>
      <c r="K24" s="3">
        <f t="shared" si="2"/>
        <v>11.233828481517104</v>
      </c>
      <c r="L24">
        <f>STDEV(DATA!A24:L24)</f>
        <v>1.3861901954201183E-3</v>
      </c>
      <c r="M24">
        <f>STDEV(DATA!M24:X24)</f>
        <v>5.5057265305119378E-4</v>
      </c>
      <c r="N24">
        <f>STDEV(DATA!Y24:AJ24)</f>
        <v>8.5080817991776481E-4</v>
      </c>
      <c r="Q24">
        <f>ABS(AVERAGE(DATA!A24:L24)-D24)</f>
        <v>9.3463416666666355E-2</v>
      </c>
      <c r="R24">
        <f>ABS(AVERAGE(DATA!M24:X24)-D24)</f>
        <v>9.2571908333332509E-2</v>
      </c>
      <c r="S24">
        <f>ABS(AVERAGE(DATA!Y24:AJ24)-D24)</f>
        <v>9.3990441666666591E-2</v>
      </c>
      <c r="W24">
        <f t="shared" si="3"/>
        <v>0.10036664383985855</v>
      </c>
      <c r="X24">
        <f t="shared" si="9"/>
        <v>9.5313760145527449E-2</v>
      </c>
      <c r="Y24">
        <f t="shared" si="10"/>
        <v>9.822746640265706E-2</v>
      </c>
      <c r="AA24">
        <f t="shared" si="4"/>
        <v>13.231475534975724</v>
      </c>
      <c r="AB24">
        <f t="shared" si="5"/>
        <v>13.119306539290704</v>
      </c>
      <c r="AC24">
        <f t="shared" si="6"/>
        <v>13.184693236685222</v>
      </c>
      <c r="AG24">
        <f t="shared" si="7"/>
        <v>5.3538201550235346E-4</v>
      </c>
      <c r="AH24">
        <f t="shared" si="8"/>
        <v>-3.0023552686657103E-4</v>
      </c>
      <c r="AI24">
        <v>0</v>
      </c>
    </row>
    <row r="25" spans="1:35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>H25+3*G25*1.66</f>
        <v>1.5038814712714565E-2</v>
      </c>
      <c r="J25" s="3">
        <f>5*LOG(2*ABS(I25)*1000/(0.45*ABS(D25)^(1/3)+0.001*ABS(D25)),10)+1</f>
        <v>8.4362055507992473</v>
      </c>
      <c r="K25" s="3">
        <f t="shared" si="2"/>
        <v>12.550137507823191</v>
      </c>
      <c r="L25">
        <f>STDEV(DATA!A25:L25)</f>
        <v>9.1807380184618093E-3</v>
      </c>
      <c r="M25">
        <f>STDEV(DATA!M25:X25)</f>
        <v>7.3512766921448487E-3</v>
      </c>
      <c r="N25">
        <f>STDEV(DATA!Y25:AJ25)</f>
        <v>5.2383923171026598E-3</v>
      </c>
      <c r="Q25">
        <f>ABS(AVERAGE(DATA!A25:L25)-D25)</f>
        <v>2.4808399999999509E-2</v>
      </c>
      <c r="R25">
        <f>ABS(AVERAGE(DATA!M25:X25)-D25)</f>
        <v>2.5792791666665593E-2</v>
      </c>
      <c r="S25">
        <f>ABS(AVERAGE(DATA!Y25:AJ25)-D25)</f>
        <v>3.5808833333334178E-2</v>
      </c>
      <c r="W25">
        <f t="shared" si="3"/>
        <v>7.0528475331939317E-2</v>
      </c>
      <c r="X25">
        <f t="shared" si="9"/>
        <v>6.2402149593546938E-2</v>
      </c>
      <c r="Y25">
        <f t="shared" si="10"/>
        <v>6.1896027072505425E-2</v>
      </c>
      <c r="AA25">
        <f t="shared" si="4"/>
        <v>11.791959985171637</v>
      </c>
      <c r="AB25">
        <f t="shared" si="5"/>
        <v>11.526135259162899</v>
      </c>
      <c r="AC25">
        <f t="shared" si="6"/>
        <v>11.508451376844492</v>
      </c>
      <c r="AG25">
        <f t="shared" si="7"/>
        <v>3.9423457013591495E-3</v>
      </c>
      <c r="AH25">
        <f t="shared" si="8"/>
        <v>2.1128843750421889E-3</v>
      </c>
      <c r="AI25">
        <v>0</v>
      </c>
    </row>
    <row r="26" spans="1:35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>H26+3*G26*1.66</f>
        <v>-3.1255781914294664E-3</v>
      </c>
      <c r="J26" s="3">
        <f>5*LOG(2*ABS(I26)*1000/(0.45*ABS(D26)^(1/3)+0.001*ABS(D26)),10)+1</f>
        <v>5.0247893476160668</v>
      </c>
      <c r="K26" s="3">
        <f t="shared" si="2"/>
        <v>12.550137507823191</v>
      </c>
      <c r="L26">
        <f>STDEV(DATA!A26:L26)</f>
        <v>6.6875923072418318E-3</v>
      </c>
      <c r="M26">
        <f>STDEV(DATA!M26:X26)</f>
        <v>6.0460803673776393E-3</v>
      </c>
      <c r="N26">
        <f>STDEV(DATA!Y26:AJ26)</f>
        <v>8.297645398376503E-3</v>
      </c>
      <c r="Q26">
        <f>ABS(AVERAGE(DATA!A26:L26)-D26)</f>
        <v>3.6940433333333189E-2</v>
      </c>
      <c r="R26">
        <f>ABS(AVERAGE(DATA!M26:X26)-D26)</f>
        <v>3.7382683333332167E-2</v>
      </c>
      <c r="S26">
        <f>ABS(AVERAGE(DATA!Y26:AJ26)-D26)</f>
        <v>3.7821741666666853E-2</v>
      </c>
      <c r="W26">
        <f t="shared" si="3"/>
        <v>7.0244643023397502E-2</v>
      </c>
      <c r="X26">
        <f t="shared" si="9"/>
        <v>6.7492163562872812E-2</v>
      </c>
      <c r="Y26">
        <f t="shared" si="10"/>
        <v>7.9144015750581831E-2</v>
      </c>
      <c r="AA26">
        <f t="shared" si="4"/>
        <v>11.783203556823546</v>
      </c>
      <c r="AB26">
        <f t="shared" si="5"/>
        <v>11.696404259461849</v>
      </c>
      <c r="AC26">
        <f t="shared" si="6"/>
        <v>12.042227920318329</v>
      </c>
      <c r="AG26">
        <f t="shared" si="7"/>
        <v>-1.6100530911346712E-3</v>
      </c>
      <c r="AH26">
        <f t="shared" si="8"/>
        <v>-2.2515650309988637E-3</v>
      </c>
      <c r="AI26">
        <v>0</v>
      </c>
    </row>
    <row r="27" spans="1:35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>H27+3*G27*1.66</f>
        <v>-4.0006316209551807E-3</v>
      </c>
      <c r="J27" s="3">
        <f>5*LOG(2*ABS(I27)*1000/(0.45*ABS(D27)^(1/3)+0.001*ABS(D27)),10)+1</f>
        <v>5.5607803242633995</v>
      </c>
      <c r="K27" s="3">
        <f t="shared" si="2"/>
        <v>12.550137507823191</v>
      </c>
      <c r="L27">
        <f>STDEV(DATA!A27:L27)</f>
        <v>8.6666803007135872E-3</v>
      </c>
      <c r="M27">
        <f>STDEV(DATA!M27:X27)</f>
        <v>6.7078237733665565E-3</v>
      </c>
      <c r="N27">
        <f>STDEV(DATA!Y27:AJ27)</f>
        <v>6.377691941370096E-3</v>
      </c>
      <c r="Q27">
        <f>ABS(AVERAGE(DATA!A27:L27)-D27)</f>
        <v>3.9502125000000277E-2</v>
      </c>
      <c r="R27">
        <f>ABS(AVERAGE(DATA!M27:X27)-D27)</f>
        <v>3.8683999999999941E-2</v>
      </c>
      <c r="S27">
        <f>ABS(AVERAGE(DATA!Y27:AJ27)-D27)</f>
        <v>4.1300841666666699E-2</v>
      </c>
      <c r="W27">
        <f t="shared" si="3"/>
        <v>8.2662192897553943E-2</v>
      </c>
      <c r="X27">
        <f t="shared" si="9"/>
        <v>7.2088962391365391E-2</v>
      </c>
      <c r="Y27">
        <f t="shared" si="10"/>
        <v>7.3061747534689775E-2</v>
      </c>
      <c r="AA27">
        <f t="shared" si="4"/>
        <v>12.136672119052642</v>
      </c>
      <c r="AB27">
        <f t="shared" si="5"/>
        <v>11.839481380693648</v>
      </c>
      <c r="AC27">
        <f t="shared" si="6"/>
        <v>11.868587786403076</v>
      </c>
      <c r="AG27">
        <f t="shared" si="7"/>
        <v>2.2889883593434912E-3</v>
      </c>
      <c r="AH27">
        <f t="shared" si="8"/>
        <v>3.3013183199646044E-4</v>
      </c>
      <c r="AI27">
        <v>0</v>
      </c>
    </row>
    <row r="28" spans="1:35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>H28+3*G28*1.66</f>
        <v>1.8783857865356891E-2</v>
      </c>
      <c r="J28" s="3">
        <f>5*LOG(2*ABS(I28)*1000/(0.45*ABS(D28)^(1/3)+0.001*ABS(D28)),10)+1</f>
        <v>8.9190614745160079</v>
      </c>
      <c r="K28" s="3">
        <f t="shared" si="2"/>
        <v>12.550137507823191</v>
      </c>
      <c r="L28">
        <f>STDEV(DATA!A28:L28)</f>
        <v>6.4187181418526246E-3</v>
      </c>
      <c r="M28">
        <f>STDEV(DATA!M28:X28)</f>
        <v>9.0790588170599484E-3</v>
      </c>
      <c r="N28">
        <f>STDEV(DATA!Y28:AJ28)</f>
        <v>7.4140203220237995E-3</v>
      </c>
      <c r="Q28">
        <f>ABS(AVERAGE(DATA!A28:L28)-D28)</f>
        <v>2.0551349999999857E-2</v>
      </c>
      <c r="R28">
        <f>ABS(AVERAGE(DATA!M28:X28)-D28)</f>
        <v>2.3493199999998993E-2</v>
      </c>
      <c r="S28">
        <f>ABS(AVERAGE(DATA!Y28:AJ28)-D28)</f>
        <v>3.1434441666664981E-2</v>
      </c>
      <c r="W28">
        <f t="shared" si="3"/>
        <v>5.251656634642593E-2</v>
      </c>
      <c r="X28">
        <f t="shared" si="9"/>
        <v>6.8706912908957529E-2</v>
      </c>
      <c r="Y28">
        <f t="shared" si="10"/>
        <v>6.8356262870343493E-2</v>
      </c>
      <c r="AA28">
        <f t="shared" si="4"/>
        <v>11.151619123704336</v>
      </c>
      <c r="AB28">
        <f t="shared" si="5"/>
        <v>11.735139685637307</v>
      </c>
      <c r="AC28">
        <f t="shared" si="6"/>
        <v>11.724029063968283</v>
      </c>
      <c r="AG28">
        <f t="shared" si="7"/>
        <v>-9.9530218017117485E-4</v>
      </c>
      <c r="AH28">
        <f t="shared" si="8"/>
        <v>1.665038495036149E-3</v>
      </c>
      <c r="AI28">
        <v>0</v>
      </c>
    </row>
    <row r="29" spans="1:35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>H29+3*G29*1.66</f>
        <v>-6.989372980500444E-2</v>
      </c>
      <c r="J29" s="3">
        <f>5*LOG(2*ABS(I29)*1000/(0.45*ABS(D29)^(1/3)+0.001*ABS(D29)),10)+1</f>
        <v>12.225820129454469</v>
      </c>
      <c r="K29" s="3">
        <f t="shared" si="2"/>
        <v>13.003629045663764</v>
      </c>
      <c r="L29">
        <f>STDEV(DATA!A29:L29)</f>
        <v>9.1859492881545008E-3</v>
      </c>
      <c r="M29">
        <f>STDEV(DATA!M29:X29)</f>
        <v>9.3869057069360766E-3</v>
      </c>
      <c r="N29">
        <f>STDEV(DATA!Y29:AJ29)</f>
        <v>7.3365377302994431E-3</v>
      </c>
      <c r="Q29">
        <f>ABS(AVERAGE(DATA!A29:L29)-D29)</f>
        <v>0.1265243500000004</v>
      </c>
      <c r="R29">
        <f>ABS(AVERAGE(DATA!M29:X29)-D29)</f>
        <v>0.12401910000000083</v>
      </c>
      <c r="S29">
        <f>ABS(AVERAGE(DATA!Y29:AJ29)-D29)</f>
        <v>0.11308094166666738</v>
      </c>
      <c r="W29">
        <f t="shared" si="3"/>
        <v>0.17227037745500981</v>
      </c>
      <c r="X29">
        <f t="shared" si="9"/>
        <v>0.17076589042054249</v>
      </c>
      <c r="Y29">
        <f t="shared" si="10"/>
        <v>0.14961689956355861</v>
      </c>
      <c r="AA29">
        <f t="shared" si="4"/>
        <v>14.184682072084099</v>
      </c>
      <c r="AB29">
        <f t="shared" si="5"/>
        <v>14.165634680663207</v>
      </c>
      <c r="AC29">
        <f t="shared" si="6"/>
        <v>13.878532299826178</v>
      </c>
      <c r="AG29">
        <f t="shared" si="7"/>
        <v>1.8494115578550577E-3</v>
      </c>
      <c r="AH29">
        <f t="shared" si="8"/>
        <v>2.0503679766366335E-3</v>
      </c>
      <c r="AI29">
        <v>0</v>
      </c>
    </row>
    <row r="30" spans="1:35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>H30+3*G30*1.66</f>
        <v>-7.3322573911987654E-2</v>
      </c>
      <c r="J30" s="3">
        <f>5*LOG(2*ABS(I30)*1000/(0.45*ABS(D30)^(1/3)+0.001*ABS(D30)),10)+1</f>
        <v>12.32981755571209</v>
      </c>
      <c r="K30" s="3">
        <f t="shared" si="2"/>
        <v>13.003629045663764</v>
      </c>
      <c r="L30">
        <f>STDEV(DATA!A30:L30)</f>
        <v>7.4176321846032177E-3</v>
      </c>
      <c r="M30">
        <f>STDEV(DATA!M30:X30)</f>
        <v>7.0252201350820423E-3</v>
      </c>
      <c r="N30">
        <f>STDEV(DATA!Y30:AJ30)</f>
        <v>1.0830960305727355E-2</v>
      </c>
      <c r="Q30">
        <f>ABS(AVERAGE(DATA!A30:L30)-D30)</f>
        <v>0.12296063333333418</v>
      </c>
      <c r="R30">
        <f>ABS(AVERAGE(DATA!M30:X30)-D30)</f>
        <v>0.11918245000000116</v>
      </c>
      <c r="S30">
        <f>ABS(AVERAGE(DATA!Y30:AJ30)-D30)</f>
        <v>0.11410603333333391</v>
      </c>
      <c r="W30">
        <f t="shared" si="3"/>
        <v>0.15990044161265821</v>
      </c>
      <c r="X30">
        <f t="shared" si="9"/>
        <v>0.15416804627270975</v>
      </c>
      <c r="Y30">
        <f t="shared" si="10"/>
        <v>0.16804421565585614</v>
      </c>
      <c r="AA30">
        <f t="shared" si="4"/>
        <v>14.022877361570542</v>
      </c>
      <c r="AB30">
        <f t="shared" si="5"/>
        <v>13.943600889417278</v>
      </c>
      <c r="AC30">
        <f t="shared" si="6"/>
        <v>14.130746885508621</v>
      </c>
      <c r="AG30">
        <f t="shared" si="7"/>
        <v>-3.4133281211241378E-3</v>
      </c>
      <c r="AH30">
        <f t="shared" si="8"/>
        <v>-3.8057401706453131E-3</v>
      </c>
      <c r="AI30">
        <v>0</v>
      </c>
    </row>
    <row r="31" spans="1:35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>H31+3*G31*1.66</f>
        <v>8.0408293644494575E-2</v>
      </c>
      <c r="J31" s="3">
        <f>5*LOG(2*ABS(I31)*1000/(0.45*ABS(D31)^(1/3)+0.001*ABS(D31)),10)+1</f>
        <v>12.452798021798262</v>
      </c>
      <c r="K31" s="3">
        <f t="shared" si="2"/>
        <v>12.926293791844822</v>
      </c>
      <c r="L31">
        <f>STDEV(DATA!A31:L31)</f>
        <v>3.9655645862221468E-3</v>
      </c>
      <c r="M31">
        <f>STDEV(DATA!M31:X31)</f>
        <v>7.8017840484589374E-3</v>
      </c>
      <c r="N31">
        <f>STDEV(DATA!Y31:AJ31)</f>
        <v>5.6348352952388363E-3</v>
      </c>
      <c r="Q31">
        <f>ABS(AVERAGE(DATA!A31:L31)-D31)</f>
        <v>3.454332499999957E-2</v>
      </c>
      <c r="R31">
        <f>ABS(AVERAGE(DATA!M31:X31)-D31)</f>
        <v>3.7207266666667849E-2</v>
      </c>
      <c r="S31">
        <f>ABS(AVERAGE(DATA!Y31:AJ31)-D31)</f>
        <v>4.7577808333334026E-2</v>
      </c>
      <c r="W31">
        <f t="shared" si="3"/>
        <v>5.429183663938586E-2</v>
      </c>
      <c r="X31">
        <f t="shared" si="9"/>
        <v>7.6060151227993353E-2</v>
      </c>
      <c r="Y31">
        <f t="shared" si="10"/>
        <v>7.5639288103623428E-2</v>
      </c>
      <c r="AA31">
        <f t="shared" si="4"/>
        <v>11.599966460139674</v>
      </c>
      <c r="AB31">
        <f t="shared" si="5"/>
        <v>12.332079714696855</v>
      </c>
      <c r="AC31">
        <f t="shared" si="6"/>
        <v>12.320030955499167</v>
      </c>
      <c r="AG31">
        <f t="shared" si="7"/>
        <v>-1.6692707090166896E-3</v>
      </c>
      <c r="AH31">
        <f t="shared" si="8"/>
        <v>2.166948753220101E-3</v>
      </c>
      <c r="AI31">
        <v>0</v>
      </c>
    </row>
    <row r="32" spans="1:35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>H32+3*G32*1.66</f>
        <v>7.3627262365402013E-2</v>
      </c>
      <c r="J32" s="3">
        <f>5*LOG(2*ABS(I32)*1000/(0.45*ABS(D32)^(1/3)+0.001*ABS(D32)),10)+1</f>
        <v>12.261486663619815</v>
      </c>
      <c r="K32" s="3">
        <f t="shared" si="2"/>
        <v>12.926293400181226</v>
      </c>
      <c r="L32">
        <f>STDEV(DATA!A32:L32)</f>
        <v>4.1945943800991373E-3</v>
      </c>
      <c r="M32">
        <f>STDEV(DATA!M32:X32)</f>
        <v>6.5992834294200239E-3</v>
      </c>
      <c r="N32">
        <f>STDEV(DATA!Y32:AJ32)</f>
        <v>5.3731199522166657E-3</v>
      </c>
      <c r="Q32">
        <f>ABS(AVERAGE(DATA!A32:L32)-D32)</f>
        <v>4.6524908333332782E-2</v>
      </c>
      <c r="R32">
        <f>ABS(AVERAGE(DATA!M32:X32)-D32)</f>
        <v>4.5705800000000352E-2</v>
      </c>
      <c r="S32">
        <f>ABS(AVERAGE(DATA!Y32:AJ32)-D32)</f>
        <v>4.0978449999999889E-2</v>
      </c>
      <c r="W32">
        <f t="shared" si="3"/>
        <v>6.7413988346226486E-2</v>
      </c>
      <c r="X32">
        <f t="shared" si="9"/>
        <v>7.8570231478512068E-2</v>
      </c>
      <c r="Y32">
        <f t="shared" si="10"/>
        <v>6.7736587362038886E-2</v>
      </c>
      <c r="AA32">
        <f t="shared" si="4"/>
        <v>12.070043508321357</v>
      </c>
      <c r="AB32">
        <f t="shared" si="5"/>
        <v>12.402583563366077</v>
      </c>
      <c r="AC32">
        <f t="shared" si="6"/>
        <v>12.080409963498036</v>
      </c>
      <c r="AG32">
        <f t="shared" si="7"/>
        <v>-1.1785255721175284E-3</v>
      </c>
      <c r="AH32">
        <f t="shared" si="8"/>
        <v>1.2261634772033582E-3</v>
      </c>
      <c r="AI32">
        <v>0</v>
      </c>
    </row>
    <row r="33" spans="1:35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>H33+3*G33*1.66</f>
        <v>2.2956776087035349E-3</v>
      </c>
      <c r="J33" s="3">
        <f>5*LOG(2*ABS(I33)*1000/(0.45*ABS(D33)^(1/3)+0.001*ABS(D33)),10)+1</f>
        <v>4.8646277067689931</v>
      </c>
      <c r="K33" s="3">
        <f t="shared" si="2"/>
        <v>13.060073215386453</v>
      </c>
      <c r="L33">
        <f>STDEV(DATA!A33:L33)</f>
        <v>6.3355001852417533E-3</v>
      </c>
      <c r="M33">
        <f>STDEV(DATA!M33:X33)</f>
        <v>9.8978803131253065E-3</v>
      </c>
      <c r="N33">
        <f>STDEV(DATA!Y33:AJ33)</f>
        <v>9.862388892099918E-3</v>
      </c>
      <c r="Q33">
        <f>ABS(AVERAGE(DATA!A33:L33)-D33)</f>
        <v>6.3022091666667279E-2</v>
      </c>
      <c r="R33">
        <f>ABS(AVERAGE(DATA!M33:X33)-D33)</f>
        <v>5.8102775000000051E-2</v>
      </c>
      <c r="S33">
        <f>ABS(AVERAGE(DATA!Y33:AJ33)-D33)</f>
        <v>4.4927858333332793E-2</v>
      </c>
      <c r="W33">
        <f t="shared" si="3"/>
        <v>9.4572882589171209E-2</v>
      </c>
      <c r="X33">
        <f t="shared" si="9"/>
        <v>0.10739421895936407</v>
      </c>
      <c r="Y33">
        <f t="shared" si="10"/>
        <v>9.4042555015990376E-2</v>
      </c>
      <c r="AA33">
        <f t="shared" si="4"/>
        <v>12.938906348232667</v>
      </c>
      <c r="AB33">
        <f t="shared" si="5"/>
        <v>13.21497773479159</v>
      </c>
      <c r="AC33">
        <f t="shared" si="6"/>
        <v>12.926695314581632</v>
      </c>
      <c r="AG33">
        <f t="shared" si="7"/>
        <v>-3.5268887068581646E-3</v>
      </c>
      <c r="AH33">
        <f t="shared" si="8"/>
        <v>3.5491421025388506E-5</v>
      </c>
      <c r="AI33">
        <v>0</v>
      </c>
    </row>
    <row r="34" spans="1:35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>H34+3*G34*1.66</f>
        <v>-1.226516989661295E-2</v>
      </c>
      <c r="J34" s="3">
        <f>5*LOG(2*ABS(I34)*1000/(0.45*ABS(D34)^(1/3)+0.001*ABS(D34)),10)+1</f>
        <v>8.5034410574504804</v>
      </c>
      <c r="K34" s="3">
        <f t="shared" si="2"/>
        <v>13.060073215386453</v>
      </c>
      <c r="L34">
        <f>STDEV(DATA!A34:L34)</f>
        <v>5.7237346104541771E-3</v>
      </c>
      <c r="M34">
        <f>STDEV(DATA!M34:X34)</f>
        <v>1.1339107621440357E-2</v>
      </c>
      <c r="N34">
        <f>STDEV(DATA!Y34:AJ34)</f>
        <v>7.6664825144566557E-3</v>
      </c>
      <c r="Q34">
        <f>ABS(AVERAGE(DATA!A34:L34)-D34)</f>
        <v>6.8331299999999651E-2</v>
      </c>
      <c r="R34">
        <f>ABS(AVERAGE(DATA!M34:X34)-D34)</f>
        <v>6.835161666666778E-2</v>
      </c>
      <c r="S34">
        <f>ABS(AVERAGE(DATA!Y34:AJ34)-D34)</f>
        <v>5.5321191666666714E-2</v>
      </c>
      <c r="W34">
        <f t="shared" si="3"/>
        <v>9.6835498360061445E-2</v>
      </c>
      <c r="X34">
        <f t="shared" si="9"/>
        <v>0.12482037262144074</v>
      </c>
      <c r="Y34">
        <f t="shared" si="10"/>
        <v>9.3500274588660864E-2</v>
      </c>
      <c r="AA34">
        <f t="shared" si="4"/>
        <v>12.990246175264126</v>
      </c>
      <c r="AB34">
        <f t="shared" si="5"/>
        <v>13.541500589033223</v>
      </c>
      <c r="AC34">
        <f t="shared" si="6"/>
        <v>12.91413764687017</v>
      </c>
      <c r="AG34">
        <f t="shared" si="7"/>
        <v>-1.9427479040024787E-3</v>
      </c>
      <c r="AH34">
        <f t="shared" si="8"/>
        <v>3.6726251069837011E-3</v>
      </c>
      <c r="AI34">
        <v>0</v>
      </c>
    </row>
    <row r="35" spans="1:35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>H35+3*G35*1.66</f>
        <v>0.11275577301776124</v>
      </c>
      <c r="J35" s="3">
        <f>5*LOG(2*ABS(I35)*1000/(0.45*ABS(D35)^(1/3)+0.001*ABS(D35)),10)+1</f>
        <v>13.186987651892833</v>
      </c>
      <c r="K35" s="3">
        <f t="shared" si="2"/>
        <v>12.926293718407884</v>
      </c>
      <c r="L35">
        <f>STDEV(DATA!A35:L35)</f>
        <v>4.4282125179884559E-3</v>
      </c>
      <c r="M35">
        <f>STDEV(DATA!M35:X35)</f>
        <v>1.5487840582160208E-2</v>
      </c>
      <c r="N35">
        <f>STDEV(DATA!Y35:AJ35)</f>
        <v>1.1858664170168381E-2</v>
      </c>
      <c r="Q35">
        <f>ABS(AVERAGE(DATA!A35:L35)-D35)</f>
        <v>3.5128391666666481E-2</v>
      </c>
      <c r="R35">
        <f>ABS(AVERAGE(DATA!M35:X35)-D35)</f>
        <v>3.1453525000000759E-2</v>
      </c>
      <c r="S35">
        <f>ABS(AVERAGE(DATA!Y35:AJ35)-D35)</f>
        <v>4.287108333334011E-3</v>
      </c>
      <c r="W35">
        <f t="shared" si="3"/>
        <v>5.7180890006248992E-2</v>
      </c>
      <c r="X35">
        <f t="shared" si="9"/>
        <v>0.10858297109915858</v>
      </c>
      <c r="Y35">
        <f t="shared" si="10"/>
        <v>6.3343255900772541E-2</v>
      </c>
      <c r="AA35">
        <f t="shared" si="4"/>
        <v>11.71254827220562</v>
      </c>
      <c r="AB35">
        <f t="shared" si="5"/>
        <v>13.105102322685147</v>
      </c>
      <c r="AC35">
        <f t="shared" si="6"/>
        <v>11.93479563210626</v>
      </c>
      <c r="AG35">
        <f t="shared" si="7"/>
        <v>-7.4304516521799249E-3</v>
      </c>
      <c r="AH35">
        <f t="shared" si="8"/>
        <v>3.6291764119918274E-3</v>
      </c>
      <c r="AI35">
        <v>0</v>
      </c>
    </row>
    <row r="36" spans="1:35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>H36+3*G36*1.66</f>
        <v>0.12244222173881454</v>
      </c>
      <c r="J36" s="3">
        <f>5*LOG(2*ABS(I36)*1000/(0.45*ABS(D36)^(1/3)+0.001*ABS(D36)),10)+1</f>
        <v>13.365949406970129</v>
      </c>
      <c r="K36" s="3">
        <f t="shared" si="2"/>
        <v>12.926293400181226</v>
      </c>
      <c r="L36">
        <f>STDEV(DATA!A36:L36)</f>
        <v>3.7602982919233909E-3</v>
      </c>
      <c r="M36">
        <f>STDEV(DATA!M36:X36)</f>
        <v>1.5966023834807396E-2</v>
      </c>
      <c r="N36">
        <f>STDEV(DATA!Y36:AJ36)</f>
        <v>1.0993467216939577E-2</v>
      </c>
      <c r="Q36">
        <f>ABS(AVERAGE(DATA!A36:L36)-D36)</f>
        <v>7.5834666666665385E-3</v>
      </c>
      <c r="R36">
        <f>ABS(AVERAGE(DATA!M36:X36)-D36)</f>
        <v>3.9124500000005114E-3</v>
      </c>
      <c r="S36">
        <f>ABS(AVERAGE(DATA!Y36:AJ36)-D36)</f>
        <v>3.7472791666666616E-2</v>
      </c>
      <c r="W36">
        <f t="shared" si="3"/>
        <v>2.6309752160445024E-2</v>
      </c>
      <c r="X36">
        <f t="shared" si="9"/>
        <v>8.3423248697341329E-2</v>
      </c>
      <c r="Y36">
        <f t="shared" si="10"/>
        <v>9.2220258407025718E-2</v>
      </c>
      <c r="AA36">
        <f t="shared" si="4"/>
        <v>10.026877185296536</v>
      </c>
      <c r="AB36">
        <f t="shared" si="5"/>
        <v>12.532728891615246</v>
      </c>
      <c r="AC36">
        <f t="shared" si="6"/>
        <v>12.750425074210408</v>
      </c>
      <c r="AG36">
        <f t="shared" si="7"/>
        <v>-7.2331689250161868E-3</v>
      </c>
      <c r="AH36">
        <f t="shared" si="8"/>
        <v>4.9725566178678189E-3</v>
      </c>
      <c r="AI36">
        <v>0</v>
      </c>
    </row>
    <row r="37" spans="1:35">
      <c r="A37" t="s">
        <v>2</v>
      </c>
      <c r="Z37" t="s">
        <v>99</v>
      </c>
      <c r="AA37" t="s">
        <v>100</v>
      </c>
      <c r="AB37" t="s">
        <v>101</v>
      </c>
      <c r="AC37" t="s">
        <v>102</v>
      </c>
      <c r="AE37" t="s">
        <v>103</v>
      </c>
    </row>
    <row r="38" spans="1:35">
      <c r="Z38">
        <v>4</v>
      </c>
      <c r="AA38">
        <f t="array" ref="AA38:AA53">FREQUENCY(AA2:AA36,Z38:Z53)</f>
        <v>0</v>
      </c>
      <c r="AB38">
        <f t="array" ref="AB38:AB53">FREQUENCY(AB2:AB36,Z38:Z53)</f>
        <v>0</v>
      </c>
      <c r="AC38">
        <f t="array" ref="AC38:AC53">FREQUENCY(AC2:AC36,Z38:Z53)</f>
        <v>0</v>
      </c>
      <c r="AE38">
        <f>AA38+AB38+AC38</f>
        <v>0</v>
      </c>
    </row>
    <row r="39" spans="1:35">
      <c r="Q39" s="9"/>
      <c r="Z39">
        <v>5</v>
      </c>
      <c r="AA39">
        <v>0</v>
      </c>
      <c r="AB39">
        <v>0</v>
      </c>
      <c r="AC39">
        <v>0</v>
      </c>
      <c r="AE39">
        <f t="shared" ref="AE39:AE53" si="11">AA39+AB39+AC39</f>
        <v>0</v>
      </c>
    </row>
    <row r="40" spans="1:35">
      <c r="J40" t="s">
        <v>98</v>
      </c>
      <c r="K40" t="s">
        <v>98</v>
      </c>
      <c r="Q40" s="9"/>
      <c r="Z40">
        <v>6</v>
      </c>
      <c r="AA40">
        <v>0</v>
      </c>
      <c r="AB40">
        <v>0</v>
      </c>
      <c r="AC40">
        <v>0</v>
      </c>
      <c r="AE40">
        <f t="shared" si="11"/>
        <v>0</v>
      </c>
    </row>
    <row r="41" spans="1:35">
      <c r="J41" s="10">
        <v>4.9000000000000004</v>
      </c>
      <c r="K41" s="3">
        <v>13.060073215386453</v>
      </c>
      <c r="Q41" s="9"/>
      <c r="Z41">
        <v>7</v>
      </c>
      <c r="AA41">
        <v>0</v>
      </c>
      <c r="AB41">
        <v>0</v>
      </c>
      <c r="AC41">
        <v>0</v>
      </c>
      <c r="AE41">
        <f t="shared" si="11"/>
        <v>0</v>
      </c>
    </row>
    <row r="42" spans="1:35">
      <c r="J42" s="10">
        <v>5</v>
      </c>
      <c r="K42" s="3">
        <v>12.550137507823191</v>
      </c>
      <c r="Q42" s="9"/>
      <c r="Z42">
        <v>8</v>
      </c>
      <c r="AA42">
        <v>0</v>
      </c>
      <c r="AB42">
        <v>0</v>
      </c>
      <c r="AC42">
        <v>0</v>
      </c>
      <c r="AE42">
        <f t="shared" si="11"/>
        <v>0</v>
      </c>
    </row>
    <row r="43" spans="1:35">
      <c r="J43" s="10">
        <v>5.6</v>
      </c>
      <c r="K43" s="3">
        <v>12.550137507823191</v>
      </c>
      <c r="Q43" s="9"/>
      <c r="Z43">
        <v>9</v>
      </c>
      <c r="AA43">
        <v>1</v>
      </c>
      <c r="AB43">
        <v>0</v>
      </c>
      <c r="AC43">
        <v>0</v>
      </c>
      <c r="AE43">
        <f t="shared" si="11"/>
        <v>1</v>
      </c>
    </row>
    <row r="44" spans="1:35">
      <c r="J44" s="10">
        <v>8.4</v>
      </c>
      <c r="K44" s="3">
        <v>12.550137507823191</v>
      </c>
      <c r="Q44" s="9"/>
      <c r="Z44">
        <v>10</v>
      </c>
      <c r="AA44">
        <v>1</v>
      </c>
      <c r="AB44">
        <v>2</v>
      </c>
      <c r="AC44">
        <v>2</v>
      </c>
      <c r="AE44">
        <f t="shared" si="11"/>
        <v>5</v>
      </c>
    </row>
    <row r="45" spans="1:35">
      <c r="J45" s="10">
        <v>8.5</v>
      </c>
      <c r="K45" s="3">
        <v>13.060073215386453</v>
      </c>
      <c r="Q45" s="9"/>
      <c r="Z45">
        <v>11</v>
      </c>
      <c r="AA45">
        <v>4</v>
      </c>
      <c r="AB45">
        <v>4</v>
      </c>
      <c r="AC45">
        <v>1</v>
      </c>
      <c r="AE45">
        <f t="shared" si="11"/>
        <v>9</v>
      </c>
    </row>
    <row r="46" spans="1:35">
      <c r="J46" s="10">
        <v>8.9</v>
      </c>
      <c r="K46" s="3">
        <v>12.550137507823191</v>
      </c>
      <c r="Q46" s="9"/>
      <c r="Z46">
        <v>12</v>
      </c>
      <c r="AA46">
        <v>8</v>
      </c>
      <c r="AB46">
        <v>5</v>
      </c>
      <c r="AC46">
        <v>10</v>
      </c>
      <c r="AE46">
        <f t="shared" si="11"/>
        <v>23</v>
      </c>
    </row>
    <row r="47" spans="1:35">
      <c r="J47" s="10">
        <v>9.6999999999999993</v>
      </c>
      <c r="K47" s="3">
        <v>12.187972445717499</v>
      </c>
      <c r="Q47" s="9"/>
      <c r="Z47">
        <v>13</v>
      </c>
      <c r="AA47">
        <v>11</v>
      </c>
      <c r="AB47">
        <v>10</v>
      </c>
      <c r="AC47">
        <v>10</v>
      </c>
      <c r="AE47">
        <f t="shared" si="11"/>
        <v>31</v>
      </c>
    </row>
    <row r="48" spans="1:35">
      <c r="J48" s="10">
        <v>10.7</v>
      </c>
      <c r="K48" s="3">
        <v>12.187972445717499</v>
      </c>
      <c r="Q48" s="9"/>
      <c r="Z48">
        <v>14</v>
      </c>
      <c r="AA48">
        <v>4</v>
      </c>
      <c r="AB48">
        <v>9</v>
      </c>
      <c r="AC48">
        <v>7</v>
      </c>
      <c r="AE48">
        <f t="shared" si="11"/>
        <v>20</v>
      </c>
    </row>
    <row r="49" spans="10:31">
      <c r="J49" s="10">
        <v>10.9</v>
      </c>
      <c r="K49" s="3">
        <v>13.433871013044671</v>
      </c>
      <c r="Q49" s="9"/>
      <c r="Z49">
        <v>15</v>
      </c>
      <c r="AA49">
        <v>2</v>
      </c>
      <c r="AB49">
        <v>1</v>
      </c>
      <c r="AC49">
        <v>1</v>
      </c>
      <c r="AE49">
        <f t="shared" si="11"/>
        <v>4</v>
      </c>
    </row>
    <row r="50" spans="10:31">
      <c r="J50" s="10">
        <v>11</v>
      </c>
      <c r="K50" s="3">
        <v>13.433871013044671</v>
      </c>
      <c r="Q50" s="9"/>
      <c r="Z50">
        <v>16</v>
      </c>
      <c r="AA50">
        <v>1</v>
      </c>
      <c r="AB50">
        <v>2</v>
      </c>
      <c r="AC50">
        <v>1</v>
      </c>
      <c r="AE50">
        <f t="shared" si="11"/>
        <v>4</v>
      </c>
    </row>
    <row r="51" spans="10:31">
      <c r="J51" s="10">
        <v>11</v>
      </c>
      <c r="K51" s="3">
        <v>13.433871013044671</v>
      </c>
      <c r="Q51" s="9"/>
      <c r="Z51">
        <v>17</v>
      </c>
      <c r="AA51">
        <v>3</v>
      </c>
      <c r="AB51">
        <v>0</v>
      </c>
      <c r="AC51">
        <v>2</v>
      </c>
      <c r="AE51">
        <f t="shared" si="11"/>
        <v>5</v>
      </c>
    </row>
    <row r="52" spans="10:31">
      <c r="J52" s="10">
        <v>11.2</v>
      </c>
      <c r="K52" s="3">
        <v>14.482093246661224</v>
      </c>
      <c r="Q52" s="9"/>
      <c r="Z52">
        <v>18</v>
      </c>
      <c r="AA52">
        <v>0</v>
      </c>
      <c r="AB52">
        <v>1</v>
      </c>
      <c r="AC52">
        <v>1</v>
      </c>
      <c r="AE52">
        <f t="shared" si="11"/>
        <v>2</v>
      </c>
    </row>
    <row r="53" spans="10:31">
      <c r="J53" s="10">
        <v>11.3</v>
      </c>
      <c r="K53" s="3">
        <v>14.482093246661224</v>
      </c>
      <c r="Q53" s="9"/>
      <c r="Z53">
        <v>19</v>
      </c>
      <c r="AA53">
        <v>0</v>
      </c>
      <c r="AB53">
        <v>1</v>
      </c>
      <c r="AC53">
        <v>0</v>
      </c>
      <c r="AE53">
        <f t="shared" si="11"/>
        <v>1</v>
      </c>
    </row>
    <row r="54" spans="10:31">
      <c r="J54" s="10">
        <v>11.7</v>
      </c>
      <c r="K54" s="3">
        <v>13.348884605174961</v>
      </c>
      <c r="Q54" s="9"/>
    </row>
    <row r="55" spans="10:31">
      <c r="J55" s="10">
        <v>11.9</v>
      </c>
      <c r="K55" s="3">
        <v>13.348884605174961</v>
      </c>
    </row>
    <row r="56" spans="10:31">
      <c r="J56" s="10">
        <v>12.2</v>
      </c>
      <c r="K56" s="3">
        <v>10.979477825570713</v>
      </c>
    </row>
    <row r="57" spans="10:31">
      <c r="J57" s="10">
        <v>12.2</v>
      </c>
      <c r="K57" s="3">
        <v>13.433871013044671</v>
      </c>
    </row>
    <row r="58" spans="10:31">
      <c r="J58" s="10">
        <v>12.2</v>
      </c>
      <c r="K58" s="3">
        <v>13.003629045663764</v>
      </c>
      <c r="L58" s="6"/>
    </row>
    <row r="59" spans="10:31">
      <c r="J59" s="10">
        <v>12.3</v>
      </c>
      <c r="K59" s="3">
        <v>13.003629045663764</v>
      </c>
    </row>
    <row r="60" spans="10:31">
      <c r="J60" s="10">
        <v>12.3</v>
      </c>
      <c r="K60" s="3">
        <v>12.926293400181226</v>
      </c>
    </row>
    <row r="61" spans="10:31">
      <c r="J61" s="10">
        <v>12.5</v>
      </c>
      <c r="K61" s="3">
        <v>12.926293791844822</v>
      </c>
    </row>
    <row r="62" spans="10:31">
      <c r="J62" s="10">
        <v>12.8</v>
      </c>
      <c r="K62" s="3">
        <v>11.252200283951151</v>
      </c>
    </row>
    <row r="63" spans="10:31">
      <c r="J63" s="10">
        <v>13</v>
      </c>
      <c r="K63" s="3">
        <v>11.252200283951151</v>
      </c>
    </row>
    <row r="64" spans="10:31">
      <c r="J64" s="10">
        <v>13.1</v>
      </c>
      <c r="K64" s="3">
        <v>11.473987173047661</v>
      </c>
    </row>
    <row r="65" spans="10:11">
      <c r="J65" s="10">
        <v>13.1</v>
      </c>
      <c r="K65" s="3">
        <v>11.473987173047661</v>
      </c>
    </row>
    <row r="66" spans="10:11">
      <c r="J66" s="10">
        <v>13.2</v>
      </c>
      <c r="K66" s="3">
        <v>11.233828481517104</v>
      </c>
    </row>
    <row r="67" spans="10:11">
      <c r="J67" s="10">
        <v>13.2</v>
      </c>
      <c r="K67" s="3">
        <v>12.926293718407884</v>
      </c>
    </row>
    <row r="68" spans="10:11">
      <c r="J68" s="10">
        <v>13.3</v>
      </c>
      <c r="K68" s="3">
        <v>10.717863556640458</v>
      </c>
    </row>
    <row r="69" spans="10:11">
      <c r="J69" s="10">
        <v>13.4</v>
      </c>
      <c r="K69" s="3">
        <v>12.926293400181226</v>
      </c>
    </row>
    <row r="70" spans="10:11">
      <c r="J70" s="10">
        <v>14</v>
      </c>
      <c r="K70" s="3">
        <v>11.473987173047661</v>
      </c>
    </row>
    <row r="71" spans="10:11">
      <c r="J71" s="10">
        <v>14</v>
      </c>
      <c r="K71" s="3">
        <v>11.473987173047661</v>
      </c>
    </row>
    <row r="72" spans="10:11">
      <c r="J72" s="10">
        <v>15.1</v>
      </c>
      <c r="K72" s="3">
        <v>15.40238774763853</v>
      </c>
    </row>
    <row r="73" spans="10:11">
      <c r="J73" s="10">
        <v>15.4</v>
      </c>
      <c r="K73" s="3">
        <v>15.40238774763853</v>
      </c>
    </row>
    <row r="74" spans="10:11">
      <c r="J74" s="10">
        <v>17.600000000000001</v>
      </c>
      <c r="K74" s="3">
        <v>15.40238774763853</v>
      </c>
    </row>
    <row r="75" spans="10:11">
      <c r="J75" s="10">
        <v>18.2</v>
      </c>
      <c r="K75" s="3">
        <v>15.40238774763853</v>
      </c>
    </row>
  </sheetData>
  <sortState ref="U40:U144">
    <sortCondition ref="U4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opLeftCell="G1" workbookViewId="0">
      <pane ySplit="1" topLeftCell="A2" activePane="bottomLeft" state="frozen"/>
      <selection activeCell="I1" sqref="I1"/>
      <selection pane="bottomLeft" activeCell="AJ2" sqref="AJ2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2013-11-13T15:53:23Z</dcterms:created>
  <dcterms:modified xsi:type="dcterms:W3CDTF">2013-11-14T15:53:08Z</dcterms:modified>
</cp:coreProperties>
</file>