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5600" windowHeight="15480" tabRatio="500" activeTab="4"/>
  </bookViews>
  <sheets>
    <sheet name="Rotor" sheetId="1" r:id="rId1"/>
    <sheet name="DATA" sheetId="2" r:id="rId2"/>
    <sheet name="axel" sheetId="3" r:id="rId3"/>
    <sheet name="DATA_Axel" sheetId="4" r:id="rId4"/>
    <sheet name="tota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2" i="5"/>
  <c r="R2" i="1"/>
  <c r="M2" i="1"/>
  <c r="X2" i="1"/>
  <c r="AB2" i="1"/>
  <c r="A2" i="5"/>
  <c r="R3" i="1"/>
  <c r="M3" i="1"/>
  <c r="X3" i="1"/>
  <c r="AB3" i="1"/>
  <c r="A3" i="5"/>
  <c r="R4" i="1"/>
  <c r="M4" i="1"/>
  <c r="X4" i="1"/>
  <c r="AB4" i="1"/>
  <c r="A4" i="5"/>
  <c r="R5" i="1"/>
  <c r="M5" i="1"/>
  <c r="X5" i="1"/>
  <c r="AB5" i="1"/>
  <c r="A5" i="5"/>
  <c r="R6" i="1"/>
  <c r="M6" i="1"/>
  <c r="X6" i="1"/>
  <c r="AB6" i="1"/>
  <c r="A6" i="5"/>
  <c r="R7" i="1"/>
  <c r="M7" i="1"/>
  <c r="X7" i="1"/>
  <c r="AB7" i="1"/>
  <c r="A7" i="5"/>
  <c r="R12" i="1"/>
  <c r="M12" i="1"/>
  <c r="X12" i="1"/>
  <c r="AB12" i="1"/>
  <c r="A12" i="5"/>
  <c r="R13" i="1"/>
  <c r="M13" i="1"/>
  <c r="X13" i="1"/>
  <c r="AB13" i="1"/>
  <c r="A13" i="5"/>
  <c r="R14" i="1"/>
  <c r="M14" i="1"/>
  <c r="X14" i="1"/>
  <c r="AB14" i="1"/>
  <c r="A14" i="5"/>
  <c r="R15" i="1"/>
  <c r="M15" i="1"/>
  <c r="X15" i="1"/>
  <c r="AB15" i="1"/>
  <c r="A15" i="5"/>
  <c r="R16" i="1"/>
  <c r="M16" i="1"/>
  <c r="X16" i="1"/>
  <c r="AB16" i="1"/>
  <c r="A16" i="5"/>
  <c r="R17" i="1"/>
  <c r="M17" i="1"/>
  <c r="X17" i="1"/>
  <c r="AB17" i="1"/>
  <c r="A17" i="5"/>
  <c r="R18" i="1"/>
  <c r="M18" i="1"/>
  <c r="X18" i="1"/>
  <c r="AB18" i="1"/>
  <c r="A18" i="5"/>
  <c r="R19" i="1"/>
  <c r="M19" i="1"/>
  <c r="X19" i="1"/>
  <c r="AB19" i="1"/>
  <c r="A19" i="5"/>
  <c r="R20" i="1"/>
  <c r="M20" i="1"/>
  <c r="X20" i="1"/>
  <c r="AB20" i="1"/>
  <c r="A20" i="5"/>
  <c r="R21" i="1"/>
  <c r="M21" i="1"/>
  <c r="X21" i="1"/>
  <c r="AB21" i="1"/>
  <c r="A21" i="5"/>
  <c r="R22" i="1"/>
  <c r="M22" i="1"/>
  <c r="X22" i="1"/>
  <c r="AB22" i="1"/>
  <c r="A22" i="5"/>
  <c r="R23" i="1"/>
  <c r="M23" i="1"/>
  <c r="X23" i="1"/>
  <c r="AB23" i="1"/>
  <c r="A23" i="5"/>
  <c r="R24" i="1"/>
  <c r="M24" i="1"/>
  <c r="X24" i="1"/>
  <c r="AB24" i="1"/>
  <c r="A24" i="5"/>
  <c r="R25" i="1"/>
  <c r="M25" i="1"/>
  <c r="X25" i="1"/>
  <c r="AB25" i="1"/>
  <c r="A25" i="5"/>
  <c r="R26" i="1"/>
  <c r="M26" i="1"/>
  <c r="X26" i="1"/>
  <c r="AB26" i="1"/>
  <c r="A26" i="5"/>
  <c r="R27" i="1"/>
  <c r="M27" i="1"/>
  <c r="X27" i="1"/>
  <c r="AB27" i="1"/>
  <c r="A27" i="5"/>
  <c r="R28" i="1"/>
  <c r="M28" i="1"/>
  <c r="X28" i="1"/>
  <c r="AB28" i="1"/>
  <c r="A28" i="5"/>
  <c r="R29" i="1"/>
  <c r="M29" i="1"/>
  <c r="X29" i="1"/>
  <c r="AB29" i="1"/>
  <c r="A29" i="5"/>
  <c r="R30" i="1"/>
  <c r="M30" i="1"/>
  <c r="X30" i="1"/>
  <c r="AB30" i="1"/>
  <c r="A30" i="5"/>
  <c r="R31" i="1"/>
  <c r="M31" i="1"/>
  <c r="X31" i="1"/>
  <c r="AB31" i="1"/>
  <c r="A31" i="5"/>
  <c r="R32" i="1"/>
  <c r="M32" i="1"/>
  <c r="X32" i="1"/>
  <c r="AB32" i="1"/>
  <c r="A32" i="5"/>
  <c r="R33" i="1"/>
  <c r="M33" i="1"/>
  <c r="X33" i="1"/>
  <c r="AB33" i="1"/>
  <c r="A33" i="5"/>
  <c r="R34" i="1"/>
  <c r="M34" i="1"/>
  <c r="X34" i="1"/>
  <c r="AB34" i="1"/>
  <c r="A34" i="5"/>
  <c r="R35" i="1"/>
  <c r="M35" i="1"/>
  <c r="X35" i="1"/>
  <c r="AB35" i="1"/>
  <c r="A35" i="5"/>
  <c r="R36" i="1"/>
  <c r="M36" i="1"/>
  <c r="X36" i="1"/>
  <c r="AB36" i="1"/>
  <c r="A36" i="5"/>
  <c r="S2" i="1"/>
  <c r="N2" i="1"/>
  <c r="Y2" i="1"/>
  <c r="AC2" i="1"/>
  <c r="A37" i="5"/>
  <c r="S3" i="1"/>
  <c r="N3" i="1"/>
  <c r="Y3" i="1"/>
  <c r="AC3" i="1"/>
  <c r="A38" i="5"/>
  <c r="S4" i="1"/>
  <c r="N4" i="1"/>
  <c r="Y4" i="1"/>
  <c r="AC4" i="1"/>
  <c r="A39" i="5"/>
  <c r="S5" i="1"/>
  <c r="N5" i="1"/>
  <c r="Y5" i="1"/>
  <c r="AC5" i="1"/>
  <c r="A40" i="5"/>
  <c r="S6" i="1"/>
  <c r="N6" i="1"/>
  <c r="Y6" i="1"/>
  <c r="AC6" i="1"/>
  <c r="A41" i="5"/>
  <c r="S7" i="1"/>
  <c r="N7" i="1"/>
  <c r="Y7" i="1"/>
  <c r="AC7" i="1"/>
  <c r="A42" i="5"/>
  <c r="S12" i="1"/>
  <c r="N12" i="1"/>
  <c r="Y12" i="1"/>
  <c r="AC12" i="1"/>
  <c r="A47" i="5"/>
  <c r="S13" i="1"/>
  <c r="N13" i="1"/>
  <c r="Y13" i="1"/>
  <c r="AC13" i="1"/>
  <c r="A48" i="5"/>
  <c r="S14" i="1"/>
  <c r="N14" i="1"/>
  <c r="Y14" i="1"/>
  <c r="AC14" i="1"/>
  <c r="A49" i="5"/>
  <c r="S15" i="1"/>
  <c r="N15" i="1"/>
  <c r="Y15" i="1"/>
  <c r="AC15" i="1"/>
  <c r="A50" i="5"/>
  <c r="S16" i="1"/>
  <c r="N16" i="1"/>
  <c r="Y16" i="1"/>
  <c r="AC16" i="1"/>
  <c r="A51" i="5"/>
  <c r="S17" i="1"/>
  <c r="N17" i="1"/>
  <c r="Y17" i="1"/>
  <c r="AC17" i="1"/>
  <c r="A52" i="5"/>
  <c r="S18" i="1"/>
  <c r="N18" i="1"/>
  <c r="Y18" i="1"/>
  <c r="AC18" i="1"/>
  <c r="A53" i="5"/>
  <c r="S19" i="1"/>
  <c r="N19" i="1"/>
  <c r="Y19" i="1"/>
  <c r="AC19" i="1"/>
  <c r="A54" i="5"/>
  <c r="S20" i="1"/>
  <c r="N20" i="1"/>
  <c r="Y20" i="1"/>
  <c r="AC20" i="1"/>
  <c r="A55" i="5"/>
  <c r="S21" i="1"/>
  <c r="N21" i="1"/>
  <c r="Y21" i="1"/>
  <c r="AC21" i="1"/>
  <c r="A56" i="5"/>
  <c r="S22" i="1"/>
  <c r="N22" i="1"/>
  <c r="Y22" i="1"/>
  <c r="AC22" i="1"/>
  <c r="A57" i="5"/>
  <c r="S23" i="1"/>
  <c r="N23" i="1"/>
  <c r="Y23" i="1"/>
  <c r="AC23" i="1"/>
  <c r="A58" i="5"/>
  <c r="S24" i="1"/>
  <c r="N24" i="1"/>
  <c r="Y24" i="1"/>
  <c r="AC24" i="1"/>
  <c r="A59" i="5"/>
  <c r="S25" i="1"/>
  <c r="N25" i="1"/>
  <c r="Y25" i="1"/>
  <c r="AC25" i="1"/>
  <c r="A60" i="5"/>
  <c r="S26" i="1"/>
  <c r="N26" i="1"/>
  <c r="Y26" i="1"/>
  <c r="AC26" i="1"/>
  <c r="A61" i="5"/>
  <c r="S27" i="1"/>
  <c r="N27" i="1"/>
  <c r="Y27" i="1"/>
  <c r="AC27" i="1"/>
  <c r="A62" i="5"/>
  <c r="S28" i="1"/>
  <c r="N28" i="1"/>
  <c r="Y28" i="1"/>
  <c r="AC28" i="1"/>
  <c r="A63" i="5"/>
  <c r="S29" i="1"/>
  <c r="N29" i="1"/>
  <c r="Y29" i="1"/>
  <c r="AC29" i="1"/>
  <c r="A64" i="5"/>
  <c r="S30" i="1"/>
  <c r="N30" i="1"/>
  <c r="Y30" i="1"/>
  <c r="AC30" i="1"/>
  <c r="A65" i="5"/>
  <c r="S31" i="1"/>
  <c r="N31" i="1"/>
  <c r="Y31" i="1"/>
  <c r="AC31" i="1"/>
  <c r="A66" i="5"/>
  <c r="S32" i="1"/>
  <c r="N32" i="1"/>
  <c r="Y32" i="1"/>
  <c r="AC32" i="1"/>
  <c r="A67" i="5"/>
  <c r="S33" i="1"/>
  <c r="N33" i="1"/>
  <c r="Y33" i="1"/>
  <c r="AC33" i="1"/>
  <c r="A68" i="5"/>
  <c r="S34" i="1"/>
  <c r="N34" i="1"/>
  <c r="Y34" i="1"/>
  <c r="AC34" i="1"/>
  <c r="A69" i="5"/>
  <c r="S35" i="1"/>
  <c r="N35" i="1"/>
  <c r="Y35" i="1"/>
  <c r="AC35" i="1"/>
  <c r="A70" i="5"/>
  <c r="S36" i="1"/>
  <c r="N36" i="1"/>
  <c r="Y36" i="1"/>
  <c r="AC36" i="1"/>
  <c r="A71" i="5"/>
  <c r="T2" i="1"/>
  <c r="O2" i="1"/>
  <c r="Z2" i="1"/>
  <c r="AD2" i="1"/>
  <c r="A72" i="5"/>
  <c r="T3" i="1"/>
  <c r="O3" i="1"/>
  <c r="Z3" i="1"/>
  <c r="AD3" i="1"/>
  <c r="A73" i="5"/>
  <c r="T4" i="1"/>
  <c r="O4" i="1"/>
  <c r="Z4" i="1"/>
  <c r="AD4" i="1"/>
  <c r="A74" i="5"/>
  <c r="T5" i="1"/>
  <c r="O5" i="1"/>
  <c r="Z5" i="1"/>
  <c r="AD5" i="1"/>
  <c r="A75" i="5"/>
  <c r="T6" i="1"/>
  <c r="O6" i="1"/>
  <c r="Z6" i="1"/>
  <c r="AD6" i="1"/>
  <c r="A76" i="5"/>
  <c r="T7" i="1"/>
  <c r="O7" i="1"/>
  <c r="Z7" i="1"/>
  <c r="AD7" i="1"/>
  <c r="A77" i="5"/>
  <c r="T12" i="1"/>
  <c r="O12" i="1"/>
  <c r="Z12" i="1"/>
  <c r="AD12" i="1"/>
  <c r="A82" i="5"/>
  <c r="T13" i="1"/>
  <c r="O13" i="1"/>
  <c r="Z13" i="1"/>
  <c r="AD13" i="1"/>
  <c r="A83" i="5"/>
  <c r="T14" i="1"/>
  <c r="O14" i="1"/>
  <c r="Z14" i="1"/>
  <c r="AD14" i="1"/>
  <c r="A84" i="5"/>
  <c r="T15" i="1"/>
  <c r="O15" i="1"/>
  <c r="Z15" i="1"/>
  <c r="AD15" i="1"/>
  <c r="A85" i="5"/>
  <c r="T16" i="1"/>
  <c r="O16" i="1"/>
  <c r="Z16" i="1"/>
  <c r="AD16" i="1"/>
  <c r="A86" i="5"/>
  <c r="T17" i="1"/>
  <c r="O17" i="1"/>
  <c r="Z17" i="1"/>
  <c r="AD17" i="1"/>
  <c r="A87" i="5"/>
  <c r="T18" i="1"/>
  <c r="O18" i="1"/>
  <c r="Z18" i="1"/>
  <c r="AD18" i="1"/>
  <c r="A88" i="5"/>
  <c r="T19" i="1"/>
  <c r="O19" i="1"/>
  <c r="Z19" i="1"/>
  <c r="AD19" i="1"/>
  <c r="A89" i="5"/>
  <c r="T20" i="1"/>
  <c r="O20" i="1"/>
  <c r="Z20" i="1"/>
  <c r="AD20" i="1"/>
  <c r="A90" i="5"/>
  <c r="T21" i="1"/>
  <c r="O21" i="1"/>
  <c r="Z21" i="1"/>
  <c r="AD21" i="1"/>
  <c r="A91" i="5"/>
  <c r="T22" i="1"/>
  <c r="O22" i="1"/>
  <c r="Z22" i="1"/>
  <c r="AD22" i="1"/>
  <c r="A92" i="5"/>
  <c r="T23" i="1"/>
  <c r="O23" i="1"/>
  <c r="Z23" i="1"/>
  <c r="AD23" i="1"/>
  <c r="A93" i="5"/>
  <c r="T24" i="1"/>
  <c r="O24" i="1"/>
  <c r="Z24" i="1"/>
  <c r="AD24" i="1"/>
  <c r="A94" i="5"/>
  <c r="T25" i="1"/>
  <c r="O25" i="1"/>
  <c r="Z25" i="1"/>
  <c r="AD25" i="1"/>
  <c r="A95" i="5"/>
  <c r="T26" i="1"/>
  <c r="O26" i="1"/>
  <c r="Z26" i="1"/>
  <c r="AD26" i="1"/>
  <c r="A96" i="5"/>
  <c r="T27" i="1"/>
  <c r="O27" i="1"/>
  <c r="Z27" i="1"/>
  <c r="AD27" i="1"/>
  <c r="A97" i="5"/>
  <c r="T28" i="1"/>
  <c r="O28" i="1"/>
  <c r="Z28" i="1"/>
  <c r="AD28" i="1"/>
  <c r="A98" i="5"/>
  <c r="T29" i="1"/>
  <c r="O29" i="1"/>
  <c r="Z29" i="1"/>
  <c r="AD29" i="1"/>
  <c r="A99" i="5"/>
  <c r="T30" i="1"/>
  <c r="O30" i="1"/>
  <c r="Z30" i="1"/>
  <c r="AD30" i="1"/>
  <c r="A100" i="5"/>
  <c r="T31" i="1"/>
  <c r="O31" i="1"/>
  <c r="Z31" i="1"/>
  <c r="AD31" i="1"/>
  <c r="A101" i="5"/>
  <c r="T32" i="1"/>
  <c r="O32" i="1"/>
  <c r="Z32" i="1"/>
  <c r="AD32" i="1"/>
  <c r="A102" i="5"/>
  <c r="T33" i="1"/>
  <c r="O33" i="1"/>
  <c r="Z33" i="1"/>
  <c r="AD33" i="1"/>
  <c r="A103" i="5"/>
  <c r="T34" i="1"/>
  <c r="O34" i="1"/>
  <c r="Z34" i="1"/>
  <c r="AD34" i="1"/>
  <c r="A104" i="5"/>
  <c r="T35" i="1"/>
  <c r="O35" i="1"/>
  <c r="Z35" i="1"/>
  <c r="AD35" i="1"/>
  <c r="A105" i="5"/>
  <c r="T36" i="1"/>
  <c r="O36" i="1"/>
  <c r="Z36" i="1"/>
  <c r="AD36" i="1"/>
  <c r="A106" i="5"/>
  <c r="S2" i="3"/>
  <c r="O2" i="3"/>
  <c r="W2" i="3"/>
  <c r="AA2" i="3"/>
  <c r="A107" i="5"/>
  <c r="S3" i="3"/>
  <c r="O3" i="3"/>
  <c r="W3" i="3"/>
  <c r="AA3" i="3"/>
  <c r="A108" i="5"/>
  <c r="S4" i="3"/>
  <c r="O4" i="3"/>
  <c r="W4" i="3"/>
  <c r="AA4" i="3"/>
  <c r="A109" i="5"/>
  <c r="S5" i="3"/>
  <c r="O5" i="3"/>
  <c r="W5" i="3"/>
  <c r="AA5" i="3"/>
  <c r="A110" i="5"/>
  <c r="S6" i="3"/>
  <c r="O6" i="3"/>
  <c r="W6" i="3"/>
  <c r="AA6" i="3"/>
  <c r="A111" i="5"/>
  <c r="S7" i="3"/>
  <c r="O7" i="3"/>
  <c r="W7" i="3"/>
  <c r="AA7" i="3"/>
  <c r="A112" i="5"/>
  <c r="S8" i="3"/>
  <c r="O8" i="3"/>
  <c r="W8" i="3"/>
  <c r="AA8" i="3"/>
  <c r="A113" i="5"/>
  <c r="S9" i="3"/>
  <c r="O9" i="3"/>
  <c r="W9" i="3"/>
  <c r="AA9" i="3"/>
  <c r="A114" i="5"/>
  <c r="S10" i="3"/>
  <c r="O10" i="3"/>
  <c r="W10" i="3"/>
  <c r="AA10" i="3"/>
  <c r="A115" i="5"/>
  <c r="S11" i="3"/>
  <c r="O11" i="3"/>
  <c r="W11" i="3"/>
  <c r="AA11" i="3"/>
  <c r="A116" i="5"/>
  <c r="S12" i="3"/>
  <c r="O12" i="3"/>
  <c r="W12" i="3"/>
  <c r="AA12" i="3"/>
  <c r="A117" i="5"/>
  <c r="T2" i="3"/>
  <c r="P2" i="3"/>
  <c r="X2" i="3"/>
  <c r="AB2" i="3"/>
  <c r="A118" i="5"/>
  <c r="T3" i="3"/>
  <c r="P3" i="3"/>
  <c r="X3" i="3"/>
  <c r="AB3" i="3"/>
  <c r="A119" i="5"/>
  <c r="T4" i="3"/>
  <c r="P4" i="3"/>
  <c r="X4" i="3"/>
  <c r="AB4" i="3"/>
  <c r="A120" i="5"/>
  <c r="T5" i="3"/>
  <c r="P5" i="3"/>
  <c r="X5" i="3"/>
  <c r="AB5" i="3"/>
  <c r="A121" i="5"/>
  <c r="T6" i="3"/>
  <c r="P6" i="3"/>
  <c r="X6" i="3"/>
  <c r="AB6" i="3"/>
  <c r="A122" i="5"/>
  <c r="T7" i="3"/>
  <c r="P7" i="3"/>
  <c r="X7" i="3"/>
  <c r="AB7" i="3"/>
  <c r="A123" i="5"/>
  <c r="T8" i="3"/>
  <c r="P8" i="3"/>
  <c r="X8" i="3"/>
  <c r="AB8" i="3"/>
  <c r="A124" i="5"/>
  <c r="T9" i="3"/>
  <c r="P9" i="3"/>
  <c r="X9" i="3"/>
  <c r="AB9" i="3"/>
  <c r="A125" i="5"/>
  <c r="T10" i="3"/>
  <c r="P10" i="3"/>
  <c r="X10" i="3"/>
  <c r="AB10" i="3"/>
  <c r="A126" i="5"/>
  <c r="T11" i="3"/>
  <c r="P11" i="3"/>
  <c r="X11" i="3"/>
  <c r="AB11" i="3"/>
  <c r="A127" i="5"/>
  <c r="T12" i="3"/>
  <c r="P12" i="3"/>
  <c r="X12" i="3"/>
  <c r="AB12" i="3"/>
  <c r="A128" i="5"/>
  <c r="F3" i="5"/>
  <c r="F6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20" i="5"/>
  <c r="K3" i="1"/>
  <c r="Y3" i="5"/>
  <c r="K4" i="1"/>
  <c r="Y4" i="5"/>
  <c r="K5" i="1"/>
  <c r="Y5" i="5"/>
  <c r="K6" i="1"/>
  <c r="Y6" i="5"/>
  <c r="K7" i="1"/>
  <c r="Y7" i="5"/>
  <c r="K8" i="1"/>
  <c r="Y8" i="5"/>
  <c r="K9" i="1"/>
  <c r="Y9" i="5"/>
  <c r="K10" i="1"/>
  <c r="Y10" i="5"/>
  <c r="K11" i="1"/>
  <c r="Y11" i="5"/>
  <c r="K12" i="1"/>
  <c r="Y12" i="5"/>
  <c r="K13" i="1"/>
  <c r="Y13" i="5"/>
  <c r="K14" i="1"/>
  <c r="Y14" i="5"/>
  <c r="K15" i="1"/>
  <c r="Y15" i="5"/>
  <c r="K16" i="1"/>
  <c r="Y16" i="5"/>
  <c r="K17" i="1"/>
  <c r="Y17" i="5"/>
  <c r="K18" i="1"/>
  <c r="Y18" i="5"/>
  <c r="K19" i="1"/>
  <c r="Y19" i="5"/>
  <c r="K20" i="1"/>
  <c r="Y20" i="5"/>
  <c r="K21" i="1"/>
  <c r="Y21" i="5"/>
  <c r="K22" i="1"/>
  <c r="Y22" i="5"/>
  <c r="K23" i="1"/>
  <c r="Y23" i="5"/>
  <c r="K24" i="1"/>
  <c r="Y24" i="5"/>
  <c r="K25" i="1"/>
  <c r="Y25" i="5"/>
  <c r="K26" i="1"/>
  <c r="Y26" i="5"/>
  <c r="K27" i="1"/>
  <c r="Y27" i="5"/>
  <c r="K28" i="1"/>
  <c r="Y28" i="5"/>
  <c r="K29" i="1"/>
  <c r="Y29" i="5"/>
  <c r="K30" i="1"/>
  <c r="Y30" i="5"/>
  <c r="K31" i="1"/>
  <c r="Y31" i="5"/>
  <c r="K32" i="1"/>
  <c r="Y32" i="5"/>
  <c r="K33" i="1"/>
  <c r="Y33" i="5"/>
  <c r="K34" i="1"/>
  <c r="Y34" i="5"/>
  <c r="K35" i="1"/>
  <c r="Y35" i="5"/>
  <c r="K36" i="1"/>
  <c r="Y36" i="5"/>
  <c r="K2" i="1"/>
  <c r="Y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2" i="5"/>
  <c r="F9" i="5"/>
  <c r="D2" i="5" a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AA17" i="3" a="1"/>
  <c r="AA18" i="3"/>
  <c r="AB17" i="3" a="1"/>
  <c r="AB18" i="3"/>
  <c r="AC18" i="3"/>
  <c r="AA19" i="3"/>
  <c r="AB19" i="3"/>
  <c r="AC19" i="3"/>
  <c r="AA20" i="3"/>
  <c r="AB20" i="3"/>
  <c r="AC20" i="3"/>
  <c r="AA21" i="3"/>
  <c r="AB21" i="3"/>
  <c r="AC21" i="3"/>
  <c r="AA22" i="3"/>
  <c r="AB22" i="3"/>
  <c r="AC22" i="3"/>
  <c r="AA23" i="3"/>
  <c r="AB23" i="3"/>
  <c r="AC23" i="3"/>
  <c r="AA24" i="3"/>
  <c r="AB24" i="3"/>
  <c r="AC24" i="3"/>
  <c r="AA25" i="3"/>
  <c r="AB25" i="3"/>
  <c r="AC25" i="3"/>
  <c r="AA26" i="3"/>
  <c r="AB26" i="3"/>
  <c r="AC26" i="3"/>
  <c r="AA27" i="3"/>
  <c r="AB27" i="3"/>
  <c r="AC27" i="3"/>
  <c r="AA28" i="3"/>
  <c r="AB28" i="3"/>
  <c r="AC28" i="3"/>
  <c r="AA29" i="3"/>
  <c r="AB29" i="3"/>
  <c r="AC29" i="3"/>
  <c r="AA30" i="3"/>
  <c r="AB30" i="3"/>
  <c r="AC30" i="3"/>
  <c r="AA31" i="3"/>
  <c r="AB31" i="3"/>
  <c r="AC31" i="3"/>
  <c r="AA32" i="3"/>
  <c r="AB32" i="3"/>
  <c r="AC32" i="3"/>
  <c r="AA17" i="3"/>
  <c r="AB17" i="3"/>
  <c r="AC17" i="3"/>
  <c r="H3" i="3"/>
  <c r="G3" i="3"/>
  <c r="I3" i="3"/>
  <c r="J3" i="3"/>
  <c r="H4" i="3"/>
  <c r="G4" i="3"/>
  <c r="I4" i="3"/>
  <c r="J4" i="3"/>
  <c r="H5" i="3"/>
  <c r="G5" i="3"/>
  <c r="I5" i="3"/>
  <c r="J5" i="3"/>
  <c r="H6" i="3"/>
  <c r="G6" i="3"/>
  <c r="I6" i="3"/>
  <c r="J6" i="3"/>
  <c r="H7" i="3"/>
  <c r="G7" i="3"/>
  <c r="I7" i="3"/>
  <c r="J7" i="3"/>
  <c r="H8" i="3"/>
  <c r="G8" i="3"/>
  <c r="I8" i="3"/>
  <c r="J8" i="3"/>
  <c r="H9" i="3"/>
  <c r="G9" i="3"/>
  <c r="I9" i="3"/>
  <c r="J9" i="3"/>
  <c r="H10" i="3"/>
  <c r="G10" i="3"/>
  <c r="I10" i="3"/>
  <c r="J10" i="3"/>
  <c r="H11" i="3"/>
  <c r="G11" i="3"/>
  <c r="I11" i="3"/>
  <c r="J11" i="3"/>
  <c r="H12" i="3"/>
  <c r="G12" i="3"/>
  <c r="I12" i="3"/>
  <c r="J12" i="3"/>
  <c r="H2" i="3"/>
  <c r="G2" i="3"/>
  <c r="I2" i="3"/>
  <c r="J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2" i="3"/>
  <c r="H2" i="1"/>
  <c r="G2" i="1"/>
  <c r="I2" i="1"/>
  <c r="L2" i="1"/>
  <c r="H3" i="1"/>
  <c r="G3" i="1"/>
  <c r="I3" i="1"/>
  <c r="L3" i="1"/>
  <c r="H4" i="1"/>
  <c r="G4" i="1"/>
  <c r="I4" i="1"/>
  <c r="L4" i="1"/>
  <c r="H5" i="1"/>
  <c r="G5" i="1"/>
  <c r="I5" i="1"/>
  <c r="L5" i="1"/>
  <c r="H6" i="1"/>
  <c r="G6" i="1"/>
  <c r="I6" i="1"/>
  <c r="L6" i="1"/>
  <c r="H7" i="1"/>
  <c r="G7" i="1"/>
  <c r="I7" i="1"/>
  <c r="L7" i="1"/>
  <c r="H8" i="1"/>
  <c r="G8" i="1"/>
  <c r="I8" i="1"/>
  <c r="L8" i="1"/>
  <c r="H9" i="1"/>
  <c r="G9" i="1"/>
  <c r="I9" i="1"/>
  <c r="L9" i="1"/>
  <c r="H10" i="1"/>
  <c r="G10" i="1"/>
  <c r="I10" i="1"/>
  <c r="L10" i="1"/>
  <c r="H11" i="1"/>
  <c r="G11" i="1"/>
  <c r="I11" i="1"/>
  <c r="L11" i="1"/>
  <c r="H12" i="1"/>
  <c r="G12" i="1"/>
  <c r="I12" i="1"/>
  <c r="L12" i="1"/>
  <c r="H13" i="1"/>
  <c r="G13" i="1"/>
  <c r="I13" i="1"/>
  <c r="L13" i="1"/>
  <c r="H14" i="1"/>
  <c r="G14" i="1"/>
  <c r="I14" i="1"/>
  <c r="L14" i="1"/>
  <c r="H15" i="1"/>
  <c r="G15" i="1"/>
  <c r="I15" i="1"/>
  <c r="L15" i="1"/>
  <c r="H16" i="1"/>
  <c r="G16" i="1"/>
  <c r="I16" i="1"/>
  <c r="L16" i="1"/>
  <c r="H17" i="1"/>
  <c r="G17" i="1"/>
  <c r="I17" i="1"/>
  <c r="L17" i="1"/>
  <c r="H18" i="1"/>
  <c r="G18" i="1"/>
  <c r="I18" i="1"/>
  <c r="L18" i="1"/>
  <c r="H19" i="1"/>
  <c r="G19" i="1"/>
  <c r="I19" i="1"/>
  <c r="L19" i="1"/>
  <c r="H20" i="1"/>
  <c r="G20" i="1"/>
  <c r="I20" i="1"/>
  <c r="L20" i="1"/>
  <c r="H21" i="1"/>
  <c r="G21" i="1"/>
  <c r="I21" i="1"/>
  <c r="L21" i="1"/>
  <c r="H22" i="1"/>
  <c r="G22" i="1"/>
  <c r="I22" i="1"/>
  <c r="L22" i="1"/>
  <c r="H23" i="1"/>
  <c r="G23" i="1"/>
  <c r="I23" i="1"/>
  <c r="L23" i="1"/>
  <c r="H24" i="1"/>
  <c r="G24" i="1"/>
  <c r="I24" i="1"/>
  <c r="L24" i="1"/>
  <c r="H25" i="1"/>
  <c r="G25" i="1"/>
  <c r="I25" i="1"/>
  <c r="L25" i="1"/>
  <c r="H26" i="1"/>
  <c r="G26" i="1"/>
  <c r="I26" i="1"/>
  <c r="L26" i="1"/>
  <c r="H27" i="1"/>
  <c r="G27" i="1"/>
  <c r="I27" i="1"/>
  <c r="L27" i="1"/>
  <c r="H28" i="1"/>
  <c r="G28" i="1"/>
  <c r="I28" i="1"/>
  <c r="L28" i="1"/>
  <c r="H29" i="1"/>
  <c r="G29" i="1"/>
  <c r="I29" i="1"/>
  <c r="L29" i="1"/>
  <c r="H30" i="1"/>
  <c r="G30" i="1"/>
  <c r="I30" i="1"/>
  <c r="L30" i="1"/>
  <c r="H31" i="1"/>
  <c r="G31" i="1"/>
  <c r="I31" i="1"/>
  <c r="L31" i="1"/>
  <c r="H32" i="1"/>
  <c r="G32" i="1"/>
  <c r="I32" i="1"/>
  <c r="L32" i="1"/>
  <c r="H33" i="1"/>
  <c r="G33" i="1"/>
  <c r="I33" i="1"/>
  <c r="L33" i="1"/>
  <c r="H34" i="1"/>
  <c r="G34" i="1"/>
  <c r="I34" i="1"/>
  <c r="L34" i="1"/>
  <c r="H35" i="1"/>
  <c r="G35" i="1"/>
  <c r="I35" i="1"/>
  <c r="L35" i="1"/>
  <c r="H36" i="1"/>
  <c r="G36" i="1"/>
  <c r="I36" i="1"/>
  <c r="L36" i="1"/>
  <c r="L37" i="1"/>
  <c r="R8" i="1"/>
  <c r="S8" i="1"/>
  <c r="T8" i="1"/>
  <c r="R9" i="1"/>
  <c r="S9" i="1"/>
  <c r="T9" i="1"/>
  <c r="R10" i="1"/>
  <c r="S10" i="1"/>
  <c r="T10" i="1"/>
  <c r="R11" i="1"/>
  <c r="S11" i="1"/>
  <c r="T11" i="1"/>
  <c r="AR3" i="1"/>
  <c r="AS3" i="1"/>
  <c r="AT3" i="1"/>
  <c r="AR4" i="1"/>
  <c r="AS4" i="1"/>
  <c r="AT4" i="1"/>
  <c r="AR5" i="1"/>
  <c r="AS5" i="1"/>
  <c r="AT5" i="1"/>
  <c r="AR6" i="1"/>
  <c r="AS6" i="1"/>
  <c r="AT6" i="1"/>
  <c r="AR7" i="1"/>
  <c r="AS7" i="1"/>
  <c r="AT7" i="1"/>
  <c r="M8" i="1"/>
  <c r="X8" i="1"/>
  <c r="AB8" i="1"/>
  <c r="N8" i="1"/>
  <c r="Y8" i="1"/>
  <c r="AC8" i="1"/>
  <c r="AR8" i="1"/>
  <c r="AS8" i="1"/>
  <c r="O8" i="1"/>
  <c r="Z8" i="1"/>
  <c r="AD8" i="1"/>
  <c r="AT8" i="1"/>
  <c r="M9" i="1"/>
  <c r="X9" i="1"/>
  <c r="AB9" i="1"/>
  <c r="N9" i="1"/>
  <c r="Y9" i="1"/>
  <c r="AC9" i="1"/>
  <c r="AR9" i="1"/>
  <c r="AS9" i="1"/>
  <c r="O9" i="1"/>
  <c r="Z9" i="1"/>
  <c r="AD9" i="1"/>
  <c r="AT9" i="1"/>
  <c r="M10" i="1"/>
  <c r="X10" i="1"/>
  <c r="AB10" i="1"/>
  <c r="N10" i="1"/>
  <c r="Y10" i="1"/>
  <c r="AC10" i="1"/>
  <c r="AR10" i="1"/>
  <c r="AS10" i="1"/>
  <c r="O10" i="1"/>
  <c r="Z10" i="1"/>
  <c r="AD10" i="1"/>
  <c r="AT10" i="1"/>
  <c r="M11" i="1"/>
  <c r="X11" i="1"/>
  <c r="AB11" i="1"/>
  <c r="N11" i="1"/>
  <c r="Y11" i="1"/>
  <c r="AC11" i="1"/>
  <c r="AR11" i="1"/>
  <c r="AS11" i="1"/>
  <c r="O11" i="1"/>
  <c r="Z11" i="1"/>
  <c r="AD11" i="1"/>
  <c r="AT11" i="1"/>
  <c r="AR12" i="1"/>
  <c r="AS12" i="1"/>
  <c r="AT12" i="1"/>
  <c r="AR13" i="1"/>
  <c r="AS13" i="1"/>
  <c r="AT13" i="1"/>
  <c r="AR14" i="1"/>
  <c r="AS14" i="1"/>
  <c r="AT14" i="1"/>
  <c r="AR15" i="1"/>
  <c r="AS15" i="1"/>
  <c r="AT15" i="1"/>
  <c r="AR16" i="1"/>
  <c r="AS16" i="1"/>
  <c r="AT16" i="1"/>
  <c r="AR17" i="1"/>
  <c r="AS17" i="1"/>
  <c r="AT17" i="1"/>
  <c r="AR18" i="1"/>
  <c r="AS18" i="1"/>
  <c r="AT18" i="1"/>
  <c r="AR19" i="1"/>
  <c r="AS19" i="1"/>
  <c r="AT19" i="1"/>
  <c r="AR20" i="1"/>
  <c r="AS20" i="1"/>
  <c r="AT20" i="1"/>
  <c r="AR21" i="1"/>
  <c r="AS21" i="1"/>
  <c r="AT21" i="1"/>
  <c r="AR22" i="1"/>
  <c r="AS22" i="1"/>
  <c r="AT22" i="1"/>
  <c r="AR23" i="1"/>
  <c r="AS23" i="1"/>
  <c r="AT23" i="1"/>
  <c r="AR24" i="1"/>
  <c r="AS24" i="1"/>
  <c r="AT24" i="1"/>
  <c r="AR25" i="1"/>
  <c r="AS25" i="1"/>
  <c r="AT25" i="1"/>
  <c r="AR26" i="1"/>
  <c r="AS26" i="1"/>
  <c r="AT26" i="1"/>
  <c r="AR27" i="1"/>
  <c r="AS27" i="1"/>
  <c r="AT27" i="1"/>
  <c r="AR28" i="1"/>
  <c r="AS28" i="1"/>
  <c r="AT28" i="1"/>
  <c r="AR29" i="1"/>
  <c r="AS29" i="1"/>
  <c r="AT29" i="1"/>
  <c r="AR30" i="1"/>
  <c r="AS30" i="1"/>
  <c r="AT30" i="1"/>
  <c r="AR31" i="1"/>
  <c r="AS31" i="1"/>
  <c r="AT31" i="1"/>
  <c r="AR32" i="1"/>
  <c r="AS32" i="1"/>
  <c r="AT32" i="1"/>
  <c r="AR33" i="1"/>
  <c r="AS33" i="1"/>
  <c r="AT33" i="1"/>
  <c r="AR34" i="1"/>
  <c r="AS34" i="1"/>
  <c r="AT34" i="1"/>
  <c r="AR35" i="1"/>
  <c r="AS35" i="1"/>
  <c r="AT35" i="1"/>
  <c r="AR36" i="1"/>
  <c r="AS36" i="1"/>
  <c r="AT36" i="1"/>
  <c r="AS2" i="1"/>
  <c r="AT2" i="1"/>
  <c r="AR2" i="1"/>
  <c r="AI2" i="1"/>
  <c r="AJ2" i="1"/>
  <c r="AI3" i="1"/>
  <c r="AJ3" i="1"/>
  <c r="AI4" i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I12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2" i="1"/>
  <c r="AN2" i="1"/>
  <c r="AO2" i="1"/>
  <c r="AN3" i="1"/>
  <c r="AO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2" i="1"/>
  <c r="AB38" i="1" a="1"/>
  <c r="AB39" i="1"/>
  <c r="AC38" i="1" a="1"/>
  <c r="AC39" i="1"/>
  <c r="AD38" i="1" a="1"/>
  <c r="AD39" i="1"/>
  <c r="AF39" i="1"/>
  <c r="AB40" i="1"/>
  <c r="AC40" i="1"/>
  <c r="AD40" i="1"/>
  <c r="AF40" i="1"/>
  <c r="AB41" i="1"/>
  <c r="AC41" i="1"/>
  <c r="AD41" i="1"/>
  <c r="AF41" i="1"/>
  <c r="AB42" i="1"/>
  <c r="AC42" i="1"/>
  <c r="AD42" i="1"/>
  <c r="AF42" i="1"/>
  <c r="AB43" i="1"/>
  <c r="AC43" i="1"/>
  <c r="AD43" i="1"/>
  <c r="AF43" i="1"/>
  <c r="AB44" i="1"/>
  <c r="AC44" i="1"/>
  <c r="AD44" i="1"/>
  <c r="AF44" i="1"/>
  <c r="AB45" i="1"/>
  <c r="AC45" i="1"/>
  <c r="AD45" i="1"/>
  <c r="AF45" i="1"/>
  <c r="AB46" i="1"/>
  <c r="AC46" i="1"/>
  <c r="AD46" i="1"/>
  <c r="AF46" i="1"/>
  <c r="AB47" i="1"/>
  <c r="AC47" i="1"/>
  <c r="AD47" i="1"/>
  <c r="AF47" i="1"/>
  <c r="AB48" i="1"/>
  <c r="AC48" i="1"/>
  <c r="AD48" i="1"/>
  <c r="AF48" i="1"/>
  <c r="AB49" i="1"/>
  <c r="AC49" i="1"/>
  <c r="AD49" i="1"/>
  <c r="AF49" i="1"/>
  <c r="AB50" i="1"/>
  <c r="AC50" i="1"/>
  <c r="AD50" i="1"/>
  <c r="AF50" i="1"/>
  <c r="AB51" i="1"/>
  <c r="AC51" i="1"/>
  <c r="AD51" i="1"/>
  <c r="AF51" i="1"/>
  <c r="AB52" i="1"/>
  <c r="AC52" i="1"/>
  <c r="AD52" i="1"/>
  <c r="AF52" i="1"/>
  <c r="AB53" i="1"/>
  <c r="AC53" i="1"/>
  <c r="AD53" i="1"/>
  <c r="AF53" i="1"/>
  <c r="AB38" i="1"/>
  <c r="AC38" i="1"/>
  <c r="AD38" i="1"/>
  <c r="AF3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L2" i="3"/>
</calcChain>
</file>

<file path=xl/sharedStrings.xml><?xml version="1.0" encoding="utf-8"?>
<sst xmlns="http://schemas.openxmlformats.org/spreadsheetml/2006/main" count="259" uniqueCount="153">
  <si>
    <t>planid</t>
  </si>
  <si>
    <t>Rotor 5.4</t>
  </si>
  <si>
    <t>END</t>
  </si>
  <si>
    <t>type</t>
  </si>
  <si>
    <t>Distance</t>
  </si>
  <si>
    <t>Radius</t>
  </si>
  <si>
    <t>Diameter</t>
  </si>
  <si>
    <t>Y Value</t>
  </si>
  <si>
    <t>nominal</t>
  </si>
  <si>
    <t>uppertol</t>
  </si>
  <si>
    <t>lowertol</t>
  </si>
  <si>
    <t>id</t>
  </si>
  <si>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</si>
  <si>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</si>
  <si>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</si>
  <si>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</si>
  <si>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</si>
  <si>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</si>
  <si>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</si>
  <si>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</si>
  <si>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</si>
  <si>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</si>
  <si>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</si>
  <si>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</si>
  <si>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</si>
  <si>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</si>
  <si>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</si>
  <si>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</si>
  <si>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</si>
  <si>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</si>
  <si>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</si>
  <si>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</si>
  <si>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</si>
  <si>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</si>
  <si>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</si>
  <si>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</si>
  <si>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</si>
  <si>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</si>
  <si>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</si>
  <si>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</si>
  <si>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</si>
  <si>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</si>
  <si>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</si>
  <si>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</si>
  <si>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</si>
  <si>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</si>
  <si>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</si>
  <si>
    <t>actual nr.2</t>
  </si>
  <si>
    <t>actual nr.1</t>
  </si>
  <si>
    <t>actual nr.3</t>
  </si>
  <si>
    <t>actual nr.4</t>
  </si>
  <si>
    <t>actual nr.5</t>
  </si>
  <si>
    <t>actual nr. 6</t>
  </si>
  <si>
    <t xml:space="preserve"> actual nr. 7</t>
  </si>
  <si>
    <t>actual nr. 8</t>
  </si>
  <si>
    <t>actual nr.9</t>
  </si>
  <si>
    <t>actual nr. 10</t>
  </si>
  <si>
    <t>actual nr.11</t>
  </si>
  <si>
    <t>actual nr. 12</t>
  </si>
  <si>
    <t>std</t>
  </si>
  <si>
    <t>bias</t>
  </si>
  <si>
    <t>PCSL</t>
  </si>
  <si>
    <t>ITG</t>
  </si>
  <si>
    <t>actual nr.13</t>
  </si>
  <si>
    <t>actual nr. 14</t>
  </si>
  <si>
    <t>actual nr.15</t>
  </si>
  <si>
    <t>actual nr. 16</t>
  </si>
  <si>
    <t>actual nr. 17</t>
  </si>
  <si>
    <t>actual nr. 18</t>
  </si>
  <si>
    <t>actual nr. 19</t>
  </si>
  <si>
    <t>actual nr. 20</t>
  </si>
  <si>
    <t>actual nr. 21</t>
  </si>
  <si>
    <t>actual nr. 22</t>
  </si>
  <si>
    <t>actual nr. 23</t>
  </si>
  <si>
    <t>actual nr. 24</t>
  </si>
  <si>
    <t>actual nr. 25</t>
  </si>
  <si>
    <t>actual nr. 26</t>
  </si>
  <si>
    <t>actual nr. 27</t>
  </si>
  <si>
    <t>actual nr. 28</t>
  </si>
  <si>
    <t>actual nr. 29</t>
  </si>
  <si>
    <t>actual nr. 30</t>
  </si>
  <si>
    <t>actual nr. 31</t>
  </si>
  <si>
    <t>actual nr.32</t>
  </si>
  <si>
    <t>actual nr.33</t>
  </si>
  <si>
    <t>actual nr.34</t>
  </si>
  <si>
    <t>actual nr.35</t>
  </si>
  <si>
    <t>actual nr. 36</t>
  </si>
  <si>
    <t>std gron</t>
  </si>
  <si>
    <t>std red</t>
  </si>
  <si>
    <t>std white</t>
  </si>
  <si>
    <t>bias gron</t>
  </si>
  <si>
    <t>PCSL green</t>
  </si>
  <si>
    <t>PCSL red</t>
  </si>
  <si>
    <t>PCSL white</t>
  </si>
  <si>
    <t>ITG green</t>
  </si>
  <si>
    <t>Itg red</t>
  </si>
  <si>
    <t>Itg white</t>
  </si>
  <si>
    <t>spec ITG</t>
  </si>
  <si>
    <t>sorted</t>
  </si>
  <si>
    <t>bins</t>
  </si>
  <si>
    <t>green</t>
  </si>
  <si>
    <t>red</t>
  </si>
  <si>
    <t>white</t>
  </si>
  <si>
    <t>total</t>
  </si>
  <si>
    <t>relative bias</t>
  </si>
  <si>
    <t>relative ITG</t>
  </si>
  <si>
    <t>relative std</t>
  </si>
  <si>
    <t>bias red</t>
  </si>
  <si>
    <t>bias white</t>
  </si>
  <si>
    <t>Ca</t>
  </si>
  <si>
    <t>Axel 5.4</t>
  </si>
  <si>
    <t>No.1_Z</t>
  </si>
  <si>
    <t>No.2</t>
  </si>
  <si>
    <t>No.3_Z</t>
  </si>
  <si>
    <t>No.4</t>
  </si>
  <si>
    <t>No.5</t>
  </si>
  <si>
    <t>No.6</t>
  </si>
  <si>
    <t>No.7</t>
  </si>
  <si>
    <t>No.8</t>
  </si>
  <si>
    <t>No.9</t>
  </si>
  <si>
    <t>No.10</t>
  </si>
  <si>
    <t>actual 1</t>
  </si>
  <si>
    <t>actual 2</t>
  </si>
  <si>
    <t>actual 3</t>
  </si>
  <si>
    <t>actual 4</t>
  </si>
  <si>
    <t>actual 5</t>
  </si>
  <si>
    <t>actual 6</t>
  </si>
  <si>
    <t>actual 7</t>
  </si>
  <si>
    <t>actual 8</t>
  </si>
  <si>
    <t>actual 9</t>
  </si>
  <si>
    <t>actual 10</t>
  </si>
  <si>
    <t>actual 11</t>
  </si>
  <si>
    <t>actual 12</t>
  </si>
  <si>
    <t>actual 13</t>
  </si>
  <si>
    <t>actual 14</t>
  </si>
  <si>
    <t>actual 15</t>
  </si>
  <si>
    <t>actual 16</t>
  </si>
  <si>
    <t>actual 17</t>
  </si>
  <si>
    <t>actual 18</t>
  </si>
  <si>
    <t>actual 19</t>
  </si>
  <si>
    <t>Old std</t>
  </si>
  <si>
    <t>New std</t>
  </si>
  <si>
    <t>Old bias</t>
  </si>
  <si>
    <t>new bias</t>
  </si>
  <si>
    <t>mean</t>
  </si>
  <si>
    <t>90% probability</t>
  </si>
  <si>
    <t>#</t>
  </si>
  <si>
    <t>probability</t>
  </si>
  <si>
    <t>sorted ITG</t>
  </si>
  <si>
    <t>Spec ITG</t>
  </si>
  <si>
    <t>Bin</t>
  </si>
  <si>
    <t>Normal dist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</si>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</sst>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b/>
      <sz val="16"/>
      <color theme="1"/>
      <name val="Calibri"/>
      <scheme val="minor"/>
    </font>
    <font>
      <sz val="24"/>
      <color theme="1"/>
      <name val="Calibri"/>
      <scheme val="minor"/>
    </font>
    <font>
      <sz val="2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0" borderId="0" xfId="0" quotePrefix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165" fontId="3" fillId="0" borderId="0" xfId="0" applyNumberFormat="1" applyFont="1"/>
    <xf numFmtId="0" fontId="5" fillId="0" borderId="0" xfId="0" applyFont="1"/>
    <xf numFmtId="16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0" borderId="0" xfId="0" applyFont="1"/>
    <xf numFmtId="0" fontId="7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Rotor!$R$2:$R$36</c:f>
              <c:numCache>
                <c:formatCode>General</c:formatCode>
                <c:ptCount val="35"/>
                <c:pt idx="0">
                  <c:v>0.0645506500000001</c:v>
                </c:pt>
                <c:pt idx="1">
                  <c:v>0.0504974500000004</c:v>
                </c:pt>
                <c:pt idx="2">
                  <c:v>0.0478321916666671</c:v>
                </c:pt>
                <c:pt idx="3">
                  <c:v>0.0346809333333331</c:v>
                </c:pt>
                <c:pt idx="4">
                  <c:v>0.0103090749999994</c:v>
                </c:pt>
                <c:pt idx="5">
                  <c:v>0.00767165833333338</c:v>
                </c:pt>
                <c:pt idx="6">
                  <c:v>0.037546025</c:v>
                </c:pt>
                <c:pt idx="7">
                  <c:v>-0.0289038666666667</c:v>
                </c:pt>
                <c:pt idx="8">
                  <c:v>-0.0244804166666666</c:v>
                </c:pt>
                <c:pt idx="9">
                  <c:v>-0.0123037333333334</c:v>
                </c:pt>
                <c:pt idx="10">
                  <c:v>0.00424020833333394</c:v>
                </c:pt>
                <c:pt idx="11">
                  <c:v>0.0045168499999999</c:v>
                </c:pt>
                <c:pt idx="12">
                  <c:v>0.0465050499999933</c:v>
                </c:pt>
                <c:pt idx="13">
                  <c:v>0.0105161166666647</c:v>
                </c:pt>
                <c:pt idx="14">
                  <c:v>0.00230287499999804</c:v>
                </c:pt>
                <c:pt idx="15">
                  <c:v>0.0650212750000003</c:v>
                </c:pt>
                <c:pt idx="16">
                  <c:v>0.0512740333333319</c:v>
                </c:pt>
                <c:pt idx="17">
                  <c:v>0.127169499999999</c:v>
                </c:pt>
                <c:pt idx="18">
                  <c:v>-0.0491675583333326</c:v>
                </c:pt>
                <c:pt idx="19">
                  <c:v>-0.0513439249999998</c:v>
                </c:pt>
                <c:pt idx="20">
                  <c:v>-0.00430492500000001</c:v>
                </c:pt>
                <c:pt idx="21">
                  <c:v>0.0250987833333327</c:v>
                </c:pt>
                <c:pt idx="22">
                  <c:v>0.0934634166666663</c:v>
                </c:pt>
                <c:pt idx="23">
                  <c:v>-0.0248083999999995</c:v>
                </c:pt>
                <c:pt idx="24">
                  <c:v>-0.0369404333333332</c:v>
                </c:pt>
                <c:pt idx="25">
                  <c:v>-0.0395021250000003</c:v>
                </c:pt>
                <c:pt idx="26">
                  <c:v>-0.0205513499999999</c:v>
                </c:pt>
                <c:pt idx="27">
                  <c:v>-0.12652435</c:v>
                </c:pt>
                <c:pt idx="28">
                  <c:v>-0.122960633333334</c:v>
                </c:pt>
                <c:pt idx="29">
                  <c:v>0.0345433249999996</c:v>
                </c:pt>
                <c:pt idx="30">
                  <c:v>0.0465249083333328</c:v>
                </c:pt>
                <c:pt idx="31">
                  <c:v>-0.0630220916666673</c:v>
                </c:pt>
                <c:pt idx="32">
                  <c:v>-0.0683312999999996</c:v>
                </c:pt>
                <c:pt idx="33">
                  <c:v>0.0351283916666665</c:v>
                </c:pt>
                <c:pt idx="34">
                  <c:v>-0.00758346666666654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Rotor!$S$2:$S$36</c:f>
              <c:numCache>
                <c:formatCode>General</c:formatCode>
                <c:ptCount val="35"/>
                <c:pt idx="0">
                  <c:v>0.0623245750000003</c:v>
                </c:pt>
                <c:pt idx="1">
                  <c:v>0.0534035583333336</c:v>
                </c:pt>
                <c:pt idx="2">
                  <c:v>0.0476568500000001</c:v>
                </c:pt>
                <c:pt idx="3">
                  <c:v>0.0436681666666669</c:v>
                </c:pt>
                <c:pt idx="4">
                  <c:v>0.00944105833333308</c:v>
                </c:pt>
                <c:pt idx="5">
                  <c:v>0.0108406749999999</c:v>
                </c:pt>
                <c:pt idx="6">
                  <c:v>0.0406878333333333</c:v>
                </c:pt>
                <c:pt idx="7">
                  <c:v>-0.0320869916666667</c:v>
                </c:pt>
                <c:pt idx="8">
                  <c:v>-0.0102240416666667</c:v>
                </c:pt>
                <c:pt idx="9">
                  <c:v>-0.0250719583333333</c:v>
                </c:pt>
                <c:pt idx="10">
                  <c:v>0.00651160000000139</c:v>
                </c:pt>
                <c:pt idx="11">
                  <c:v>0.00651160000000139</c:v>
                </c:pt>
                <c:pt idx="12">
                  <c:v>0.0501008833333287</c:v>
                </c:pt>
                <c:pt idx="13">
                  <c:v>0.00882176666666723</c:v>
                </c:pt>
                <c:pt idx="14">
                  <c:v>0.000905566666666857</c:v>
                </c:pt>
                <c:pt idx="15">
                  <c:v>0.0591427083333338</c:v>
                </c:pt>
                <c:pt idx="16">
                  <c:v>0.0552873333333341</c:v>
                </c:pt>
                <c:pt idx="17">
                  <c:v>0.123810458333335</c:v>
                </c:pt>
                <c:pt idx="18">
                  <c:v>-0.0497237916666671</c:v>
                </c:pt>
                <c:pt idx="19">
                  <c:v>-0.0486542750000001</c:v>
                </c:pt>
                <c:pt idx="20">
                  <c:v>-0.00108829999999971</c:v>
                </c:pt>
                <c:pt idx="21">
                  <c:v>0.0260039416666671</c:v>
                </c:pt>
                <c:pt idx="22">
                  <c:v>0.0925719083333325</c:v>
                </c:pt>
                <c:pt idx="23">
                  <c:v>-0.0257927916666656</c:v>
                </c:pt>
                <c:pt idx="24">
                  <c:v>-0.0373826833333322</c:v>
                </c:pt>
                <c:pt idx="25">
                  <c:v>-0.0386839999999999</c:v>
                </c:pt>
                <c:pt idx="26">
                  <c:v>-0.023493199999999</c:v>
                </c:pt>
                <c:pt idx="27">
                  <c:v>-0.124019100000001</c:v>
                </c:pt>
                <c:pt idx="28">
                  <c:v>-0.119182450000001</c:v>
                </c:pt>
                <c:pt idx="29">
                  <c:v>0.0372072666666678</c:v>
                </c:pt>
                <c:pt idx="30">
                  <c:v>0.0457058000000003</c:v>
                </c:pt>
                <c:pt idx="31">
                  <c:v>-0.058102775</c:v>
                </c:pt>
                <c:pt idx="32">
                  <c:v>-0.0683516166666678</c:v>
                </c:pt>
                <c:pt idx="33">
                  <c:v>0.0314535250000008</c:v>
                </c:pt>
                <c:pt idx="34">
                  <c:v>0.00391245000000051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Rotor!$T$2:$T$36</c:f>
              <c:numCache>
                <c:formatCode>General</c:formatCode>
                <c:ptCount val="35"/>
                <c:pt idx="0">
                  <c:v>0.0453302416666665</c:v>
                </c:pt>
                <c:pt idx="1">
                  <c:v>0.0533130583333334</c:v>
                </c:pt>
                <c:pt idx="2">
                  <c:v>0.0534004416666667</c:v>
                </c:pt>
                <c:pt idx="3">
                  <c:v>0.0660248666666674</c:v>
                </c:pt>
                <c:pt idx="4">
                  <c:v>0.0104615749999999</c:v>
                </c:pt>
                <c:pt idx="5">
                  <c:v>0.0103217083333331</c:v>
                </c:pt>
                <c:pt idx="6">
                  <c:v>-0.050392725</c:v>
                </c:pt>
                <c:pt idx="7">
                  <c:v>-0.0110302333333333</c:v>
                </c:pt>
                <c:pt idx="8">
                  <c:v>0.0773072833333333</c:v>
                </c:pt>
                <c:pt idx="9">
                  <c:v>-0.020321875</c:v>
                </c:pt>
                <c:pt idx="10">
                  <c:v>0.0114301666666678</c:v>
                </c:pt>
                <c:pt idx="11">
                  <c:v>0.0114301666666678</c:v>
                </c:pt>
                <c:pt idx="12">
                  <c:v>0.0918711499999887</c:v>
                </c:pt>
                <c:pt idx="13">
                  <c:v>0.00915657499999867</c:v>
                </c:pt>
                <c:pt idx="14">
                  <c:v>0.0180985833333338</c:v>
                </c:pt>
                <c:pt idx="15">
                  <c:v>0.0530904750000012</c:v>
                </c:pt>
                <c:pt idx="16">
                  <c:v>0.0607510749999998</c:v>
                </c:pt>
                <c:pt idx="17">
                  <c:v>0.132404916666667</c:v>
                </c:pt>
                <c:pt idx="18">
                  <c:v>-0.0469187249999994</c:v>
                </c:pt>
                <c:pt idx="19">
                  <c:v>-0.0489064249999997</c:v>
                </c:pt>
                <c:pt idx="20">
                  <c:v>0.00469193333333351</c:v>
                </c:pt>
                <c:pt idx="21">
                  <c:v>0.016369108333333</c:v>
                </c:pt>
                <c:pt idx="22">
                  <c:v>0.0939904416666666</c:v>
                </c:pt>
                <c:pt idx="23">
                  <c:v>-0.0358088333333342</c:v>
                </c:pt>
                <c:pt idx="24">
                  <c:v>-0.0378217416666668</c:v>
                </c:pt>
                <c:pt idx="25">
                  <c:v>-0.0413008416666667</c:v>
                </c:pt>
                <c:pt idx="26">
                  <c:v>-0.031434441666665</c:v>
                </c:pt>
                <c:pt idx="27">
                  <c:v>-0.113080941666667</c:v>
                </c:pt>
                <c:pt idx="28">
                  <c:v>-0.114106033333334</c:v>
                </c:pt>
                <c:pt idx="29">
                  <c:v>0.047577808333334</c:v>
                </c:pt>
                <c:pt idx="30">
                  <c:v>0.0409784499999999</c:v>
                </c:pt>
                <c:pt idx="31">
                  <c:v>-0.0449278583333328</c:v>
                </c:pt>
                <c:pt idx="32">
                  <c:v>-0.0553211916666667</c:v>
                </c:pt>
                <c:pt idx="33">
                  <c:v>0.00428710833333401</c:v>
                </c:pt>
                <c:pt idx="34">
                  <c:v>0.0374727916666666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820184"/>
        <c:axId val="2074823160"/>
      </c:lineChart>
      <c:catAx>
        <c:axId val="2074820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823160"/>
        <c:crosses val="autoZero"/>
        <c:auto val="1"/>
        <c:lblAlgn val="ctr"/>
        <c:lblOffset val="100"/>
        <c:noMultiLvlLbl val="0"/>
      </c:catAx>
      <c:valAx>
        <c:axId val="2074823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8201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Rotor!$AB$2:$AB$36</c:f>
              <c:numCache>
                <c:formatCode>General</c:formatCode>
                <c:ptCount val="35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6">
                  <c:v>16.38066324786679</c:v>
                </c:pt>
                <c:pt idx="7">
                  <c:v>15.06573067180496</c:v>
                </c:pt>
                <c:pt idx="8">
                  <c:v>16.43547808017384</c:v>
                </c:pt>
                <c:pt idx="9">
                  <c:v>16.08787203239451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Rotor!$AC$2:$AC$36</c:f>
              <c:numCache>
                <c:formatCode>General</c:formatCode>
                <c:ptCount val="35"/>
                <c:pt idx="0">
                  <c:v>13.93165704951211</c:v>
                </c:pt>
                <c:pt idx="1">
                  <c:v>12.84194472530942</c:v>
                </c:pt>
                <c:pt idx="2">
                  <c:v>13.06023166941762</c:v>
                </c:pt>
                <c:pt idx="3">
                  <c:v>13.72210122574966</c:v>
                </c:pt>
                <c:pt idx="4">
                  <c:v>12.2510566832173</c:v>
                </c:pt>
                <c:pt idx="5">
                  <c:v>11.90365852096083</c:v>
                </c:pt>
                <c:pt idx="6">
                  <c:v>17.57896848128938</c:v>
                </c:pt>
                <c:pt idx="7">
                  <c:v>15.61884619232931</c:v>
                </c:pt>
                <c:pt idx="8">
                  <c:v>18.23271891988477</c:v>
                </c:pt>
                <c:pt idx="9">
                  <c:v>15.91982144067945</c:v>
                </c:pt>
                <c:pt idx="10">
                  <c:v>10.96496882661816</c:v>
                </c:pt>
                <c:pt idx="11">
                  <c:v>10.96496882661816</c:v>
                </c:pt>
                <c:pt idx="12">
                  <c:v>10.66249522822511</c:v>
                </c:pt>
                <c:pt idx="13">
                  <c:v>9.887865168119509</c:v>
                </c:pt>
                <c:pt idx="14">
                  <c:v>9.703190605728304</c:v>
                </c:pt>
                <c:pt idx="15">
                  <c:v>12.80122998757988</c:v>
                </c:pt>
                <c:pt idx="16">
                  <c:v>12.90294662039719</c:v>
                </c:pt>
                <c:pt idx="17">
                  <c:v>13.14982363694405</c:v>
                </c:pt>
                <c:pt idx="18">
                  <c:v>12.56336329932998</c:v>
                </c:pt>
                <c:pt idx="19">
                  <c:v>12.48529117742126</c:v>
                </c:pt>
                <c:pt idx="20">
                  <c:v>10.56807623445992</c:v>
                </c:pt>
                <c:pt idx="21">
                  <c:v>12.35089038895477</c:v>
                </c:pt>
                <c:pt idx="22">
                  <c:v>13.1193065392907</c:v>
                </c:pt>
                <c:pt idx="23">
                  <c:v>11.5261352591629</c:v>
                </c:pt>
                <c:pt idx="24">
                  <c:v>11.69640425946185</c:v>
                </c:pt>
                <c:pt idx="25">
                  <c:v>11.83948138069365</c:v>
                </c:pt>
                <c:pt idx="26">
                  <c:v>11.73513968563731</c:v>
                </c:pt>
                <c:pt idx="27">
                  <c:v>14.16563468066321</c:v>
                </c:pt>
                <c:pt idx="28">
                  <c:v>13.94360088941728</c:v>
                </c:pt>
                <c:pt idx="29">
                  <c:v>12.33207971469685</c:v>
                </c:pt>
                <c:pt idx="30">
                  <c:v>12.40258356336608</c:v>
                </c:pt>
                <c:pt idx="31">
                  <c:v>13.21497773479159</c:v>
                </c:pt>
                <c:pt idx="32">
                  <c:v>13.54150058903322</c:v>
                </c:pt>
                <c:pt idx="33">
                  <c:v>13.10510232268515</c:v>
                </c:pt>
                <c:pt idx="34">
                  <c:v>12.53272889161525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Rotor!$AD$2:$AD$36</c:f>
              <c:numCache>
                <c:formatCode>General</c:formatCode>
                <c:ptCount val="35"/>
                <c:pt idx="0">
                  <c:v>13.75802075611446</c:v>
                </c:pt>
                <c:pt idx="1">
                  <c:v>13.01683407307458</c:v>
                </c:pt>
                <c:pt idx="2">
                  <c:v>13.06735740119069</c:v>
                </c:pt>
                <c:pt idx="3">
                  <c:v>13.60054286981697</c:v>
                </c:pt>
                <c:pt idx="4">
                  <c:v>11.3981525552288</c:v>
                </c:pt>
                <c:pt idx="5">
                  <c:v>11.83473672335491</c:v>
                </c:pt>
                <c:pt idx="6">
                  <c:v>16.73990184722732</c:v>
                </c:pt>
                <c:pt idx="7">
                  <c:v>16.86568269173234</c:v>
                </c:pt>
                <c:pt idx="8">
                  <c:v>17.92131262206329</c:v>
                </c:pt>
                <c:pt idx="9">
                  <c:v>15.61321204146133</c:v>
                </c:pt>
                <c:pt idx="10">
                  <c:v>11.43327391063012</c:v>
                </c:pt>
                <c:pt idx="11">
                  <c:v>11.43327391063012</c:v>
                </c:pt>
                <c:pt idx="12">
                  <c:v>11.31135284137259</c:v>
                </c:pt>
                <c:pt idx="13">
                  <c:v>9.773792994951968</c:v>
                </c:pt>
                <c:pt idx="14">
                  <c:v>9.595737770429527</c:v>
                </c:pt>
                <c:pt idx="15">
                  <c:v>12.79667671675788</c:v>
                </c:pt>
                <c:pt idx="16">
                  <c:v>12.84926245281617</c:v>
                </c:pt>
                <c:pt idx="17">
                  <c:v>13.18721526128632</c:v>
                </c:pt>
                <c:pt idx="18">
                  <c:v>12.43069180584348</c:v>
                </c:pt>
                <c:pt idx="19">
                  <c:v>12.54668205389291</c:v>
                </c:pt>
                <c:pt idx="20">
                  <c:v>10.86838644990911</c:v>
                </c:pt>
                <c:pt idx="21">
                  <c:v>11.41944382242516</c:v>
                </c:pt>
                <c:pt idx="22">
                  <c:v>13.18469323668522</c:v>
                </c:pt>
                <c:pt idx="23">
                  <c:v>11.50845137684449</c:v>
                </c:pt>
                <c:pt idx="24">
                  <c:v>12.04222792031833</c:v>
                </c:pt>
                <c:pt idx="25">
                  <c:v>11.86858778640308</c:v>
                </c:pt>
                <c:pt idx="26">
                  <c:v>11.72402906396828</c:v>
                </c:pt>
                <c:pt idx="27">
                  <c:v>13.87853229982618</c:v>
                </c:pt>
                <c:pt idx="28">
                  <c:v>14.13074688550862</c:v>
                </c:pt>
                <c:pt idx="29">
                  <c:v>12.32003095549917</c:v>
                </c:pt>
                <c:pt idx="30">
                  <c:v>12.08040996349804</c:v>
                </c:pt>
                <c:pt idx="31">
                  <c:v>12.92669531458163</c:v>
                </c:pt>
                <c:pt idx="32">
                  <c:v>12.91413764687017</c:v>
                </c:pt>
                <c:pt idx="33">
                  <c:v>11.93479563210626</c:v>
                </c:pt>
                <c:pt idx="34">
                  <c:v>12.75042507421041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869256"/>
        <c:axId val="2077872232"/>
      </c:lineChart>
      <c:catAx>
        <c:axId val="207786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872232"/>
        <c:crosses val="autoZero"/>
        <c:auto val="1"/>
        <c:lblAlgn val="ctr"/>
        <c:lblOffset val="100"/>
        <c:noMultiLvlLbl val="0"/>
      </c:catAx>
      <c:valAx>
        <c:axId val="207787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86925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Green batch</c:v>
          </c:tx>
          <c:marker>
            <c:symbol val="none"/>
          </c:marker>
          <c:val>
            <c:numRef>
              <c:f>Rotor!$AB$38:$AB$53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4.0</c:v>
                </c:pt>
                <c:pt idx="8">
                  <c:v>8.0</c:v>
                </c:pt>
                <c:pt idx="9">
                  <c:v>11.0</c:v>
                </c:pt>
                <c:pt idx="10">
                  <c:v>4.0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Red batch</c:v>
          </c:tx>
          <c:marker>
            <c:symbol val="none"/>
          </c:marker>
          <c:val>
            <c:numRef>
              <c:f>Rotor!$AC$38:$AC$53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5.0</c:v>
                </c:pt>
                <c:pt idx="9">
                  <c:v>10.0</c:v>
                </c:pt>
                <c:pt idx="10">
                  <c:v>9.0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v>White batch</c:v>
          </c:tx>
          <c:marker>
            <c:symbol val="none"/>
          </c:marker>
          <c:val>
            <c:numRef>
              <c:f>Rotor!$AD$38:$AD$53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77904376"/>
        <c:axId val="2077909848"/>
      </c:lineChart>
      <c:catAx>
        <c:axId val="207790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77909848"/>
        <c:crosses val="autoZero"/>
        <c:auto val="1"/>
        <c:lblAlgn val="ctr"/>
        <c:lblOffset val="100"/>
        <c:noMultiLvlLbl val="0"/>
      </c:catAx>
      <c:valAx>
        <c:axId val="2077909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  <a:r>
                  <a:rPr lang="en-US" baseline="0"/>
                  <a:t> Samples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904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16.28478985691131</c:v>
                </c:pt>
                <c:pt idx="8">
                  <c:v>18.15347989814754</c:v>
                </c:pt>
                <c:pt idx="9">
                  <c:v>15.90448341695731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12.49113121075135</c:v>
                </c:pt>
                <c:pt idx="19">
                  <c:v>12.57549446491069</c:v>
                </c:pt>
                <c:pt idx="20">
                  <c:v>10.92213013945278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11.85618103565691</c:v>
                </c:pt>
                <c:pt idx="24">
                  <c:v>11.82584448620051</c:v>
                </c:pt>
                <c:pt idx="25">
                  <c:v>11.94439302490516</c:v>
                </c:pt>
                <c:pt idx="26">
                  <c:v>11.74762785144862</c:v>
                </c:pt>
                <c:pt idx="27">
                  <c:v>14.18785815380917</c:v>
                </c:pt>
                <c:pt idx="28">
                  <c:v>14.08018847017193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13.32541728083692</c:v>
                </c:pt>
                <c:pt idx="32">
                  <c:v>13.37744499534921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935256"/>
        <c:axId val="2077938232"/>
      </c:lineChart>
      <c:catAx>
        <c:axId val="2077935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938232"/>
        <c:crosses val="autoZero"/>
        <c:auto val="1"/>
        <c:lblAlgn val="ctr"/>
        <c:lblOffset val="100"/>
        <c:noMultiLvlLbl val="0"/>
      </c:catAx>
      <c:valAx>
        <c:axId val="20779382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77935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Rotor!$J$41:$J$75</c:f>
              <c:numCache>
                <c:formatCode>0.0</c:formatCode>
                <c:ptCount val="35"/>
                <c:pt idx="0">
                  <c:v>4.9</c:v>
                </c:pt>
                <c:pt idx="1">
                  <c:v>5.0</c:v>
                </c:pt>
                <c:pt idx="2">
                  <c:v>5.6</c:v>
                </c:pt>
                <c:pt idx="3">
                  <c:v>8.4</c:v>
                </c:pt>
                <c:pt idx="4">
                  <c:v>8.5</c:v>
                </c:pt>
                <c:pt idx="5">
                  <c:v>8.9</c:v>
                </c:pt>
                <c:pt idx="6">
                  <c:v>9.7</c:v>
                </c:pt>
                <c:pt idx="7">
                  <c:v>10.7</c:v>
                </c:pt>
                <c:pt idx="8">
                  <c:v>10.9</c:v>
                </c:pt>
                <c:pt idx="9">
                  <c:v>11.0</c:v>
                </c:pt>
                <c:pt idx="10">
                  <c:v>11.0</c:v>
                </c:pt>
                <c:pt idx="11">
                  <c:v>11.2</c:v>
                </c:pt>
                <c:pt idx="12">
                  <c:v>11.3</c:v>
                </c:pt>
                <c:pt idx="13">
                  <c:v>11.7</c:v>
                </c:pt>
                <c:pt idx="14">
                  <c:v>11.9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12.3</c:v>
                </c:pt>
                <c:pt idx="19">
                  <c:v>12.3</c:v>
                </c:pt>
                <c:pt idx="20">
                  <c:v>12.5</c:v>
                </c:pt>
                <c:pt idx="21">
                  <c:v>12.8</c:v>
                </c:pt>
                <c:pt idx="22">
                  <c:v>13.0</c:v>
                </c:pt>
                <c:pt idx="23">
                  <c:v>13.1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13.3</c:v>
                </c:pt>
                <c:pt idx="28">
                  <c:v>13.4</c:v>
                </c:pt>
                <c:pt idx="29">
                  <c:v>14.0</c:v>
                </c:pt>
                <c:pt idx="30">
                  <c:v>14.0</c:v>
                </c:pt>
                <c:pt idx="31">
                  <c:v>15.1</c:v>
                </c:pt>
                <c:pt idx="32">
                  <c:v>15.4</c:v>
                </c:pt>
                <c:pt idx="33">
                  <c:v>17.6</c:v>
                </c:pt>
                <c:pt idx="34">
                  <c:v>18.2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Rotor!$K$41:$K$75</c:f>
              <c:numCache>
                <c:formatCode>0.0</c:formatCode>
                <c:ptCount val="35"/>
                <c:pt idx="0">
                  <c:v>13.06007321538645</c:v>
                </c:pt>
                <c:pt idx="1">
                  <c:v>12.5501375078232</c:v>
                </c:pt>
                <c:pt idx="2">
                  <c:v>12.5501375078232</c:v>
                </c:pt>
                <c:pt idx="3">
                  <c:v>12.5501375078232</c:v>
                </c:pt>
                <c:pt idx="4">
                  <c:v>13.06007321538645</c:v>
                </c:pt>
                <c:pt idx="5">
                  <c:v>12.5501375078232</c:v>
                </c:pt>
                <c:pt idx="6">
                  <c:v>12.1879724457175</c:v>
                </c:pt>
                <c:pt idx="7">
                  <c:v>12.1879724457175</c:v>
                </c:pt>
                <c:pt idx="8">
                  <c:v>13.43387101304467</c:v>
                </c:pt>
                <c:pt idx="9">
                  <c:v>13.43387101304467</c:v>
                </c:pt>
                <c:pt idx="10">
                  <c:v>13.43387101304467</c:v>
                </c:pt>
                <c:pt idx="11">
                  <c:v>14.48209324666122</c:v>
                </c:pt>
                <c:pt idx="12">
                  <c:v>14.48209324666122</c:v>
                </c:pt>
                <c:pt idx="13">
                  <c:v>13.34888460517496</c:v>
                </c:pt>
                <c:pt idx="14">
                  <c:v>13.34888460517496</c:v>
                </c:pt>
                <c:pt idx="15">
                  <c:v>10.97947782557071</c:v>
                </c:pt>
                <c:pt idx="16">
                  <c:v>13.43387101304467</c:v>
                </c:pt>
                <c:pt idx="17">
                  <c:v>13.00362904566376</c:v>
                </c:pt>
                <c:pt idx="18">
                  <c:v>13.00362904566376</c:v>
                </c:pt>
                <c:pt idx="19">
                  <c:v>12.92629340018123</c:v>
                </c:pt>
                <c:pt idx="20">
                  <c:v>12.92629379184482</c:v>
                </c:pt>
                <c:pt idx="21">
                  <c:v>11.25220028395115</c:v>
                </c:pt>
                <c:pt idx="22">
                  <c:v>11.25220028395115</c:v>
                </c:pt>
                <c:pt idx="23">
                  <c:v>11.47398717304766</c:v>
                </c:pt>
                <c:pt idx="24">
                  <c:v>11.47398717304766</c:v>
                </c:pt>
                <c:pt idx="25">
                  <c:v>11.2338284815171</c:v>
                </c:pt>
                <c:pt idx="26">
                  <c:v>12.92629371840788</c:v>
                </c:pt>
                <c:pt idx="27">
                  <c:v>10.71786355664046</c:v>
                </c:pt>
                <c:pt idx="28">
                  <c:v>12.92629340018123</c:v>
                </c:pt>
                <c:pt idx="29">
                  <c:v>11.47398717304766</c:v>
                </c:pt>
                <c:pt idx="30">
                  <c:v>11.47398717304766</c:v>
                </c:pt>
                <c:pt idx="31">
                  <c:v>15.40238774763853</c:v>
                </c:pt>
                <c:pt idx="32">
                  <c:v>15.40238774763853</c:v>
                </c:pt>
                <c:pt idx="33">
                  <c:v>15.40238774763853</c:v>
                </c:pt>
                <c:pt idx="34">
                  <c:v>15.40238774763853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964856"/>
        <c:axId val="2077967832"/>
      </c:lineChart>
      <c:catAx>
        <c:axId val="2077964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967832"/>
        <c:crosses val="autoZero"/>
        <c:auto val="1"/>
        <c:lblAlgn val="ctr"/>
        <c:lblOffset val="100"/>
        <c:noMultiLvlLbl val="0"/>
      </c:catAx>
      <c:valAx>
        <c:axId val="20779678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77964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Rotor!$AF$38:$AF$53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9.0</c:v>
                </c:pt>
                <c:pt idx="8">
                  <c:v>23.0</c:v>
                </c:pt>
                <c:pt idx="9">
                  <c:v>31.0</c:v>
                </c:pt>
                <c:pt idx="10">
                  <c:v>20.0</c:v>
                </c:pt>
                <c:pt idx="11">
                  <c:v>4.0</c:v>
                </c:pt>
                <c:pt idx="12">
                  <c:v>4.0</c:v>
                </c:pt>
                <c:pt idx="13">
                  <c:v>5.0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991544"/>
        <c:axId val="2077994184"/>
      </c:lineChart>
      <c:catAx>
        <c:axId val="2077991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994184"/>
        <c:crosses val="autoZero"/>
        <c:auto val="1"/>
        <c:lblAlgn val="ctr"/>
        <c:lblOffset val="100"/>
        <c:noMultiLvlLbl val="0"/>
      </c:catAx>
      <c:valAx>
        <c:axId val="2077994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991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Rotor!$AH$2:$AH$36</c:f>
              <c:numCache>
                <c:formatCode>General</c:formatCode>
                <c:ptCount val="35"/>
                <c:pt idx="0">
                  <c:v>-0.00496813583857179</c:v>
                </c:pt>
                <c:pt idx="1">
                  <c:v>0.00356940123650251</c:v>
                </c:pt>
                <c:pt idx="2">
                  <c:v>-0.00149150545579067</c:v>
                </c:pt>
                <c:pt idx="3">
                  <c:v>-0.00730116693635397</c:v>
                </c:pt>
                <c:pt idx="4">
                  <c:v>-0.00111846084654631</c:v>
                </c:pt>
                <c:pt idx="5">
                  <c:v>-0.00124582044648549</c:v>
                </c:pt>
                <c:pt idx="6">
                  <c:v>-0.0225732885929387</c:v>
                </c:pt>
                <c:pt idx="7">
                  <c:v>-0.00434949963115619</c:v>
                </c:pt>
                <c:pt idx="8">
                  <c:v>-0.0444816297932381</c:v>
                </c:pt>
                <c:pt idx="9">
                  <c:v>0.00461438542385766</c:v>
                </c:pt>
                <c:pt idx="10">
                  <c:v>0.00106513618658947</c:v>
                </c:pt>
                <c:pt idx="11">
                  <c:v>0.000486960382078266</c:v>
                </c:pt>
                <c:pt idx="12">
                  <c:v>0.00310649044705204</c:v>
                </c:pt>
                <c:pt idx="13">
                  <c:v>-0.00153315827063932</c:v>
                </c:pt>
                <c:pt idx="14">
                  <c:v>-0.00351112180441507</c:v>
                </c:pt>
                <c:pt idx="15">
                  <c:v>0.000442887141572661</c:v>
                </c:pt>
                <c:pt idx="16">
                  <c:v>-0.00359007590285989</c:v>
                </c:pt>
                <c:pt idx="17">
                  <c:v>0.00214436641189254</c:v>
                </c:pt>
                <c:pt idx="18">
                  <c:v>-0.000946024297283678</c:v>
                </c:pt>
                <c:pt idx="19">
                  <c:v>0.0003675686420053</c:v>
                </c:pt>
                <c:pt idx="20">
                  <c:v>-5.18345112059801E-5</c:v>
                </c:pt>
                <c:pt idx="21">
                  <c:v>-0.002091418309974</c:v>
                </c:pt>
                <c:pt idx="22">
                  <c:v>0.000835617542368924</c:v>
                </c:pt>
                <c:pt idx="23">
                  <c:v>0.00182946132631696</c:v>
                </c:pt>
                <c:pt idx="24">
                  <c:v>0.000641511939864192</c:v>
                </c:pt>
                <c:pt idx="25">
                  <c:v>0.00195885652734703</c:v>
                </c:pt>
                <c:pt idx="26">
                  <c:v>-0.00266034067520732</c:v>
                </c:pt>
                <c:pt idx="27">
                  <c:v>-0.000200956418781576</c:v>
                </c:pt>
                <c:pt idx="28">
                  <c:v>0.000392412049521175</c:v>
                </c:pt>
                <c:pt idx="29">
                  <c:v>-0.00383621946223679</c:v>
                </c:pt>
                <c:pt idx="30">
                  <c:v>-0.00240468904932089</c:v>
                </c:pt>
                <c:pt idx="31">
                  <c:v>-0.00356238012788355</c:v>
                </c:pt>
                <c:pt idx="32">
                  <c:v>-0.00561537301098618</c:v>
                </c:pt>
                <c:pt idx="33">
                  <c:v>-0.0110596280641718</c:v>
                </c:pt>
                <c:pt idx="34">
                  <c:v>-0.012205725542884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Rotor!$AI$2:$AI$36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Rotor!$AJ$2:$AJ$36</c:f>
              <c:numCache>
                <c:formatCode>General</c:formatCode>
                <c:ptCount val="35"/>
                <c:pt idx="0">
                  <c:v>0.00149824810388686</c:v>
                </c:pt>
                <c:pt idx="1">
                  <c:v>0.00128301827559547</c:v>
                </c:pt>
                <c:pt idx="2">
                  <c:v>-0.00109852069212959</c:v>
                </c:pt>
                <c:pt idx="3">
                  <c:v>-0.00572065659056578</c:v>
                </c:pt>
                <c:pt idx="4">
                  <c:v>-0.00413905256253684</c:v>
                </c:pt>
                <c:pt idx="5">
                  <c:v>-0.000218233432866378</c:v>
                </c:pt>
                <c:pt idx="6">
                  <c:v>-0.019484378194886</c:v>
                </c:pt>
                <c:pt idx="7">
                  <c:v>0.0214370765003373</c:v>
                </c:pt>
                <c:pt idx="8">
                  <c:v>-0.023347902785888</c:v>
                </c:pt>
                <c:pt idx="9">
                  <c:v>-0.00240190811333758</c:v>
                </c:pt>
                <c:pt idx="10">
                  <c:v>0.00092580813690821</c:v>
                </c:pt>
                <c:pt idx="11">
                  <c:v>0.00092580813690821</c:v>
                </c:pt>
                <c:pt idx="12">
                  <c:v>-0.00234436855014331</c:v>
                </c:pt>
                <c:pt idx="13">
                  <c:v>-0.000423531817770584</c:v>
                </c:pt>
                <c:pt idx="14">
                  <c:v>-0.00376114159591165</c:v>
                </c:pt>
                <c:pt idx="15">
                  <c:v>0.00117238781839343</c:v>
                </c:pt>
                <c:pt idx="16">
                  <c:v>-0.00162149075349064</c:v>
                </c:pt>
                <c:pt idx="17">
                  <c:v>-0.00119135697924034</c:v>
                </c:pt>
                <c:pt idx="18">
                  <c:v>-0.000233796904066959</c:v>
                </c:pt>
                <c:pt idx="19">
                  <c:v>0.000321380163834592</c:v>
                </c:pt>
                <c:pt idx="20">
                  <c:v>7.21799948134819E-5</c:v>
                </c:pt>
                <c:pt idx="21">
                  <c:v>-0.00231890703606638</c:v>
                </c:pt>
                <c:pt idx="22">
                  <c:v>0.000300235526866571</c:v>
                </c:pt>
                <c:pt idx="23">
                  <c:v>-0.00211288437504219</c:v>
                </c:pt>
                <c:pt idx="24">
                  <c:v>0.00225156503099886</c:v>
                </c:pt>
                <c:pt idx="25">
                  <c:v>-0.00033013183199646</c:v>
                </c:pt>
                <c:pt idx="26">
                  <c:v>-0.00166503849503615</c:v>
                </c:pt>
                <c:pt idx="27">
                  <c:v>-0.00205036797663663</c:v>
                </c:pt>
                <c:pt idx="28">
                  <c:v>0.00380574017064531</c:v>
                </c:pt>
                <c:pt idx="29">
                  <c:v>-0.0021669487532201</c:v>
                </c:pt>
                <c:pt idx="30">
                  <c:v>-0.00122616347720336</c:v>
                </c:pt>
                <c:pt idx="31">
                  <c:v>-3.54914210253885E-5</c:v>
                </c:pt>
                <c:pt idx="32">
                  <c:v>-0.0036726251069837</c:v>
                </c:pt>
                <c:pt idx="33">
                  <c:v>-0.00362917641199183</c:v>
                </c:pt>
                <c:pt idx="34">
                  <c:v>-0.00497255661786782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023560"/>
        <c:axId val="2078026536"/>
      </c:lineChart>
      <c:catAx>
        <c:axId val="2078023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8026536"/>
        <c:crosses val="autoZero"/>
        <c:auto val="1"/>
        <c:lblAlgn val="ctr"/>
        <c:lblOffset val="100"/>
        <c:noMultiLvlLbl val="0"/>
      </c:catAx>
      <c:valAx>
        <c:axId val="2078026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023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Rotor!$K$2:$K$36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xVal>
          <c:yVal>
            <c:numRef>
              <c:f>Rotor!$J$2:$J$36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16.28478985691131</c:v>
                </c:pt>
                <c:pt idx="8">
                  <c:v>18.15347989814754</c:v>
                </c:pt>
                <c:pt idx="9">
                  <c:v>15.90448341695731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12.49113121075135</c:v>
                </c:pt>
                <c:pt idx="19">
                  <c:v>12.57549446491069</c:v>
                </c:pt>
                <c:pt idx="20">
                  <c:v>10.92213013945278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11.85618103565691</c:v>
                </c:pt>
                <c:pt idx="24">
                  <c:v>11.82584448620051</c:v>
                </c:pt>
                <c:pt idx="25">
                  <c:v>11.94439302490516</c:v>
                </c:pt>
                <c:pt idx="26">
                  <c:v>11.74762785144862</c:v>
                </c:pt>
                <c:pt idx="27">
                  <c:v>14.18785815380917</c:v>
                </c:pt>
                <c:pt idx="28">
                  <c:v>14.08018847017193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13.32541728083692</c:v>
                </c:pt>
                <c:pt idx="32">
                  <c:v>13.37744499534921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Rotor!$J$38:$J$39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Rotor!$K$38:$K$39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054856"/>
        <c:axId val="2078057848"/>
      </c:scatterChart>
      <c:valAx>
        <c:axId val="2078054856"/>
        <c:scaling>
          <c:orientation val="minMax"/>
          <c:max val="18.0"/>
          <c:min val="8.0"/>
        </c:scaling>
        <c:delete val="0"/>
        <c:axPos val="b"/>
        <c:numFmt formatCode="0.0" sourceLinked="1"/>
        <c:majorTickMark val="out"/>
        <c:minorTickMark val="none"/>
        <c:tickLblPos val="nextTo"/>
        <c:crossAx val="2078057848"/>
        <c:crosses val="autoZero"/>
        <c:crossBetween val="midCat"/>
      </c:valAx>
      <c:valAx>
        <c:axId val="2078057848"/>
        <c:scaling>
          <c:orientation val="minMax"/>
          <c:min val="8.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78054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 batch</c:v>
          </c:tx>
          <c:marker>
            <c:symbol val="none"/>
          </c:marker>
          <c:val>
            <c:numRef>
              <c:f>Rotor!$AM$2:$AM$36</c:f>
              <c:numCache>
                <c:formatCode>General</c:formatCode>
                <c:ptCount val="35"/>
                <c:pt idx="0">
                  <c:v>0.00222607499999983</c:v>
                </c:pt>
                <c:pt idx="1">
                  <c:v>-0.00290610833333327</c:v>
                </c:pt>
                <c:pt idx="2">
                  <c:v>0.000175341666666995</c:v>
                </c:pt>
                <c:pt idx="3">
                  <c:v>-0.00898723333333384</c:v>
                </c:pt>
                <c:pt idx="4">
                  <c:v>0.00086801666666636</c:v>
                </c:pt>
                <c:pt idx="5">
                  <c:v>-0.00316901666666647</c:v>
                </c:pt>
                <c:pt idx="6">
                  <c:v>-0.00314180833333336</c:v>
                </c:pt>
                <c:pt idx="7">
                  <c:v>0.00318312499999998</c:v>
                </c:pt>
                <c:pt idx="8">
                  <c:v>-0.014256375</c:v>
                </c:pt>
                <c:pt idx="9">
                  <c:v>0.012768225</c:v>
                </c:pt>
                <c:pt idx="10">
                  <c:v>-0.00227139166666745</c:v>
                </c:pt>
                <c:pt idx="11">
                  <c:v>-0.00199475000000149</c:v>
                </c:pt>
                <c:pt idx="12">
                  <c:v>-0.00359583333333546</c:v>
                </c:pt>
                <c:pt idx="13">
                  <c:v>0.00169434999999751</c:v>
                </c:pt>
                <c:pt idx="14">
                  <c:v>0.00139730833333118</c:v>
                </c:pt>
                <c:pt idx="15">
                  <c:v>0.00587856666666653</c:v>
                </c:pt>
                <c:pt idx="16">
                  <c:v>-0.00401330000000222</c:v>
                </c:pt>
                <c:pt idx="17">
                  <c:v>0.00335904166666445</c:v>
                </c:pt>
                <c:pt idx="18">
                  <c:v>0.000556233333334433</c:v>
                </c:pt>
                <c:pt idx="19">
                  <c:v>-0.00268964999999977</c:v>
                </c:pt>
                <c:pt idx="20">
                  <c:v>-0.00321662500000031</c:v>
                </c:pt>
                <c:pt idx="21">
                  <c:v>-0.000905158333334377</c:v>
                </c:pt>
                <c:pt idx="22">
                  <c:v>0.000891508333333846</c:v>
                </c:pt>
                <c:pt idx="23">
                  <c:v>0.000984391666666084</c:v>
                </c:pt>
                <c:pt idx="24">
                  <c:v>0.000442249999998978</c:v>
                </c:pt>
                <c:pt idx="25">
                  <c:v>-0.000818125000000336</c:v>
                </c:pt>
                <c:pt idx="26">
                  <c:v>0.00294184999999913</c:v>
                </c:pt>
                <c:pt idx="27">
                  <c:v>-0.00250524999999957</c:v>
                </c:pt>
                <c:pt idx="28">
                  <c:v>-0.00377818333333302</c:v>
                </c:pt>
                <c:pt idx="29">
                  <c:v>-0.00266394166666828</c:v>
                </c:pt>
                <c:pt idx="30">
                  <c:v>0.00081910833333243</c:v>
                </c:pt>
                <c:pt idx="31">
                  <c:v>-0.00491931666666723</c:v>
                </c:pt>
                <c:pt idx="32">
                  <c:v>2.03166666681298E-5</c:v>
                </c:pt>
                <c:pt idx="33">
                  <c:v>0.00367486666666572</c:v>
                </c:pt>
                <c:pt idx="34">
                  <c:v>-0.011495916666667</c:v>
                </c:pt>
              </c:numCache>
            </c:numRef>
          </c:val>
          <c:smooth val="0"/>
        </c:ser>
        <c:ser>
          <c:idx val="1"/>
          <c:order val="1"/>
          <c:tx>
            <c:v>Red batch</c:v>
          </c:tx>
          <c:marker>
            <c:symbol val="none"/>
          </c:marker>
          <c:val>
            <c:numRef>
              <c:f>Rotor!$AN$2:$AN$36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White batch</c:v>
          </c:tx>
          <c:marker>
            <c:symbol val="none"/>
          </c:marker>
          <c:val>
            <c:numRef>
              <c:f>Rotor!$AO$2:$AO$36</c:f>
              <c:numCache>
                <c:formatCode>General</c:formatCode>
                <c:ptCount val="35"/>
                <c:pt idx="0">
                  <c:v>-0.0169943333333338</c:v>
                </c:pt>
                <c:pt idx="1">
                  <c:v>-9.05000000002154E-5</c:v>
                </c:pt>
                <c:pt idx="2">
                  <c:v>0.0057435916666666</c:v>
                </c:pt>
                <c:pt idx="3">
                  <c:v>0.0223567000000004</c:v>
                </c:pt>
                <c:pt idx="4">
                  <c:v>0.0010205166666668</c:v>
                </c:pt>
                <c:pt idx="5">
                  <c:v>-0.000518966666666731</c:v>
                </c:pt>
                <c:pt idx="6">
                  <c:v>-0.0910805583333333</c:v>
                </c:pt>
                <c:pt idx="7">
                  <c:v>0.0210567583333333</c:v>
                </c:pt>
                <c:pt idx="8">
                  <c:v>0.0875313249999999</c:v>
                </c:pt>
                <c:pt idx="9">
                  <c:v>0.00475008333333332</c:v>
                </c:pt>
                <c:pt idx="10">
                  <c:v>0.00491856666666646</c:v>
                </c:pt>
                <c:pt idx="11">
                  <c:v>0.00491856666666646</c:v>
                </c:pt>
                <c:pt idx="12">
                  <c:v>0.0417702666666599</c:v>
                </c:pt>
                <c:pt idx="13">
                  <c:v>0.000334808333331438</c:v>
                </c:pt>
                <c:pt idx="14">
                  <c:v>0.0171930166666669</c:v>
                </c:pt>
                <c:pt idx="15">
                  <c:v>-0.0060522333333326</c:v>
                </c:pt>
                <c:pt idx="16">
                  <c:v>0.00546374166666563</c:v>
                </c:pt>
                <c:pt idx="17">
                  <c:v>0.00859445833333261</c:v>
                </c:pt>
                <c:pt idx="18">
                  <c:v>0.00280506666666769</c:v>
                </c:pt>
                <c:pt idx="19">
                  <c:v>-0.000252149999999673</c:v>
                </c:pt>
                <c:pt idx="20">
                  <c:v>0.00578023333333322</c:v>
                </c:pt>
                <c:pt idx="21">
                  <c:v>-0.00963483333333403</c:v>
                </c:pt>
                <c:pt idx="22">
                  <c:v>0.00141853333333408</c:v>
                </c:pt>
                <c:pt idx="23">
                  <c:v>-0.0100160416666686</c:v>
                </c:pt>
                <c:pt idx="24">
                  <c:v>-0.000439058333334685</c:v>
                </c:pt>
                <c:pt idx="25">
                  <c:v>-0.00261684166666676</c:v>
                </c:pt>
                <c:pt idx="26">
                  <c:v>-0.00794124166666599</c:v>
                </c:pt>
                <c:pt idx="27">
                  <c:v>0.0109381583333334</c:v>
                </c:pt>
                <c:pt idx="28">
                  <c:v>0.00507641666666725</c:v>
                </c:pt>
                <c:pt idx="29">
                  <c:v>0.0103705416666662</c:v>
                </c:pt>
                <c:pt idx="30">
                  <c:v>-0.00472735000000046</c:v>
                </c:pt>
                <c:pt idx="31">
                  <c:v>0.0131749166666673</c:v>
                </c:pt>
                <c:pt idx="32">
                  <c:v>0.0130304250000011</c:v>
                </c:pt>
                <c:pt idx="33">
                  <c:v>-0.0271664166666667</c:v>
                </c:pt>
                <c:pt idx="34">
                  <c:v>0.0335603416666661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78089032"/>
        <c:axId val="2078094488"/>
      </c:lineChart>
      <c:catAx>
        <c:axId val="2078089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set #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78094488"/>
        <c:crosses val="autoZero"/>
        <c:auto val="1"/>
        <c:lblAlgn val="ctr"/>
        <c:lblOffset val="100"/>
        <c:noMultiLvlLbl val="0"/>
      </c:catAx>
      <c:valAx>
        <c:axId val="2078094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meanshift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8089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Rotor!$AR$2:$AR$36</c:f>
              <c:numCache>
                <c:formatCode>General</c:formatCode>
                <c:ptCount val="35"/>
                <c:pt idx="0">
                  <c:v>-0.434913248300136</c:v>
                </c:pt>
                <c:pt idx="1">
                  <c:v>0.392267530096291</c:v>
                </c:pt>
                <c:pt idx="2">
                  <c:v>-0.198434345471369</c:v>
                </c:pt>
                <c:pt idx="3">
                  <c:v>-1.118648355264028</c:v>
                </c:pt>
                <c:pt idx="4">
                  <c:v>-0.176238015863982</c:v>
                </c:pt>
                <c:pt idx="5">
                  <c:v>-0.437193403117879</c:v>
                </c:pt>
                <c:pt idx="6">
                  <c:v>-1.198305233422591</c:v>
                </c:pt>
                <c:pt idx="7">
                  <c:v>-0.553115520524354</c:v>
                </c:pt>
                <c:pt idx="8">
                  <c:v>-1.797240839710927</c:v>
                </c:pt>
                <c:pt idx="9">
                  <c:v>0.168050591715055</c:v>
                </c:pt>
                <c:pt idx="10">
                  <c:v>0.16028489907179</c:v>
                </c:pt>
                <c:pt idx="11">
                  <c:v>0.0234738255849471</c:v>
                </c:pt>
                <c:pt idx="12">
                  <c:v>0.279581050857347</c:v>
                </c:pt>
                <c:pt idx="13">
                  <c:v>-0.408124356133291</c:v>
                </c:pt>
                <c:pt idx="14">
                  <c:v>-1.527837231256724</c:v>
                </c:pt>
                <c:pt idx="15">
                  <c:v>0.165558474022973</c:v>
                </c:pt>
                <c:pt idx="16">
                  <c:v>-0.49740416826755</c:v>
                </c:pt>
                <c:pt idx="17">
                  <c:v>0.190337491262971</c:v>
                </c:pt>
                <c:pt idx="18">
                  <c:v>-0.177877629691416</c:v>
                </c:pt>
                <c:pt idx="19">
                  <c:v>0.146843670071414</c:v>
                </c:pt>
                <c:pt idx="20">
                  <c:v>0.228024384014986</c:v>
                </c:pt>
                <c:pt idx="21">
                  <c:v>-0.447959980552996</c:v>
                </c:pt>
                <c:pt idx="22">
                  <c:v>0.112168995685019</c:v>
                </c:pt>
                <c:pt idx="23">
                  <c:v>0.265824726008738</c:v>
                </c:pt>
                <c:pt idx="24">
                  <c:v>0.0867992973616971</c:v>
                </c:pt>
                <c:pt idx="25">
                  <c:v>0.297190738358994</c:v>
                </c:pt>
                <c:pt idx="26">
                  <c:v>-0.583520561932971</c:v>
                </c:pt>
                <c:pt idx="27">
                  <c:v>0.0190473914208926</c:v>
                </c:pt>
                <c:pt idx="28">
                  <c:v>0.0792764721532642</c:v>
                </c:pt>
                <c:pt idx="29">
                  <c:v>-0.732113254557181</c:v>
                </c:pt>
                <c:pt idx="30">
                  <c:v>-0.332540055044721</c:v>
                </c:pt>
                <c:pt idx="31">
                  <c:v>-0.276071386558923</c:v>
                </c:pt>
                <c:pt idx="32">
                  <c:v>-0.551254413769097</c:v>
                </c:pt>
                <c:pt idx="33">
                  <c:v>-1.392554050479527</c:v>
                </c:pt>
                <c:pt idx="34">
                  <c:v>-2.50585170631871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Rotor!$AS$2:$AS$36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Rotor!$AT$2:$AT$36</c:f>
              <c:numCache>
                <c:formatCode>General</c:formatCode>
                <c:ptCount val="35"/>
                <c:pt idx="0">
                  <c:v>-0.173636293397653</c:v>
                </c:pt>
                <c:pt idx="1">
                  <c:v>0.174889347765157</c:v>
                </c:pt>
                <c:pt idx="2">
                  <c:v>0.00712573177307263</c:v>
                </c:pt>
                <c:pt idx="3">
                  <c:v>-0.121558355932688</c:v>
                </c:pt>
                <c:pt idx="4">
                  <c:v>-0.852904127988506</c:v>
                </c:pt>
                <c:pt idx="5">
                  <c:v>-0.0689217976059222</c:v>
                </c:pt>
                <c:pt idx="6">
                  <c:v>-0.83906663406206</c:v>
                </c:pt>
                <c:pt idx="7">
                  <c:v>1.246836499403031</c:v>
                </c:pt>
                <c:pt idx="8">
                  <c:v>-0.311406297821478</c:v>
                </c:pt>
                <c:pt idx="9">
                  <c:v>-0.306609399218122</c:v>
                </c:pt>
                <c:pt idx="10">
                  <c:v>0.468305084011959</c:v>
                </c:pt>
                <c:pt idx="11">
                  <c:v>0.468305084011959</c:v>
                </c:pt>
                <c:pt idx="12">
                  <c:v>0.648857613147484</c:v>
                </c:pt>
                <c:pt idx="13">
                  <c:v>-0.114072173167541</c:v>
                </c:pt>
                <c:pt idx="14">
                  <c:v>-0.107452835298776</c:v>
                </c:pt>
                <c:pt idx="15">
                  <c:v>-0.00455327082200441</c:v>
                </c:pt>
                <c:pt idx="16">
                  <c:v>-0.0536841675810287</c:v>
                </c:pt>
                <c:pt idx="17">
                  <c:v>0.0373916243422645</c:v>
                </c:pt>
                <c:pt idx="18">
                  <c:v>-0.132671493486498</c:v>
                </c:pt>
                <c:pt idx="19">
                  <c:v>0.061390876471652</c:v>
                </c:pt>
                <c:pt idx="20">
                  <c:v>0.300310215449183</c:v>
                </c:pt>
                <c:pt idx="21">
                  <c:v>-0.931446566529608</c:v>
                </c:pt>
                <c:pt idx="22">
                  <c:v>0.0653866973945174</c:v>
                </c:pt>
                <c:pt idx="23">
                  <c:v>-0.0176838823184067</c:v>
                </c:pt>
                <c:pt idx="24">
                  <c:v>0.34582366085648</c:v>
                </c:pt>
                <c:pt idx="25">
                  <c:v>0.0291064057094275</c:v>
                </c:pt>
                <c:pt idx="26">
                  <c:v>-0.0111106216690242</c:v>
                </c:pt>
                <c:pt idx="27">
                  <c:v>-0.287102380837029</c:v>
                </c:pt>
                <c:pt idx="28">
                  <c:v>0.187145996091344</c:v>
                </c:pt>
                <c:pt idx="29">
                  <c:v>-0.0120487591976879</c:v>
                </c:pt>
                <c:pt idx="30">
                  <c:v>-0.322173599868041</c:v>
                </c:pt>
                <c:pt idx="31">
                  <c:v>-0.288282420209958</c:v>
                </c:pt>
                <c:pt idx="32">
                  <c:v>-0.627362942163053</c:v>
                </c:pt>
                <c:pt idx="33">
                  <c:v>-1.170306690578887</c:v>
                </c:pt>
                <c:pt idx="34">
                  <c:v>0.217696182595162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124456"/>
        <c:axId val="2078127432"/>
      </c:lineChart>
      <c:catAx>
        <c:axId val="207812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8127432"/>
        <c:crosses val="autoZero"/>
        <c:auto val="1"/>
        <c:lblAlgn val="ctr"/>
        <c:lblOffset val="100"/>
        <c:noMultiLvlLbl val="0"/>
      </c:catAx>
      <c:valAx>
        <c:axId val="207812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124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 batch</c:v>
          </c:tx>
          <c:marker>
            <c:symbol val="none"/>
          </c:marker>
          <c:val>
            <c:numRef>
              <c:f>Rotor!$M$2:$M$36</c:f>
              <c:numCache>
                <c:formatCode>General</c:formatCode>
                <c:ptCount val="35"/>
                <c:pt idx="0">
                  <c:v>0.00742636710420128</c:v>
                </c:pt>
                <c:pt idx="1">
                  <c:v>0.0079265180080423</c:v>
                </c:pt>
                <c:pt idx="2">
                  <c:v>0.00561437217966014</c:v>
                </c:pt>
                <c:pt idx="3">
                  <c:v>0.00654808632604471</c:v>
                </c:pt>
                <c:pt idx="4">
                  <c:v>0.00909744340911476</c:v>
                </c:pt>
                <c:pt idx="5">
                  <c:v>0.00689842421999513</c:v>
                </c:pt>
                <c:pt idx="6">
                  <c:v>0.0239689945329425</c:v>
                </c:pt>
                <c:pt idx="7">
                  <c:v>0.0113924781627124</c:v>
                </c:pt>
                <c:pt idx="8">
                  <c:v>0.0273981051012932</c:v>
                </c:pt>
                <c:pt idx="9">
                  <c:v>0.0250632570855258</c:v>
                </c:pt>
                <c:pt idx="10">
                  <c:v>0.00770774415170251</c:v>
                </c:pt>
                <c:pt idx="11">
                  <c:v>0.0071295683471913</c:v>
                </c:pt>
                <c:pt idx="12">
                  <c:v>0.0103990549651488</c:v>
                </c:pt>
                <c:pt idx="13">
                  <c:v>0.00365764603283517</c:v>
                </c:pt>
                <c:pt idx="14">
                  <c:v>0.00270165083812422</c:v>
                </c:pt>
                <c:pt idx="15">
                  <c:v>0.00905706039177327</c:v>
                </c:pt>
                <c:pt idx="16">
                  <c:v>0.00678091172823106</c:v>
                </c:pt>
                <c:pt idx="17">
                  <c:v>0.00805319570040927</c:v>
                </c:pt>
                <c:pt idx="18">
                  <c:v>0.00251763202396738</c:v>
                </c:pt>
                <c:pt idx="19">
                  <c:v>0.0035710602360249</c:v>
                </c:pt>
                <c:pt idx="20">
                  <c:v>0.00509514991270668</c:v>
                </c:pt>
                <c:pt idx="21">
                  <c:v>0.00488170245393835</c:v>
                </c:pt>
                <c:pt idx="22">
                  <c:v>0.00138619019542012</c:v>
                </c:pt>
                <c:pt idx="23">
                  <c:v>0.00918073801846181</c:v>
                </c:pt>
                <c:pt idx="24">
                  <c:v>0.00668759230724183</c:v>
                </c:pt>
                <c:pt idx="25">
                  <c:v>0.00866668030071359</c:v>
                </c:pt>
                <c:pt idx="26">
                  <c:v>0.00641871814185262</c:v>
                </c:pt>
                <c:pt idx="27">
                  <c:v>0.0091859492881545</c:v>
                </c:pt>
                <c:pt idx="28">
                  <c:v>0.00741763218460322</c:v>
                </c:pt>
                <c:pt idx="29">
                  <c:v>0.00396556458622215</c:v>
                </c:pt>
                <c:pt idx="30">
                  <c:v>0.00419459438009914</c:v>
                </c:pt>
                <c:pt idx="31">
                  <c:v>0.00633550018524175</c:v>
                </c:pt>
                <c:pt idx="32">
                  <c:v>0.00572373461045418</c:v>
                </c:pt>
                <c:pt idx="33">
                  <c:v>0.00442821251798845</c:v>
                </c:pt>
                <c:pt idx="34">
                  <c:v>0.00376029829192339</c:v>
                </c:pt>
              </c:numCache>
            </c:numRef>
          </c:val>
          <c:smooth val="0"/>
        </c:ser>
        <c:ser>
          <c:idx val="1"/>
          <c:order val="1"/>
          <c:tx>
            <c:v>Red batch</c:v>
          </c:tx>
          <c:marker>
            <c:symbol val="none"/>
          </c:marker>
          <c:val>
            <c:numRef>
              <c:f>Rotor!$N$2:$N$36</c:f>
              <c:numCache>
                <c:formatCode>General</c:formatCode>
                <c:ptCount val="35"/>
                <c:pt idx="0">
                  <c:v>0.0123945029427731</c:v>
                </c:pt>
                <c:pt idx="1">
                  <c:v>0.00435711677153979</c:v>
                </c:pt>
                <c:pt idx="2">
                  <c:v>0.00710587763545081</c:v>
                </c:pt>
                <c:pt idx="3">
                  <c:v>0.0138492532623987</c:v>
                </c:pt>
                <c:pt idx="4">
                  <c:v>0.0102159042556611</c:v>
                </c:pt>
                <c:pt idx="5">
                  <c:v>0.00814424466648062</c:v>
                </c:pt>
                <c:pt idx="6">
                  <c:v>0.0465422831258812</c:v>
                </c:pt>
                <c:pt idx="7">
                  <c:v>0.0157419777938686</c:v>
                </c:pt>
                <c:pt idx="8">
                  <c:v>0.0718797348945312</c:v>
                </c:pt>
                <c:pt idx="9">
                  <c:v>0.0204488716616682</c:v>
                </c:pt>
                <c:pt idx="10">
                  <c:v>0.00664260796511304</c:v>
                </c:pt>
                <c:pt idx="11">
                  <c:v>0.00664260796511304</c:v>
                </c:pt>
                <c:pt idx="12">
                  <c:v>0.00729256451809676</c:v>
                </c:pt>
                <c:pt idx="13">
                  <c:v>0.00519080430347449</c:v>
                </c:pt>
                <c:pt idx="14">
                  <c:v>0.00621277264253929</c:v>
                </c:pt>
                <c:pt idx="15">
                  <c:v>0.00861417325020061</c:v>
                </c:pt>
                <c:pt idx="16">
                  <c:v>0.0103709876310909</c:v>
                </c:pt>
                <c:pt idx="17">
                  <c:v>0.00590882928851673</c:v>
                </c:pt>
                <c:pt idx="18">
                  <c:v>0.00346365632125106</c:v>
                </c:pt>
                <c:pt idx="19">
                  <c:v>0.0032034915940196</c:v>
                </c:pt>
                <c:pt idx="20">
                  <c:v>0.00514698442391266</c:v>
                </c:pt>
                <c:pt idx="21">
                  <c:v>0.00697312076391235</c:v>
                </c:pt>
                <c:pt idx="22">
                  <c:v>0.000550572653051194</c:v>
                </c:pt>
                <c:pt idx="23">
                  <c:v>0.00735127669214485</c:v>
                </c:pt>
                <c:pt idx="24">
                  <c:v>0.00604608036737764</c:v>
                </c:pt>
                <c:pt idx="25">
                  <c:v>0.00670782377336655</c:v>
                </c:pt>
                <c:pt idx="26">
                  <c:v>0.00907905881705995</c:v>
                </c:pt>
                <c:pt idx="27">
                  <c:v>0.00938690570693607</c:v>
                </c:pt>
                <c:pt idx="28">
                  <c:v>0.00702522013508204</c:v>
                </c:pt>
                <c:pt idx="29">
                  <c:v>0.00780178404845894</c:v>
                </c:pt>
                <c:pt idx="30">
                  <c:v>0.00659928342942002</c:v>
                </c:pt>
                <c:pt idx="31">
                  <c:v>0.0098978803131253</c:v>
                </c:pt>
                <c:pt idx="32">
                  <c:v>0.0113391076214404</c:v>
                </c:pt>
                <c:pt idx="33">
                  <c:v>0.0154878405821602</c:v>
                </c:pt>
                <c:pt idx="34">
                  <c:v>0.0159660238348074</c:v>
                </c:pt>
              </c:numCache>
            </c:numRef>
          </c:val>
          <c:smooth val="0"/>
        </c:ser>
        <c:ser>
          <c:idx val="2"/>
          <c:order val="2"/>
          <c:tx>
            <c:v>White batch</c:v>
          </c:tx>
          <c:marker>
            <c:symbol val="none"/>
          </c:marker>
          <c:val>
            <c:numRef>
              <c:f>Rotor!$O$2:$O$36</c:f>
              <c:numCache>
                <c:formatCode>General</c:formatCode>
                <c:ptCount val="35"/>
                <c:pt idx="0">
                  <c:v>0.0138927510466599</c:v>
                </c:pt>
                <c:pt idx="1">
                  <c:v>0.00564013504713526</c:v>
                </c:pt>
                <c:pt idx="2">
                  <c:v>0.00600735694332121</c:v>
                </c:pt>
                <c:pt idx="3">
                  <c:v>0.0081285966718329</c:v>
                </c:pt>
                <c:pt idx="4">
                  <c:v>0.00607685169312423</c:v>
                </c:pt>
                <c:pt idx="5">
                  <c:v>0.00792601123361424</c:v>
                </c:pt>
                <c:pt idx="6">
                  <c:v>0.0270579049309952</c:v>
                </c:pt>
                <c:pt idx="7">
                  <c:v>0.0371790542942059</c:v>
                </c:pt>
                <c:pt idx="8">
                  <c:v>0.0485318321086432</c:v>
                </c:pt>
                <c:pt idx="9">
                  <c:v>0.0180469635483306</c:v>
                </c:pt>
                <c:pt idx="10">
                  <c:v>0.00756841610202125</c:v>
                </c:pt>
                <c:pt idx="11">
                  <c:v>0.00756841610202125</c:v>
                </c:pt>
                <c:pt idx="12">
                  <c:v>0.00494819596795344</c:v>
                </c:pt>
                <c:pt idx="13">
                  <c:v>0.00476727248570391</c:v>
                </c:pt>
                <c:pt idx="14">
                  <c:v>0.00245163104662763</c:v>
                </c:pt>
                <c:pt idx="15">
                  <c:v>0.00978656106859403</c:v>
                </c:pt>
                <c:pt idx="16">
                  <c:v>0.00874949687760031</c:v>
                </c:pt>
                <c:pt idx="17">
                  <c:v>0.00471747230927639</c:v>
                </c:pt>
                <c:pt idx="18">
                  <c:v>0.0032298594171841</c:v>
                </c:pt>
                <c:pt idx="19">
                  <c:v>0.00352487175785419</c:v>
                </c:pt>
                <c:pt idx="20">
                  <c:v>0.00521916441872614</c:v>
                </c:pt>
                <c:pt idx="21">
                  <c:v>0.00465421372784598</c:v>
                </c:pt>
                <c:pt idx="22">
                  <c:v>0.000850808179917765</c:v>
                </c:pt>
                <c:pt idx="23">
                  <c:v>0.00523839231710266</c:v>
                </c:pt>
                <c:pt idx="24">
                  <c:v>0.0082976453983765</c:v>
                </c:pt>
                <c:pt idx="25">
                  <c:v>0.00637769194137009</c:v>
                </c:pt>
                <c:pt idx="26">
                  <c:v>0.0074140203220238</c:v>
                </c:pt>
                <c:pt idx="27">
                  <c:v>0.00733653773029944</c:v>
                </c:pt>
                <c:pt idx="28">
                  <c:v>0.0108309603057274</c:v>
                </c:pt>
                <c:pt idx="29">
                  <c:v>0.00563483529523884</c:v>
                </c:pt>
                <c:pt idx="30">
                  <c:v>0.00537311995221666</c:v>
                </c:pt>
                <c:pt idx="31">
                  <c:v>0.00986238889209991</c:v>
                </c:pt>
                <c:pt idx="32">
                  <c:v>0.00766648251445665</c:v>
                </c:pt>
                <c:pt idx="33">
                  <c:v>0.0118586641701684</c:v>
                </c:pt>
                <c:pt idx="34">
                  <c:v>0.0109934672169396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159528"/>
        <c:axId val="2078165112"/>
      </c:lineChart>
      <c:catAx>
        <c:axId val="2078159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set #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78165112"/>
        <c:crosses val="autoZero"/>
        <c:auto val="1"/>
        <c:lblAlgn val="ctr"/>
        <c:lblOffset val="100"/>
        <c:noMultiLvlLbl val="0"/>
      </c:catAx>
      <c:valAx>
        <c:axId val="2078165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</a:t>
                </a:r>
                <a:r>
                  <a:rPr lang="en-US" baseline="0"/>
                  <a:t> deviation [mm]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8159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axel!$AA$2:$AA$12</c:f>
              <c:numCache>
                <c:formatCode>0.0</c:formatCode>
                <c:ptCount val="11"/>
                <c:pt idx="0">
                  <c:v>11.81551892615922</c:v>
                </c:pt>
                <c:pt idx="1">
                  <c:v>13.25574196243668</c:v>
                </c:pt>
                <c:pt idx="2">
                  <c:v>13.09609531597057</c:v>
                </c:pt>
                <c:pt idx="3">
                  <c:v>13.94255240727746</c:v>
                </c:pt>
                <c:pt idx="4">
                  <c:v>12.97565716252413</c:v>
                </c:pt>
                <c:pt idx="5">
                  <c:v>12.24881490810833</c:v>
                </c:pt>
                <c:pt idx="6">
                  <c:v>13.21450403373056</c:v>
                </c:pt>
                <c:pt idx="7">
                  <c:v>11.10260489637532</c:v>
                </c:pt>
                <c:pt idx="8">
                  <c:v>16.99633064829389</c:v>
                </c:pt>
                <c:pt idx="9">
                  <c:v>11.42897578951301</c:v>
                </c:pt>
                <c:pt idx="10">
                  <c:v>12.33235407325129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axel!$AB$2:$AB$12</c:f>
              <c:numCache>
                <c:formatCode>0.0</c:formatCode>
                <c:ptCount val="11"/>
                <c:pt idx="0">
                  <c:v>10.68094833472121</c:v>
                </c:pt>
                <c:pt idx="1">
                  <c:v>12.93832830632273</c:v>
                </c:pt>
                <c:pt idx="2">
                  <c:v>12.65712872096196</c:v>
                </c:pt>
                <c:pt idx="3">
                  <c:v>13.69318998005435</c:v>
                </c:pt>
                <c:pt idx="4">
                  <c:v>13.02973112196263</c:v>
                </c:pt>
                <c:pt idx="5">
                  <c:v>11.66072790567873</c:v>
                </c:pt>
                <c:pt idx="6">
                  <c:v>13.01907918258589</c:v>
                </c:pt>
                <c:pt idx="7">
                  <c:v>11.58085505754164</c:v>
                </c:pt>
                <c:pt idx="8">
                  <c:v>16.71218449134033</c:v>
                </c:pt>
                <c:pt idx="9">
                  <c:v>12.54643827634493</c:v>
                </c:pt>
                <c:pt idx="10">
                  <c:v>12.59767382036659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057400"/>
        <c:axId val="2071060376"/>
      </c:lineChart>
      <c:catAx>
        <c:axId val="2071057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1060376"/>
        <c:crosses val="autoZero"/>
        <c:auto val="1"/>
        <c:lblAlgn val="ctr"/>
        <c:lblOffset val="100"/>
        <c:noMultiLvlLbl val="0"/>
      </c:catAx>
      <c:valAx>
        <c:axId val="20710603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71057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axel!$AC$17:$AC$32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5.0</c:v>
                </c:pt>
                <c:pt idx="9">
                  <c:v>6.0</c:v>
                </c:pt>
                <c:pt idx="10">
                  <c:v>7.0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122040"/>
        <c:axId val="2028124984"/>
      </c:lineChart>
      <c:catAx>
        <c:axId val="2028122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28124984"/>
        <c:crosses val="autoZero"/>
        <c:auto val="1"/>
        <c:lblAlgn val="ctr"/>
        <c:lblOffset val="100"/>
        <c:noMultiLvlLbl val="0"/>
      </c:catAx>
      <c:valAx>
        <c:axId val="2028124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122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axel!$AA$17:$AA$32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2.0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axel!$AB$17:$AB$32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2.0</c:v>
                </c:pt>
                <c:pt idx="9">
                  <c:v>4.0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151848"/>
        <c:axId val="2028154824"/>
      </c:lineChart>
      <c:catAx>
        <c:axId val="2028151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28154824"/>
        <c:crosses val="autoZero"/>
        <c:auto val="1"/>
        <c:lblAlgn val="ctr"/>
        <c:lblOffset val="100"/>
        <c:noMultiLvlLbl val="0"/>
      </c:catAx>
      <c:valAx>
        <c:axId val="202815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8151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axel!$K$2:$K$12</c:f>
              <c:numCache>
                <c:formatCode>0.0</c:formatCode>
                <c:ptCount val="11"/>
                <c:pt idx="0">
                  <c:v>15.90471470367723</c:v>
                </c:pt>
                <c:pt idx="1">
                  <c:v>18.23261634546914</c:v>
                </c:pt>
                <c:pt idx="2">
                  <c:v>15.90471470367723</c:v>
                </c:pt>
                <c:pt idx="3">
                  <c:v>16.90753772595843</c:v>
                </c:pt>
                <c:pt idx="4">
                  <c:v>15.90471470367723</c:v>
                </c:pt>
                <c:pt idx="5">
                  <c:v>14.57872306063964</c:v>
                </c:pt>
                <c:pt idx="6">
                  <c:v>15.90471470367723</c:v>
                </c:pt>
                <c:pt idx="7">
                  <c:v>14.57872306063964</c:v>
                </c:pt>
                <c:pt idx="8">
                  <c:v>15.90471470367723</c:v>
                </c:pt>
                <c:pt idx="9">
                  <c:v>14.57872306063964</c:v>
                </c:pt>
                <c:pt idx="10">
                  <c:v>14.57872306063964</c:v>
                </c:pt>
              </c:numCache>
            </c:numRef>
          </c:xVal>
          <c:yVal>
            <c:numRef>
              <c:f>axel!$J$2:$J$12</c:f>
              <c:numCache>
                <c:formatCode>0.0</c:formatCode>
                <c:ptCount val="11"/>
                <c:pt idx="0">
                  <c:v>12.33894678076697</c:v>
                </c:pt>
                <c:pt idx="1">
                  <c:v>13.34814242852637</c:v>
                </c:pt>
                <c:pt idx="2">
                  <c:v>13.3913601714777</c:v>
                </c:pt>
                <c:pt idx="3">
                  <c:v>14.20500920522357</c:v>
                </c:pt>
                <c:pt idx="4">
                  <c:v>13.50754958071262</c:v>
                </c:pt>
                <c:pt idx="5">
                  <c:v>12.78562583732287</c:v>
                </c:pt>
                <c:pt idx="6">
                  <c:v>13.63652790896123</c:v>
                </c:pt>
                <c:pt idx="7">
                  <c:v>12.08858568166717</c:v>
                </c:pt>
                <c:pt idx="8">
                  <c:v>16.8702839120354</c:v>
                </c:pt>
                <c:pt idx="9">
                  <c:v>12.77864833936329</c:v>
                </c:pt>
                <c:pt idx="10">
                  <c:v>13.44356264384144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axel!$J$14:$J$15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axel!$K$14:$K$15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162904"/>
        <c:axId val="2028165960"/>
      </c:scatterChart>
      <c:valAx>
        <c:axId val="202816290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028165960"/>
        <c:crosses val="autoZero"/>
        <c:crossBetween val="midCat"/>
      </c:valAx>
      <c:valAx>
        <c:axId val="20281659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8162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total!$D$2:$D$18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10.0</c:v>
                </c:pt>
                <c:pt idx="8">
                  <c:v>28.0</c:v>
                </c:pt>
                <c:pt idx="9">
                  <c:v>38.0</c:v>
                </c:pt>
                <c:pt idx="10">
                  <c:v>27.0</c:v>
                </c:pt>
                <c:pt idx="11">
                  <c:v>4.0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768024"/>
        <c:axId val="2069771032"/>
      </c:barChart>
      <c:catAx>
        <c:axId val="206976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9771032"/>
        <c:crosses val="autoZero"/>
        <c:auto val="1"/>
        <c:lblAlgn val="ctr"/>
        <c:lblOffset val="100"/>
        <c:noMultiLvlLbl val="0"/>
      </c:catAx>
      <c:valAx>
        <c:axId val="2069771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768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total!$I$2:$I$30</c:f>
              <c:numCache>
                <c:formatCode>General</c:formatCode>
                <c:ptCount val="29"/>
                <c:pt idx="0">
                  <c:v>9.983322687753409</c:v>
                </c:pt>
                <c:pt idx="1">
                  <c:v>10.40849958716728</c:v>
                </c:pt>
                <c:pt idx="2">
                  <c:v>10.68894700676762</c:v>
                </c:pt>
                <c:pt idx="3">
                  <c:v>10.90711236146841</c:v>
                </c:pt>
                <c:pt idx="4">
                  <c:v>11.09023698951385</c:v>
                </c:pt>
                <c:pt idx="5">
                  <c:v>11.2509424724651</c:v>
                </c:pt>
                <c:pt idx="6">
                  <c:v>11.39620035436626</c:v>
                </c:pt>
                <c:pt idx="7">
                  <c:v>11.5303182650854</c:v>
                </c:pt>
                <c:pt idx="8">
                  <c:v>11.65618074269834</c:v>
                </c:pt>
                <c:pt idx="9">
                  <c:v>11.77584496534752</c:v>
                </c:pt>
                <c:pt idx="10">
                  <c:v>11.89085826965747</c:v>
                </c:pt>
                <c:pt idx="11">
                  <c:v>12.00244190286596</c:v>
                </c:pt>
                <c:pt idx="12">
                  <c:v>12.11160521876184</c:v>
                </c:pt>
                <c:pt idx="13">
                  <c:v>12.21922174532181</c:v>
                </c:pt>
                <c:pt idx="14">
                  <c:v>12.32608388174882</c:v>
                </c:pt>
                <c:pt idx="15">
                  <c:v>12.43294601817584</c:v>
                </c:pt>
                <c:pt idx="16">
                  <c:v>12.5405625447358</c:v>
                </c:pt>
                <c:pt idx="17">
                  <c:v>12.64972586063169</c:v>
                </c:pt>
                <c:pt idx="18">
                  <c:v>12.76130949384017</c:v>
                </c:pt>
                <c:pt idx="19">
                  <c:v>12.87632279815013</c:v>
                </c:pt>
                <c:pt idx="20">
                  <c:v>12.9959870207993</c:v>
                </c:pt>
                <c:pt idx="21">
                  <c:v>13.12184949841224</c:v>
                </c:pt>
                <c:pt idx="22">
                  <c:v>13.25596740913139</c:v>
                </c:pt>
                <c:pt idx="23">
                  <c:v>13.40122529103255</c:v>
                </c:pt>
                <c:pt idx="24">
                  <c:v>13.5619307739838</c:v>
                </c:pt>
                <c:pt idx="25">
                  <c:v>13.74505540202924</c:v>
                </c:pt>
                <c:pt idx="26">
                  <c:v>13.96322075673003</c:v>
                </c:pt>
                <c:pt idx="27">
                  <c:v>14.24366817633037</c:v>
                </c:pt>
                <c:pt idx="28">
                  <c:v>14.66884507574424</c:v>
                </c:pt>
              </c:numCache>
            </c:numRef>
          </c:xVal>
          <c:yVal>
            <c:numRef>
              <c:f>total!$J$2:$J$30</c:f>
              <c:numCache>
                <c:formatCode>General</c:formatCode>
                <c:ptCount val="29"/>
                <c:pt idx="0">
                  <c:v>0.0333333333333333</c:v>
                </c:pt>
                <c:pt idx="1">
                  <c:v>0.0666666666666667</c:v>
                </c:pt>
                <c:pt idx="2">
                  <c:v>0.1</c:v>
                </c:pt>
                <c:pt idx="3">
                  <c:v>0.133333333333333</c:v>
                </c:pt>
                <c:pt idx="4">
                  <c:v>0.166666666666667</c:v>
                </c:pt>
                <c:pt idx="5">
                  <c:v>0.2</c:v>
                </c:pt>
                <c:pt idx="6">
                  <c:v>0.233333333333333</c:v>
                </c:pt>
                <c:pt idx="7">
                  <c:v>0.266666666666667</c:v>
                </c:pt>
                <c:pt idx="8">
                  <c:v>0.3</c:v>
                </c:pt>
                <c:pt idx="9">
                  <c:v>0.333333333333333</c:v>
                </c:pt>
                <c:pt idx="10">
                  <c:v>0.366666666666667</c:v>
                </c:pt>
                <c:pt idx="11">
                  <c:v>0.4</c:v>
                </c:pt>
                <c:pt idx="12">
                  <c:v>0.433333333333333</c:v>
                </c:pt>
                <c:pt idx="13">
                  <c:v>0.466666666666667</c:v>
                </c:pt>
                <c:pt idx="14">
                  <c:v>0.5</c:v>
                </c:pt>
                <c:pt idx="15">
                  <c:v>0.533333333333333</c:v>
                </c:pt>
                <c:pt idx="16">
                  <c:v>0.566666666666667</c:v>
                </c:pt>
                <c:pt idx="17">
                  <c:v>0.6</c:v>
                </c:pt>
                <c:pt idx="18">
                  <c:v>0.633333333333333</c:v>
                </c:pt>
                <c:pt idx="19">
                  <c:v>0.666666666666667</c:v>
                </c:pt>
                <c:pt idx="20">
                  <c:v>0.7</c:v>
                </c:pt>
                <c:pt idx="21">
                  <c:v>0.733333333333333</c:v>
                </c:pt>
                <c:pt idx="22">
                  <c:v>0.766666666666667</c:v>
                </c:pt>
                <c:pt idx="23">
                  <c:v>0.8</c:v>
                </c:pt>
                <c:pt idx="24">
                  <c:v>0.833333333333333</c:v>
                </c:pt>
                <c:pt idx="25">
                  <c:v>0.866666666666667</c:v>
                </c:pt>
                <c:pt idx="26">
                  <c:v>0.9</c:v>
                </c:pt>
                <c:pt idx="27">
                  <c:v>0.933333333333333</c:v>
                </c:pt>
                <c:pt idx="28">
                  <c:v>0.966666666666667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797368"/>
        <c:axId val="2069800392"/>
      </c:scatterChart>
      <c:valAx>
        <c:axId val="2069797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800392"/>
        <c:crosses val="autoZero"/>
        <c:crossBetween val="midCat"/>
      </c:valAx>
      <c:valAx>
        <c:axId val="2069800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797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Actual data</c:v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total!$M$2:$M$116</c:f>
              <c:numCache>
                <c:formatCode>General</c:formatCode>
                <c:ptCount val="115"/>
                <c:pt idx="0">
                  <c:v>8.17535337447158</c:v>
                </c:pt>
                <c:pt idx="1">
                  <c:v>9.479740811986218</c:v>
                </c:pt>
                <c:pt idx="2">
                  <c:v>9.595737770429527</c:v>
                </c:pt>
                <c:pt idx="3">
                  <c:v>9.703190605728304</c:v>
                </c:pt>
                <c:pt idx="4">
                  <c:v>9.773792994951968</c:v>
                </c:pt>
                <c:pt idx="5">
                  <c:v>9.887865168119509</c:v>
                </c:pt>
                <c:pt idx="6">
                  <c:v>10.02687718529654</c:v>
                </c:pt>
                <c:pt idx="7">
                  <c:v>10.56807623445992</c:v>
                </c:pt>
                <c:pt idx="8">
                  <c:v>10.66249522822511</c:v>
                </c:pt>
                <c:pt idx="9">
                  <c:v>10.68094833472121</c:v>
                </c:pt>
                <c:pt idx="10">
                  <c:v>10.79610061847491</c:v>
                </c:pt>
                <c:pt idx="11">
                  <c:v>10.86838644990911</c:v>
                </c:pt>
                <c:pt idx="12">
                  <c:v>10.94207627908246</c:v>
                </c:pt>
                <c:pt idx="13">
                  <c:v>10.96496882661816</c:v>
                </c:pt>
                <c:pt idx="14">
                  <c:v>10.96496882661816</c:v>
                </c:pt>
                <c:pt idx="15">
                  <c:v>10.9884426522031</c:v>
                </c:pt>
                <c:pt idx="16">
                  <c:v>11.10260489637532</c:v>
                </c:pt>
                <c:pt idx="17">
                  <c:v>11.12525372568995</c:v>
                </c:pt>
                <c:pt idx="18">
                  <c:v>11.15161912370434</c:v>
                </c:pt>
                <c:pt idx="19">
                  <c:v>11.31135284137259</c:v>
                </c:pt>
                <c:pt idx="20">
                  <c:v>11.3981525552288</c:v>
                </c:pt>
                <c:pt idx="21">
                  <c:v>11.41944382242516</c:v>
                </c:pt>
                <c:pt idx="22">
                  <c:v>11.42897578951301</c:v>
                </c:pt>
                <c:pt idx="23">
                  <c:v>11.43327391063012</c:v>
                </c:pt>
                <c:pt idx="24">
                  <c:v>11.43327391063012</c:v>
                </c:pt>
                <c:pt idx="25">
                  <c:v>11.46646511784295</c:v>
                </c:pt>
                <c:pt idx="26">
                  <c:v>11.50845137684449</c:v>
                </c:pt>
                <c:pt idx="27">
                  <c:v>11.5261352591629</c:v>
                </c:pt>
                <c:pt idx="28">
                  <c:v>11.58085505754164</c:v>
                </c:pt>
                <c:pt idx="29">
                  <c:v>11.59996646013967</c:v>
                </c:pt>
                <c:pt idx="30">
                  <c:v>11.66072790567873</c:v>
                </c:pt>
                <c:pt idx="31">
                  <c:v>11.69640425946185</c:v>
                </c:pt>
                <c:pt idx="32">
                  <c:v>11.71254827220562</c:v>
                </c:pt>
                <c:pt idx="33">
                  <c:v>11.72402906396828</c:v>
                </c:pt>
                <c:pt idx="34">
                  <c:v>11.73513968563731</c:v>
                </c:pt>
                <c:pt idx="35">
                  <c:v>11.78320355682355</c:v>
                </c:pt>
                <c:pt idx="36">
                  <c:v>11.79195998517164</c:v>
                </c:pt>
                <c:pt idx="37">
                  <c:v>11.81551892615922</c:v>
                </c:pt>
                <c:pt idx="38">
                  <c:v>11.83473672335491</c:v>
                </c:pt>
                <c:pt idx="39">
                  <c:v>11.83948138069365</c:v>
                </c:pt>
                <c:pt idx="40">
                  <c:v>11.86858778640308</c:v>
                </c:pt>
                <c:pt idx="41">
                  <c:v>11.90293040840177</c:v>
                </c:pt>
                <c:pt idx="42">
                  <c:v>11.90365852096083</c:v>
                </c:pt>
                <c:pt idx="43">
                  <c:v>11.93479563210626</c:v>
                </c:pt>
                <c:pt idx="44">
                  <c:v>12.04222792031833</c:v>
                </c:pt>
                <c:pt idx="45">
                  <c:v>12.07004350832136</c:v>
                </c:pt>
                <c:pt idx="46">
                  <c:v>12.07481866735332</c:v>
                </c:pt>
                <c:pt idx="47">
                  <c:v>12.08040996349804</c:v>
                </c:pt>
                <c:pt idx="48">
                  <c:v>12.13667211905264</c:v>
                </c:pt>
                <c:pt idx="49">
                  <c:v>12.24881490810833</c:v>
                </c:pt>
                <c:pt idx="50">
                  <c:v>12.2510566832173</c:v>
                </c:pt>
                <c:pt idx="51">
                  <c:v>12.32003095549917</c:v>
                </c:pt>
                <c:pt idx="52">
                  <c:v>12.33207971469685</c:v>
                </c:pt>
                <c:pt idx="53">
                  <c:v>12.33235407325129</c:v>
                </c:pt>
                <c:pt idx="54">
                  <c:v>12.35089038895477</c:v>
                </c:pt>
                <c:pt idx="55">
                  <c:v>12.38548566963857</c:v>
                </c:pt>
                <c:pt idx="56">
                  <c:v>12.40258356336608</c:v>
                </c:pt>
                <c:pt idx="57">
                  <c:v>12.40554245212964</c:v>
                </c:pt>
                <c:pt idx="58">
                  <c:v>12.43069180584348</c:v>
                </c:pt>
                <c:pt idx="59">
                  <c:v>12.48529117742126</c:v>
                </c:pt>
                <c:pt idx="60">
                  <c:v>12.53272889161525</c:v>
                </c:pt>
                <c:pt idx="61">
                  <c:v>12.54643827634493</c:v>
                </c:pt>
                <c:pt idx="62">
                  <c:v>12.54668205389291</c:v>
                </c:pt>
                <c:pt idx="63">
                  <c:v>12.56336329932998</c:v>
                </c:pt>
                <c:pt idx="64">
                  <c:v>12.59767382036659</c:v>
                </c:pt>
                <c:pt idx="65">
                  <c:v>12.60345287048563</c:v>
                </c:pt>
                <c:pt idx="66">
                  <c:v>12.63213484749267</c:v>
                </c:pt>
                <c:pt idx="67">
                  <c:v>12.65712872096196</c:v>
                </c:pt>
                <c:pt idx="68">
                  <c:v>12.75042507421041</c:v>
                </c:pt>
                <c:pt idx="69">
                  <c:v>12.79667671675788</c:v>
                </c:pt>
                <c:pt idx="70">
                  <c:v>12.80122998757988</c:v>
                </c:pt>
                <c:pt idx="71">
                  <c:v>12.84194472530942</c:v>
                </c:pt>
                <c:pt idx="72">
                  <c:v>12.84926245281617</c:v>
                </c:pt>
                <c:pt idx="73">
                  <c:v>12.86179732394625</c:v>
                </c:pt>
                <c:pt idx="74">
                  <c:v>12.90294662039719</c:v>
                </c:pt>
                <c:pt idx="75">
                  <c:v>12.91413764687017</c:v>
                </c:pt>
                <c:pt idx="76">
                  <c:v>12.92669531458163</c:v>
                </c:pt>
                <c:pt idx="77">
                  <c:v>12.93832830632273</c:v>
                </c:pt>
                <c:pt idx="78">
                  <c:v>12.93890634823267</c:v>
                </c:pt>
                <c:pt idx="79">
                  <c:v>12.96678846160286</c:v>
                </c:pt>
                <c:pt idx="80">
                  <c:v>12.97565716252413</c:v>
                </c:pt>
                <c:pt idx="81">
                  <c:v>12.99024617526413</c:v>
                </c:pt>
                <c:pt idx="82">
                  <c:v>13.01683407307458</c:v>
                </c:pt>
                <c:pt idx="83">
                  <c:v>13.01907918258589</c:v>
                </c:pt>
                <c:pt idx="84">
                  <c:v>13.02973112196263</c:v>
                </c:pt>
                <c:pt idx="85">
                  <c:v>13.06023166941762</c:v>
                </c:pt>
                <c:pt idx="86">
                  <c:v>13.06735740119069</c:v>
                </c:pt>
                <c:pt idx="87">
                  <c:v>13.09609531597057</c:v>
                </c:pt>
                <c:pt idx="88">
                  <c:v>13.10510232268515</c:v>
                </c:pt>
                <c:pt idx="89">
                  <c:v>13.1193065392907</c:v>
                </c:pt>
                <c:pt idx="90">
                  <c:v>13.14982363694405</c:v>
                </c:pt>
                <c:pt idx="91">
                  <c:v>13.18469323668522</c:v>
                </c:pt>
                <c:pt idx="92">
                  <c:v>13.18721526128632</c:v>
                </c:pt>
                <c:pt idx="93">
                  <c:v>13.21450403373056</c:v>
                </c:pt>
                <c:pt idx="94">
                  <c:v>13.21497773479159</c:v>
                </c:pt>
                <c:pt idx="95">
                  <c:v>13.23147553497572</c:v>
                </c:pt>
                <c:pt idx="96">
                  <c:v>13.23421225540571</c:v>
                </c:pt>
                <c:pt idx="97">
                  <c:v>13.25574196243668</c:v>
                </c:pt>
                <c:pt idx="98">
                  <c:v>13.34016112820702</c:v>
                </c:pt>
                <c:pt idx="99">
                  <c:v>13.49674380121198</c:v>
                </c:pt>
                <c:pt idx="100">
                  <c:v>13.54150058903322</c:v>
                </c:pt>
                <c:pt idx="101">
                  <c:v>13.60054286981697</c:v>
                </c:pt>
                <c:pt idx="102">
                  <c:v>13.69318998005435</c:v>
                </c:pt>
                <c:pt idx="103">
                  <c:v>13.72210122574966</c:v>
                </c:pt>
                <c:pt idx="104">
                  <c:v>13.75802075611446</c:v>
                </c:pt>
                <c:pt idx="105">
                  <c:v>13.87853229982618</c:v>
                </c:pt>
                <c:pt idx="106">
                  <c:v>13.93165704951211</c:v>
                </c:pt>
                <c:pt idx="107">
                  <c:v>13.94255240727746</c:v>
                </c:pt>
                <c:pt idx="108">
                  <c:v>13.94360088941728</c:v>
                </c:pt>
                <c:pt idx="109">
                  <c:v>14.02287736157054</c:v>
                </c:pt>
                <c:pt idx="110">
                  <c:v>14.13074688550862</c:v>
                </c:pt>
                <c:pt idx="111">
                  <c:v>14.16563468066321</c:v>
                </c:pt>
                <c:pt idx="112">
                  <c:v>14.1846820720841</c:v>
                </c:pt>
                <c:pt idx="113">
                  <c:v>16.71218449134033</c:v>
                </c:pt>
                <c:pt idx="114">
                  <c:v>16.99633064829389</c:v>
                </c:pt>
              </c:numCache>
            </c:numRef>
          </c:xVal>
          <c:yVal>
            <c:numRef>
              <c:f>total!$N$2:$N$116</c:f>
              <c:numCache>
                <c:formatCode>General</c:formatCode>
                <c:ptCount val="115"/>
                <c:pt idx="0">
                  <c:v>0.00869565217391304</c:v>
                </c:pt>
                <c:pt idx="1">
                  <c:v>0.0173913043478261</c:v>
                </c:pt>
                <c:pt idx="2">
                  <c:v>0.0260869565217391</c:v>
                </c:pt>
                <c:pt idx="3">
                  <c:v>0.0347826086956522</c:v>
                </c:pt>
                <c:pt idx="4">
                  <c:v>0.0434782608695652</c:v>
                </c:pt>
                <c:pt idx="5">
                  <c:v>0.0521739130434782</c:v>
                </c:pt>
                <c:pt idx="6">
                  <c:v>0.0608695652173913</c:v>
                </c:pt>
                <c:pt idx="7">
                  <c:v>0.0695652173913043</c:v>
                </c:pt>
                <c:pt idx="8">
                  <c:v>0.0782608695652174</c:v>
                </c:pt>
                <c:pt idx="9">
                  <c:v>0.0869565217391304</c:v>
                </c:pt>
                <c:pt idx="10">
                  <c:v>0.0956521739130435</c:v>
                </c:pt>
                <c:pt idx="11">
                  <c:v>0.104347826086957</c:v>
                </c:pt>
                <c:pt idx="12">
                  <c:v>0.11304347826087</c:v>
                </c:pt>
                <c:pt idx="13">
                  <c:v>0.121739130434783</c:v>
                </c:pt>
                <c:pt idx="14">
                  <c:v>0.130434782608696</c:v>
                </c:pt>
                <c:pt idx="15">
                  <c:v>0.139130434782609</c:v>
                </c:pt>
                <c:pt idx="16">
                  <c:v>0.147826086956522</c:v>
                </c:pt>
                <c:pt idx="17">
                  <c:v>0.156521739130435</c:v>
                </c:pt>
                <c:pt idx="18">
                  <c:v>0.165217391304348</c:v>
                </c:pt>
                <c:pt idx="19">
                  <c:v>0.173913043478261</c:v>
                </c:pt>
                <c:pt idx="20">
                  <c:v>0.182608695652174</c:v>
                </c:pt>
                <c:pt idx="21">
                  <c:v>0.191304347826087</c:v>
                </c:pt>
                <c:pt idx="22">
                  <c:v>0.2</c:v>
                </c:pt>
                <c:pt idx="23">
                  <c:v>0.208695652173913</c:v>
                </c:pt>
                <c:pt idx="24">
                  <c:v>0.217391304347826</c:v>
                </c:pt>
                <c:pt idx="25">
                  <c:v>0.226086956521739</c:v>
                </c:pt>
                <c:pt idx="26">
                  <c:v>0.234782608695652</c:v>
                </c:pt>
                <c:pt idx="27">
                  <c:v>0.243478260869565</c:v>
                </c:pt>
                <c:pt idx="28">
                  <c:v>0.252173913043478</c:v>
                </c:pt>
                <c:pt idx="29">
                  <c:v>0.260869565217391</c:v>
                </c:pt>
                <c:pt idx="30">
                  <c:v>0.269565217391304</c:v>
                </c:pt>
                <c:pt idx="31">
                  <c:v>0.278260869565217</c:v>
                </c:pt>
                <c:pt idx="32">
                  <c:v>0.28695652173913</c:v>
                </c:pt>
                <c:pt idx="33">
                  <c:v>0.295652173913043</c:v>
                </c:pt>
                <c:pt idx="34">
                  <c:v>0.304347826086956</c:v>
                </c:pt>
                <c:pt idx="35">
                  <c:v>0.31304347826087</c:v>
                </c:pt>
                <c:pt idx="36">
                  <c:v>0.321739130434783</c:v>
                </c:pt>
                <c:pt idx="37">
                  <c:v>0.330434782608696</c:v>
                </c:pt>
                <c:pt idx="38">
                  <c:v>0.339130434782609</c:v>
                </c:pt>
                <c:pt idx="39">
                  <c:v>0.347826086956522</c:v>
                </c:pt>
                <c:pt idx="40">
                  <c:v>0.356521739130435</c:v>
                </c:pt>
                <c:pt idx="41">
                  <c:v>0.365217391304348</c:v>
                </c:pt>
                <c:pt idx="42">
                  <c:v>0.373913043478261</c:v>
                </c:pt>
                <c:pt idx="43">
                  <c:v>0.382608695652174</c:v>
                </c:pt>
                <c:pt idx="44">
                  <c:v>0.391304347826087</c:v>
                </c:pt>
                <c:pt idx="45">
                  <c:v>0.4</c:v>
                </c:pt>
                <c:pt idx="46">
                  <c:v>0.408695652173913</c:v>
                </c:pt>
                <c:pt idx="47">
                  <c:v>0.417391304347826</c:v>
                </c:pt>
                <c:pt idx="48">
                  <c:v>0.426086956521739</c:v>
                </c:pt>
                <c:pt idx="49">
                  <c:v>0.434782608695652</c:v>
                </c:pt>
                <c:pt idx="50">
                  <c:v>0.443478260869565</c:v>
                </c:pt>
                <c:pt idx="51">
                  <c:v>0.452173913043478</c:v>
                </c:pt>
                <c:pt idx="52">
                  <c:v>0.460869565217391</c:v>
                </c:pt>
                <c:pt idx="53">
                  <c:v>0.469565217391304</c:v>
                </c:pt>
                <c:pt idx="54">
                  <c:v>0.478260869565217</c:v>
                </c:pt>
                <c:pt idx="55">
                  <c:v>0.48695652173913</c:v>
                </c:pt>
                <c:pt idx="56">
                  <c:v>0.495652173913043</c:v>
                </c:pt>
                <c:pt idx="57">
                  <c:v>0.504347826086956</c:v>
                </c:pt>
                <c:pt idx="58">
                  <c:v>0.51304347826087</c:v>
                </c:pt>
                <c:pt idx="59">
                  <c:v>0.521739130434783</c:v>
                </c:pt>
                <c:pt idx="60">
                  <c:v>0.530434782608696</c:v>
                </c:pt>
                <c:pt idx="61">
                  <c:v>0.539130434782609</c:v>
                </c:pt>
                <c:pt idx="62">
                  <c:v>0.547826086956522</c:v>
                </c:pt>
                <c:pt idx="63">
                  <c:v>0.556521739130435</c:v>
                </c:pt>
                <c:pt idx="64">
                  <c:v>0.565217391304348</c:v>
                </c:pt>
                <c:pt idx="65">
                  <c:v>0.573913043478261</c:v>
                </c:pt>
                <c:pt idx="66">
                  <c:v>0.582608695652174</c:v>
                </c:pt>
                <c:pt idx="67">
                  <c:v>0.591304347826087</c:v>
                </c:pt>
                <c:pt idx="68">
                  <c:v>0.6</c:v>
                </c:pt>
                <c:pt idx="69">
                  <c:v>0.608695652173913</c:v>
                </c:pt>
                <c:pt idx="70">
                  <c:v>0.617391304347826</c:v>
                </c:pt>
                <c:pt idx="71">
                  <c:v>0.626086956521739</c:v>
                </c:pt>
                <c:pt idx="72">
                  <c:v>0.634782608695652</c:v>
                </c:pt>
                <c:pt idx="73">
                  <c:v>0.643478260869565</c:v>
                </c:pt>
                <c:pt idx="74">
                  <c:v>0.652173913043478</c:v>
                </c:pt>
                <c:pt idx="75">
                  <c:v>0.660869565217391</c:v>
                </c:pt>
                <c:pt idx="76">
                  <c:v>0.669565217391304</c:v>
                </c:pt>
                <c:pt idx="77">
                  <c:v>0.678260869565217</c:v>
                </c:pt>
                <c:pt idx="78">
                  <c:v>0.68695652173913</c:v>
                </c:pt>
                <c:pt idx="79">
                  <c:v>0.695652173913043</c:v>
                </c:pt>
                <c:pt idx="80">
                  <c:v>0.704347826086956</c:v>
                </c:pt>
                <c:pt idx="81">
                  <c:v>0.713043478260869</c:v>
                </c:pt>
                <c:pt idx="82">
                  <c:v>0.721739130434783</c:v>
                </c:pt>
                <c:pt idx="83">
                  <c:v>0.730434782608696</c:v>
                </c:pt>
                <c:pt idx="84">
                  <c:v>0.739130434782609</c:v>
                </c:pt>
                <c:pt idx="85">
                  <c:v>0.747826086956522</c:v>
                </c:pt>
                <c:pt idx="86">
                  <c:v>0.756521739130435</c:v>
                </c:pt>
                <c:pt idx="87">
                  <c:v>0.765217391304348</c:v>
                </c:pt>
                <c:pt idx="88">
                  <c:v>0.773913043478261</c:v>
                </c:pt>
                <c:pt idx="89">
                  <c:v>0.782608695652174</c:v>
                </c:pt>
                <c:pt idx="90">
                  <c:v>0.791304347826087</c:v>
                </c:pt>
                <c:pt idx="91">
                  <c:v>0.8</c:v>
                </c:pt>
                <c:pt idx="92">
                  <c:v>0.808695652173913</c:v>
                </c:pt>
                <c:pt idx="93">
                  <c:v>0.817391304347826</c:v>
                </c:pt>
                <c:pt idx="94">
                  <c:v>0.826086956521739</c:v>
                </c:pt>
                <c:pt idx="95">
                  <c:v>0.834782608695652</c:v>
                </c:pt>
                <c:pt idx="96">
                  <c:v>0.843478260869565</c:v>
                </c:pt>
                <c:pt idx="97">
                  <c:v>0.852173913043478</c:v>
                </c:pt>
                <c:pt idx="98">
                  <c:v>0.860869565217391</c:v>
                </c:pt>
                <c:pt idx="99">
                  <c:v>0.869565217391304</c:v>
                </c:pt>
                <c:pt idx="100">
                  <c:v>0.878260869565217</c:v>
                </c:pt>
                <c:pt idx="101">
                  <c:v>0.88695652173913</c:v>
                </c:pt>
                <c:pt idx="102">
                  <c:v>0.895652173913043</c:v>
                </c:pt>
                <c:pt idx="103">
                  <c:v>0.904347826086956</c:v>
                </c:pt>
                <c:pt idx="104">
                  <c:v>0.913043478260869</c:v>
                </c:pt>
                <c:pt idx="105">
                  <c:v>0.921739130434783</c:v>
                </c:pt>
                <c:pt idx="106">
                  <c:v>0.930434782608696</c:v>
                </c:pt>
                <c:pt idx="107">
                  <c:v>0.939130434782609</c:v>
                </c:pt>
                <c:pt idx="108">
                  <c:v>0.947826086956522</c:v>
                </c:pt>
                <c:pt idx="109">
                  <c:v>0.956521739130435</c:v>
                </c:pt>
                <c:pt idx="110">
                  <c:v>0.965217391304348</c:v>
                </c:pt>
                <c:pt idx="111">
                  <c:v>0.973913043478261</c:v>
                </c:pt>
                <c:pt idx="112">
                  <c:v>0.982608695652174</c:v>
                </c:pt>
                <c:pt idx="113">
                  <c:v>0.991304347826087</c:v>
                </c:pt>
                <c:pt idx="114">
                  <c:v>1.0</c:v>
                </c:pt>
              </c:numCache>
            </c:numRef>
          </c:yVal>
          <c:smooth val="0"/>
        </c:ser>
        <c:ser>
          <c:idx val="0"/>
          <c:order val="0"/>
          <c:tx>
            <c:v>Fitted dist.</c:v>
          </c:tx>
          <c:spPr>
            <a:ln w="47625">
              <a:solidFill>
                <a:schemeClr val="tx2"/>
              </a:solidFill>
            </a:ln>
          </c:spPr>
          <c:marker>
            <c:symbol val="none"/>
          </c:marker>
          <c:xVal>
            <c:numRef>
              <c:f>total!$I$2:$I$30</c:f>
              <c:numCache>
                <c:formatCode>General</c:formatCode>
                <c:ptCount val="29"/>
                <c:pt idx="0">
                  <c:v>9.983322687753409</c:v>
                </c:pt>
                <c:pt idx="1">
                  <c:v>10.40849958716728</c:v>
                </c:pt>
                <c:pt idx="2">
                  <c:v>10.68894700676762</c:v>
                </c:pt>
                <c:pt idx="3">
                  <c:v>10.90711236146841</c:v>
                </c:pt>
                <c:pt idx="4">
                  <c:v>11.09023698951385</c:v>
                </c:pt>
                <c:pt idx="5">
                  <c:v>11.2509424724651</c:v>
                </c:pt>
                <c:pt idx="6">
                  <c:v>11.39620035436626</c:v>
                </c:pt>
                <c:pt idx="7">
                  <c:v>11.5303182650854</c:v>
                </c:pt>
                <c:pt idx="8">
                  <c:v>11.65618074269834</c:v>
                </c:pt>
                <c:pt idx="9">
                  <c:v>11.77584496534752</c:v>
                </c:pt>
                <c:pt idx="10">
                  <c:v>11.89085826965747</c:v>
                </c:pt>
                <c:pt idx="11">
                  <c:v>12.00244190286596</c:v>
                </c:pt>
                <c:pt idx="12">
                  <c:v>12.11160521876184</c:v>
                </c:pt>
                <c:pt idx="13">
                  <c:v>12.21922174532181</c:v>
                </c:pt>
                <c:pt idx="14">
                  <c:v>12.32608388174882</c:v>
                </c:pt>
                <c:pt idx="15">
                  <c:v>12.43294601817584</c:v>
                </c:pt>
                <c:pt idx="16">
                  <c:v>12.5405625447358</c:v>
                </c:pt>
                <c:pt idx="17">
                  <c:v>12.64972586063169</c:v>
                </c:pt>
                <c:pt idx="18">
                  <c:v>12.76130949384017</c:v>
                </c:pt>
                <c:pt idx="19">
                  <c:v>12.87632279815013</c:v>
                </c:pt>
                <c:pt idx="20">
                  <c:v>12.9959870207993</c:v>
                </c:pt>
                <c:pt idx="21">
                  <c:v>13.12184949841224</c:v>
                </c:pt>
                <c:pt idx="22">
                  <c:v>13.25596740913139</c:v>
                </c:pt>
                <c:pt idx="23">
                  <c:v>13.40122529103255</c:v>
                </c:pt>
                <c:pt idx="24">
                  <c:v>13.5619307739838</c:v>
                </c:pt>
                <c:pt idx="25">
                  <c:v>13.74505540202924</c:v>
                </c:pt>
                <c:pt idx="26">
                  <c:v>13.96322075673003</c:v>
                </c:pt>
                <c:pt idx="27">
                  <c:v>14.24366817633037</c:v>
                </c:pt>
                <c:pt idx="28">
                  <c:v>14.66884507574424</c:v>
                </c:pt>
              </c:numCache>
            </c:numRef>
          </c:xVal>
          <c:yVal>
            <c:numRef>
              <c:f>total!$J$2:$J$30</c:f>
              <c:numCache>
                <c:formatCode>General</c:formatCode>
                <c:ptCount val="29"/>
                <c:pt idx="0">
                  <c:v>0.0333333333333333</c:v>
                </c:pt>
                <c:pt idx="1">
                  <c:v>0.0666666666666667</c:v>
                </c:pt>
                <c:pt idx="2">
                  <c:v>0.1</c:v>
                </c:pt>
                <c:pt idx="3">
                  <c:v>0.133333333333333</c:v>
                </c:pt>
                <c:pt idx="4">
                  <c:v>0.166666666666667</c:v>
                </c:pt>
                <c:pt idx="5">
                  <c:v>0.2</c:v>
                </c:pt>
                <c:pt idx="6">
                  <c:v>0.233333333333333</c:v>
                </c:pt>
                <c:pt idx="7">
                  <c:v>0.266666666666667</c:v>
                </c:pt>
                <c:pt idx="8">
                  <c:v>0.3</c:v>
                </c:pt>
                <c:pt idx="9">
                  <c:v>0.333333333333333</c:v>
                </c:pt>
                <c:pt idx="10">
                  <c:v>0.366666666666667</c:v>
                </c:pt>
                <c:pt idx="11">
                  <c:v>0.4</c:v>
                </c:pt>
                <c:pt idx="12">
                  <c:v>0.433333333333333</c:v>
                </c:pt>
                <c:pt idx="13">
                  <c:v>0.466666666666667</c:v>
                </c:pt>
                <c:pt idx="14">
                  <c:v>0.5</c:v>
                </c:pt>
                <c:pt idx="15">
                  <c:v>0.533333333333333</c:v>
                </c:pt>
                <c:pt idx="16">
                  <c:v>0.566666666666667</c:v>
                </c:pt>
                <c:pt idx="17">
                  <c:v>0.6</c:v>
                </c:pt>
                <c:pt idx="18">
                  <c:v>0.633333333333333</c:v>
                </c:pt>
                <c:pt idx="19">
                  <c:v>0.666666666666667</c:v>
                </c:pt>
                <c:pt idx="20">
                  <c:v>0.7</c:v>
                </c:pt>
                <c:pt idx="21">
                  <c:v>0.733333333333333</c:v>
                </c:pt>
                <c:pt idx="22">
                  <c:v>0.766666666666667</c:v>
                </c:pt>
                <c:pt idx="23">
                  <c:v>0.8</c:v>
                </c:pt>
                <c:pt idx="24">
                  <c:v>0.833333333333333</c:v>
                </c:pt>
                <c:pt idx="25">
                  <c:v>0.866666666666667</c:v>
                </c:pt>
                <c:pt idx="26">
                  <c:v>0.9</c:v>
                </c:pt>
                <c:pt idx="27">
                  <c:v>0.933333333333333</c:v>
                </c:pt>
                <c:pt idx="28">
                  <c:v>0.966666666666667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917560"/>
        <c:axId val="2069923048"/>
      </c:scatterChart>
      <c:valAx>
        <c:axId val="2069917560"/>
        <c:scaling>
          <c:orientation val="minMax"/>
          <c:min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9923048"/>
        <c:crosses val="autoZero"/>
        <c:crossBetween val="midCat"/>
      </c:valAx>
      <c:valAx>
        <c:axId val="2069923048"/>
        <c:scaling>
          <c:orientation val="minMax"/>
          <c:max val="1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9917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total!$Y$2:$Y$128</c:f>
              <c:numCache>
                <c:formatCode>General</c:formatCode>
                <c:ptCount val="127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  <c:pt idx="35">
                  <c:v>11.47398717304766</c:v>
                </c:pt>
                <c:pt idx="36">
                  <c:v>11.47398717304766</c:v>
                </c:pt>
                <c:pt idx="37">
                  <c:v>11.47398717304766</c:v>
                </c:pt>
                <c:pt idx="38">
                  <c:v>11.47398717304766</c:v>
                </c:pt>
                <c:pt idx="39">
                  <c:v>13.34888460517496</c:v>
                </c:pt>
                <c:pt idx="40">
                  <c:v>13.34888460517496</c:v>
                </c:pt>
                <c:pt idx="41">
                  <c:v>15.40238774763853</c:v>
                </c:pt>
                <c:pt idx="42">
                  <c:v>15.40238774763853</c:v>
                </c:pt>
                <c:pt idx="43">
                  <c:v>15.40238774763853</c:v>
                </c:pt>
                <c:pt idx="44">
                  <c:v>15.40238774763853</c:v>
                </c:pt>
                <c:pt idx="45">
                  <c:v>14.48209324666122</c:v>
                </c:pt>
                <c:pt idx="46">
                  <c:v>14.48209324666122</c:v>
                </c:pt>
                <c:pt idx="47">
                  <c:v>10.97947782557071</c:v>
                </c:pt>
                <c:pt idx="48">
                  <c:v>12.1879724457175</c:v>
                </c:pt>
                <c:pt idx="49">
                  <c:v>12.1879724457175</c:v>
                </c:pt>
                <c:pt idx="50">
                  <c:v>11.25220028395115</c:v>
                </c:pt>
                <c:pt idx="51">
                  <c:v>11.25220028395115</c:v>
                </c:pt>
                <c:pt idx="52">
                  <c:v>10.71786355664046</c:v>
                </c:pt>
                <c:pt idx="53">
                  <c:v>13.43387101304467</c:v>
                </c:pt>
                <c:pt idx="54">
                  <c:v>13.43387101304467</c:v>
                </c:pt>
                <c:pt idx="55">
                  <c:v>13.43387101304467</c:v>
                </c:pt>
                <c:pt idx="56">
                  <c:v>13.43387101304467</c:v>
                </c:pt>
                <c:pt idx="57">
                  <c:v>11.2338284815171</c:v>
                </c:pt>
                <c:pt idx="58">
                  <c:v>12.5501375078232</c:v>
                </c:pt>
                <c:pt idx="59">
                  <c:v>12.5501375078232</c:v>
                </c:pt>
                <c:pt idx="60">
                  <c:v>12.5501375078232</c:v>
                </c:pt>
                <c:pt idx="61">
                  <c:v>12.5501375078232</c:v>
                </c:pt>
                <c:pt idx="62">
                  <c:v>13.00362904566376</c:v>
                </c:pt>
                <c:pt idx="63">
                  <c:v>13.00362904566376</c:v>
                </c:pt>
                <c:pt idx="64">
                  <c:v>12.92629379184482</c:v>
                </c:pt>
                <c:pt idx="65">
                  <c:v>12.92629340018123</c:v>
                </c:pt>
                <c:pt idx="66">
                  <c:v>13.06007321538645</c:v>
                </c:pt>
                <c:pt idx="67">
                  <c:v>13.06007321538645</c:v>
                </c:pt>
                <c:pt idx="68">
                  <c:v>12.92629371840788</c:v>
                </c:pt>
                <c:pt idx="69">
                  <c:v>12.92629340018123</c:v>
                </c:pt>
                <c:pt idx="70">
                  <c:v>11.47398717304766</c:v>
                </c:pt>
                <c:pt idx="71">
                  <c:v>11.47398717304766</c:v>
                </c:pt>
                <c:pt idx="72">
                  <c:v>11.47398717304766</c:v>
                </c:pt>
                <c:pt idx="73">
                  <c:v>11.47398717304766</c:v>
                </c:pt>
                <c:pt idx="74">
                  <c:v>13.34888460517496</c:v>
                </c:pt>
                <c:pt idx="75">
                  <c:v>13.34888460517496</c:v>
                </c:pt>
                <c:pt idx="76">
                  <c:v>15.40238774763853</c:v>
                </c:pt>
                <c:pt idx="77">
                  <c:v>15.40238774763853</c:v>
                </c:pt>
                <c:pt idx="78">
                  <c:v>15.40238774763853</c:v>
                </c:pt>
                <c:pt idx="79">
                  <c:v>15.40238774763853</c:v>
                </c:pt>
                <c:pt idx="80">
                  <c:v>14.48209324666122</c:v>
                </c:pt>
                <c:pt idx="81">
                  <c:v>14.48209324666122</c:v>
                </c:pt>
                <c:pt idx="82">
                  <c:v>10.97947782557071</c:v>
                </c:pt>
                <c:pt idx="83">
                  <c:v>12.1879724457175</c:v>
                </c:pt>
                <c:pt idx="84">
                  <c:v>12.1879724457175</c:v>
                </c:pt>
                <c:pt idx="85">
                  <c:v>11.25220028395115</c:v>
                </c:pt>
                <c:pt idx="86">
                  <c:v>11.25220028395115</c:v>
                </c:pt>
                <c:pt idx="87">
                  <c:v>10.71786355664046</c:v>
                </c:pt>
                <c:pt idx="88">
                  <c:v>13.43387101304467</c:v>
                </c:pt>
                <c:pt idx="89">
                  <c:v>13.43387101304467</c:v>
                </c:pt>
                <c:pt idx="90">
                  <c:v>13.43387101304467</c:v>
                </c:pt>
                <c:pt idx="91">
                  <c:v>13.43387101304467</c:v>
                </c:pt>
                <c:pt idx="92">
                  <c:v>11.2338284815171</c:v>
                </c:pt>
                <c:pt idx="93">
                  <c:v>12.5501375078232</c:v>
                </c:pt>
                <c:pt idx="94">
                  <c:v>12.5501375078232</c:v>
                </c:pt>
                <c:pt idx="95">
                  <c:v>12.5501375078232</c:v>
                </c:pt>
                <c:pt idx="96">
                  <c:v>12.5501375078232</c:v>
                </c:pt>
                <c:pt idx="97">
                  <c:v>13.00362904566376</c:v>
                </c:pt>
                <c:pt idx="98">
                  <c:v>13.00362904566376</c:v>
                </c:pt>
                <c:pt idx="99">
                  <c:v>12.92629379184482</c:v>
                </c:pt>
                <c:pt idx="100">
                  <c:v>12.92629340018123</c:v>
                </c:pt>
                <c:pt idx="101">
                  <c:v>13.06007321538645</c:v>
                </c:pt>
                <c:pt idx="102">
                  <c:v>13.06007321538645</c:v>
                </c:pt>
                <c:pt idx="103">
                  <c:v>12.92629371840788</c:v>
                </c:pt>
                <c:pt idx="104">
                  <c:v>12.92629340018123</c:v>
                </c:pt>
                <c:pt idx="105">
                  <c:v>15.90471470367723</c:v>
                </c:pt>
                <c:pt idx="106">
                  <c:v>18.23261634546914</c:v>
                </c:pt>
                <c:pt idx="107">
                  <c:v>15.90471470367723</c:v>
                </c:pt>
                <c:pt idx="108">
                  <c:v>16.90753772595843</c:v>
                </c:pt>
                <c:pt idx="109">
                  <c:v>15.90471470367723</c:v>
                </c:pt>
                <c:pt idx="110">
                  <c:v>14.57872306063964</c:v>
                </c:pt>
                <c:pt idx="111">
                  <c:v>15.90471470367723</c:v>
                </c:pt>
                <c:pt idx="112">
                  <c:v>14.57872306063964</c:v>
                </c:pt>
                <c:pt idx="113">
                  <c:v>15.90471470367723</c:v>
                </c:pt>
                <c:pt idx="114">
                  <c:v>14.57872306063964</c:v>
                </c:pt>
                <c:pt idx="115">
                  <c:v>14.57872306063964</c:v>
                </c:pt>
                <c:pt idx="116">
                  <c:v>15.90471470367723</c:v>
                </c:pt>
                <c:pt idx="117">
                  <c:v>18.23261634546914</c:v>
                </c:pt>
                <c:pt idx="118">
                  <c:v>15.90471470367723</c:v>
                </c:pt>
                <c:pt idx="119">
                  <c:v>16.90753772595843</c:v>
                </c:pt>
                <c:pt idx="120">
                  <c:v>15.90471470367723</c:v>
                </c:pt>
                <c:pt idx="121">
                  <c:v>14.57872306063964</c:v>
                </c:pt>
                <c:pt idx="122">
                  <c:v>15.90471470367723</c:v>
                </c:pt>
                <c:pt idx="123">
                  <c:v>14.57872306063964</c:v>
                </c:pt>
                <c:pt idx="124">
                  <c:v>15.90471470367723</c:v>
                </c:pt>
                <c:pt idx="125">
                  <c:v>14.57872306063964</c:v>
                </c:pt>
                <c:pt idx="126">
                  <c:v>14.57872306063964</c:v>
                </c:pt>
              </c:numCache>
            </c:numRef>
          </c:xVal>
          <c:yVal>
            <c:numRef>
              <c:f>total!$A$2:$A$128</c:f>
              <c:numCache>
                <c:formatCode>General</c:formatCode>
                <c:ptCount val="127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  <c:pt idx="35">
                  <c:v>13.93165704951211</c:v>
                </c:pt>
                <c:pt idx="36">
                  <c:v>12.84194472530942</c:v>
                </c:pt>
                <c:pt idx="37">
                  <c:v>13.06023166941762</c:v>
                </c:pt>
                <c:pt idx="38">
                  <c:v>13.72210122574966</c:v>
                </c:pt>
                <c:pt idx="39">
                  <c:v>12.2510566832173</c:v>
                </c:pt>
                <c:pt idx="40">
                  <c:v>11.90365852096083</c:v>
                </c:pt>
                <c:pt idx="45">
                  <c:v>10.96496882661816</c:v>
                </c:pt>
                <c:pt idx="46">
                  <c:v>10.96496882661816</c:v>
                </c:pt>
                <c:pt idx="47">
                  <c:v>10.66249522822511</c:v>
                </c:pt>
                <c:pt idx="48">
                  <c:v>9.887865168119509</c:v>
                </c:pt>
                <c:pt idx="49">
                  <c:v>9.703190605728304</c:v>
                </c:pt>
                <c:pt idx="50">
                  <c:v>12.80122998757988</c:v>
                </c:pt>
                <c:pt idx="51">
                  <c:v>12.90294662039719</c:v>
                </c:pt>
                <c:pt idx="52">
                  <c:v>13.14982363694405</c:v>
                </c:pt>
                <c:pt idx="53">
                  <c:v>12.56336329932998</c:v>
                </c:pt>
                <c:pt idx="54">
                  <c:v>12.48529117742126</c:v>
                </c:pt>
                <c:pt idx="55">
                  <c:v>10.56807623445992</c:v>
                </c:pt>
                <c:pt idx="56">
                  <c:v>12.35089038895477</c:v>
                </c:pt>
                <c:pt idx="57">
                  <c:v>13.1193065392907</c:v>
                </c:pt>
                <c:pt idx="58">
                  <c:v>11.5261352591629</c:v>
                </c:pt>
                <c:pt idx="59">
                  <c:v>11.69640425946185</c:v>
                </c:pt>
                <c:pt idx="60">
                  <c:v>11.83948138069365</c:v>
                </c:pt>
                <c:pt idx="61">
                  <c:v>11.73513968563731</c:v>
                </c:pt>
                <c:pt idx="62">
                  <c:v>14.16563468066321</c:v>
                </c:pt>
                <c:pt idx="63">
                  <c:v>13.94360088941728</c:v>
                </c:pt>
                <c:pt idx="64">
                  <c:v>12.33207971469685</c:v>
                </c:pt>
                <c:pt idx="65">
                  <c:v>12.40258356336608</c:v>
                </c:pt>
                <c:pt idx="66">
                  <c:v>13.21497773479159</c:v>
                </c:pt>
                <c:pt idx="67">
                  <c:v>13.54150058903322</c:v>
                </c:pt>
                <c:pt idx="68">
                  <c:v>13.10510232268515</c:v>
                </c:pt>
                <c:pt idx="69">
                  <c:v>12.53272889161525</c:v>
                </c:pt>
                <c:pt idx="70">
                  <c:v>13.75802075611446</c:v>
                </c:pt>
                <c:pt idx="71">
                  <c:v>13.01683407307458</c:v>
                </c:pt>
                <c:pt idx="72">
                  <c:v>13.06735740119069</c:v>
                </c:pt>
                <c:pt idx="73">
                  <c:v>13.60054286981697</c:v>
                </c:pt>
                <c:pt idx="74">
                  <c:v>11.3981525552288</c:v>
                </c:pt>
                <c:pt idx="75">
                  <c:v>11.83473672335491</c:v>
                </c:pt>
                <c:pt idx="80">
                  <c:v>11.43327391063012</c:v>
                </c:pt>
                <c:pt idx="81">
                  <c:v>11.43327391063012</c:v>
                </c:pt>
                <c:pt idx="82">
                  <c:v>11.31135284137259</c:v>
                </c:pt>
                <c:pt idx="83">
                  <c:v>9.773792994951968</c:v>
                </c:pt>
                <c:pt idx="84">
                  <c:v>9.595737770429527</c:v>
                </c:pt>
                <c:pt idx="85">
                  <c:v>12.79667671675788</c:v>
                </c:pt>
                <c:pt idx="86">
                  <c:v>12.84926245281617</c:v>
                </c:pt>
                <c:pt idx="87">
                  <c:v>13.18721526128632</c:v>
                </c:pt>
                <c:pt idx="88">
                  <c:v>12.43069180584348</c:v>
                </c:pt>
                <c:pt idx="89">
                  <c:v>12.54668205389291</c:v>
                </c:pt>
                <c:pt idx="90">
                  <c:v>10.86838644990911</c:v>
                </c:pt>
                <c:pt idx="91">
                  <c:v>11.41944382242516</c:v>
                </c:pt>
                <c:pt idx="92">
                  <c:v>13.18469323668522</c:v>
                </c:pt>
                <c:pt idx="93">
                  <c:v>11.50845137684449</c:v>
                </c:pt>
                <c:pt idx="94">
                  <c:v>12.04222792031833</c:v>
                </c:pt>
                <c:pt idx="95">
                  <c:v>11.86858778640308</c:v>
                </c:pt>
                <c:pt idx="96">
                  <c:v>11.72402906396828</c:v>
                </c:pt>
                <c:pt idx="97">
                  <c:v>13.87853229982618</c:v>
                </c:pt>
                <c:pt idx="98">
                  <c:v>14.13074688550862</c:v>
                </c:pt>
                <c:pt idx="99">
                  <c:v>12.32003095549917</c:v>
                </c:pt>
                <c:pt idx="100">
                  <c:v>12.08040996349804</c:v>
                </c:pt>
                <c:pt idx="101">
                  <c:v>12.92669531458163</c:v>
                </c:pt>
                <c:pt idx="102">
                  <c:v>12.91413764687017</c:v>
                </c:pt>
                <c:pt idx="103">
                  <c:v>11.93479563210626</c:v>
                </c:pt>
                <c:pt idx="104">
                  <c:v>12.75042507421041</c:v>
                </c:pt>
                <c:pt idx="105">
                  <c:v>11.81551892615922</c:v>
                </c:pt>
                <c:pt idx="106">
                  <c:v>13.25574196243668</c:v>
                </c:pt>
                <c:pt idx="107">
                  <c:v>13.09609531597057</c:v>
                </c:pt>
                <c:pt idx="108">
                  <c:v>13.94255240727746</c:v>
                </c:pt>
                <c:pt idx="109">
                  <c:v>12.97565716252413</c:v>
                </c:pt>
                <c:pt idx="110">
                  <c:v>12.24881490810833</c:v>
                </c:pt>
                <c:pt idx="111">
                  <c:v>13.21450403373056</c:v>
                </c:pt>
                <c:pt idx="112">
                  <c:v>11.10260489637532</c:v>
                </c:pt>
                <c:pt idx="113">
                  <c:v>16.99633064829389</c:v>
                </c:pt>
                <c:pt idx="114">
                  <c:v>11.42897578951301</c:v>
                </c:pt>
                <c:pt idx="115">
                  <c:v>12.33235407325129</c:v>
                </c:pt>
                <c:pt idx="116">
                  <c:v>10.68094833472121</c:v>
                </c:pt>
                <c:pt idx="117">
                  <c:v>12.93832830632273</c:v>
                </c:pt>
                <c:pt idx="118">
                  <c:v>12.65712872096196</c:v>
                </c:pt>
                <c:pt idx="119">
                  <c:v>13.69318998005435</c:v>
                </c:pt>
                <c:pt idx="120">
                  <c:v>13.02973112196263</c:v>
                </c:pt>
                <c:pt idx="121">
                  <c:v>11.66072790567873</c:v>
                </c:pt>
                <c:pt idx="122">
                  <c:v>13.01907918258589</c:v>
                </c:pt>
                <c:pt idx="123">
                  <c:v>11.58085505754164</c:v>
                </c:pt>
                <c:pt idx="124">
                  <c:v>16.71218449134033</c:v>
                </c:pt>
                <c:pt idx="125">
                  <c:v>12.54643827634493</c:v>
                </c:pt>
                <c:pt idx="126">
                  <c:v>12.59767382036659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total!$AA$30:$AA$31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total!$AB$30:$AB$32</c:f>
              <c:numCache>
                <c:formatCode>General</c:formatCode>
                <c:ptCount val="3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952792"/>
        <c:axId val="2069958328"/>
      </c:scatterChart>
      <c:valAx>
        <c:axId val="2069952792"/>
        <c:scaling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Specified 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9958328"/>
        <c:crosses val="autoZero"/>
        <c:crossBetween val="midCat"/>
      </c:valAx>
      <c:valAx>
        <c:axId val="2069958328"/>
        <c:scaling>
          <c:orientation val="minMax"/>
          <c:min val="8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9952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Data</c:v>
          </c:tx>
          <c:marker>
            <c:symbol val="none"/>
          </c:marker>
          <c:xVal>
            <c:numRef>
              <c:f>total!$C$20:$C$115</c:f>
              <c:numCache>
                <c:formatCode>General</c:formatCode>
                <c:ptCount val="96"/>
                <c:pt idx="0">
                  <c:v>1.0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2.0</c:v>
                </c:pt>
                <c:pt idx="6">
                  <c:v>2.2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3.0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4.0</c:v>
                </c:pt>
                <c:pt idx="16">
                  <c:v>4.2</c:v>
                </c:pt>
                <c:pt idx="17">
                  <c:v>4.4</c:v>
                </c:pt>
                <c:pt idx="18">
                  <c:v>4.6</c:v>
                </c:pt>
                <c:pt idx="19">
                  <c:v>4.8</c:v>
                </c:pt>
                <c:pt idx="20">
                  <c:v>5.0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6.0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7.0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8.0</c:v>
                </c:pt>
                <c:pt idx="36">
                  <c:v>8.2</c:v>
                </c:pt>
                <c:pt idx="37">
                  <c:v>8.4</c:v>
                </c:pt>
                <c:pt idx="38">
                  <c:v>8.6</c:v>
                </c:pt>
                <c:pt idx="39">
                  <c:v>8.8</c:v>
                </c:pt>
                <c:pt idx="40">
                  <c:v>9.0</c:v>
                </c:pt>
                <c:pt idx="41">
                  <c:v>9.2</c:v>
                </c:pt>
                <c:pt idx="42">
                  <c:v>9.4</c:v>
                </c:pt>
                <c:pt idx="43">
                  <c:v>9.6</c:v>
                </c:pt>
                <c:pt idx="44">
                  <c:v>9.8</c:v>
                </c:pt>
                <c:pt idx="45">
                  <c:v>10.0</c:v>
                </c:pt>
                <c:pt idx="46">
                  <c:v>10.2</c:v>
                </c:pt>
                <c:pt idx="47">
                  <c:v>10.4</c:v>
                </c:pt>
                <c:pt idx="48">
                  <c:v>10.6</c:v>
                </c:pt>
                <c:pt idx="49">
                  <c:v>10.8</c:v>
                </c:pt>
                <c:pt idx="50">
                  <c:v>11.0</c:v>
                </c:pt>
                <c:pt idx="51">
                  <c:v>11.2</c:v>
                </c:pt>
                <c:pt idx="52">
                  <c:v>11.4</c:v>
                </c:pt>
                <c:pt idx="53">
                  <c:v>11.6</c:v>
                </c:pt>
                <c:pt idx="54">
                  <c:v>11.8</c:v>
                </c:pt>
                <c:pt idx="55">
                  <c:v>12.0</c:v>
                </c:pt>
                <c:pt idx="56">
                  <c:v>12.2</c:v>
                </c:pt>
                <c:pt idx="57">
                  <c:v>12.4</c:v>
                </c:pt>
                <c:pt idx="58">
                  <c:v>12.6</c:v>
                </c:pt>
                <c:pt idx="59">
                  <c:v>12.8</c:v>
                </c:pt>
                <c:pt idx="60">
                  <c:v>13.0</c:v>
                </c:pt>
                <c:pt idx="61">
                  <c:v>13.2</c:v>
                </c:pt>
                <c:pt idx="62">
                  <c:v>13.4</c:v>
                </c:pt>
                <c:pt idx="63">
                  <c:v>13.6</c:v>
                </c:pt>
                <c:pt idx="64">
                  <c:v>13.8</c:v>
                </c:pt>
                <c:pt idx="65">
                  <c:v>14.0</c:v>
                </c:pt>
                <c:pt idx="66">
                  <c:v>14.2</c:v>
                </c:pt>
                <c:pt idx="67">
                  <c:v>14.4</c:v>
                </c:pt>
                <c:pt idx="68">
                  <c:v>14.6</c:v>
                </c:pt>
                <c:pt idx="69">
                  <c:v>14.8</c:v>
                </c:pt>
                <c:pt idx="70">
                  <c:v>15.0</c:v>
                </c:pt>
                <c:pt idx="71">
                  <c:v>15.2</c:v>
                </c:pt>
                <c:pt idx="72">
                  <c:v>15.4</c:v>
                </c:pt>
                <c:pt idx="73">
                  <c:v>15.6</c:v>
                </c:pt>
                <c:pt idx="74">
                  <c:v>15.8</c:v>
                </c:pt>
                <c:pt idx="75">
                  <c:v>16.0</c:v>
                </c:pt>
                <c:pt idx="76">
                  <c:v>16.2</c:v>
                </c:pt>
                <c:pt idx="77">
                  <c:v>16.4</c:v>
                </c:pt>
                <c:pt idx="78">
                  <c:v>16.6</c:v>
                </c:pt>
                <c:pt idx="79">
                  <c:v>16.8</c:v>
                </c:pt>
                <c:pt idx="80">
                  <c:v>17.0</c:v>
                </c:pt>
                <c:pt idx="81">
                  <c:v>17.2</c:v>
                </c:pt>
                <c:pt idx="82">
                  <c:v>17.4</c:v>
                </c:pt>
                <c:pt idx="83">
                  <c:v>17.6</c:v>
                </c:pt>
                <c:pt idx="84">
                  <c:v>17.8</c:v>
                </c:pt>
                <c:pt idx="85">
                  <c:v>18.0</c:v>
                </c:pt>
                <c:pt idx="86">
                  <c:v>18.2</c:v>
                </c:pt>
                <c:pt idx="87">
                  <c:v>18.4</c:v>
                </c:pt>
                <c:pt idx="88">
                  <c:v>18.6</c:v>
                </c:pt>
                <c:pt idx="89">
                  <c:v>18.8</c:v>
                </c:pt>
                <c:pt idx="90">
                  <c:v>19.0</c:v>
                </c:pt>
                <c:pt idx="91">
                  <c:v>19.2</c:v>
                </c:pt>
                <c:pt idx="92">
                  <c:v>19.4</c:v>
                </c:pt>
                <c:pt idx="93">
                  <c:v>19.6</c:v>
                </c:pt>
                <c:pt idx="94">
                  <c:v>19.8</c:v>
                </c:pt>
                <c:pt idx="95">
                  <c:v>20.0</c:v>
                </c:pt>
              </c:numCache>
            </c:numRef>
          </c:xVal>
          <c:yVal>
            <c:numRef>
              <c:f>total!$D$20:$D$115</c:f>
              <c:numCache>
                <c:formatCode>General</c:formatCode>
                <c:ptCount val="96"/>
                <c:pt idx="0">
                  <c:v>2.66224331939383E-18</c:v>
                </c:pt>
                <c:pt idx="1">
                  <c:v>1.05379758160554E-17</c:v>
                </c:pt>
                <c:pt idx="2">
                  <c:v>4.07025509841656E-17</c:v>
                </c:pt>
                <c:pt idx="3">
                  <c:v>1.53405538715328E-16</c:v>
                </c:pt>
                <c:pt idx="4">
                  <c:v>5.6417706998071E-16</c:v>
                </c:pt>
                <c:pt idx="5">
                  <c:v>2.0246259624609E-15</c:v>
                </c:pt>
                <c:pt idx="6">
                  <c:v>7.08972111743265E-15</c:v>
                </c:pt>
                <c:pt idx="7">
                  <c:v>2.42252619689034E-14</c:v>
                </c:pt>
                <c:pt idx="8">
                  <c:v>8.07723636772044E-14</c:v>
                </c:pt>
                <c:pt idx="9">
                  <c:v>2.62791964583517E-13</c:v>
                </c:pt>
                <c:pt idx="10">
                  <c:v>8.34288680097359E-13</c:v>
                </c:pt>
                <c:pt idx="11">
                  <c:v>2.58449442723314E-12</c:v>
                </c:pt>
                <c:pt idx="12">
                  <c:v>7.81249637608637E-12</c:v>
                </c:pt>
                <c:pt idx="13">
                  <c:v>2.30440621301178E-11</c:v>
                </c:pt>
                <c:pt idx="14">
                  <c:v>6.63259113019107E-11</c:v>
                </c:pt>
                <c:pt idx="15">
                  <c:v>1.8627835490503E-10</c:v>
                </c:pt>
                <c:pt idx="16">
                  <c:v>5.10500934780732E-10</c:v>
                </c:pt>
                <c:pt idx="17">
                  <c:v>1.36516664673855E-9</c:v>
                </c:pt>
                <c:pt idx="18">
                  <c:v>3.56229414023204E-9</c:v>
                </c:pt>
                <c:pt idx="19">
                  <c:v>9.07045062384879E-9</c:v>
                </c:pt>
                <c:pt idx="20">
                  <c:v>2.25363163471098E-8</c:v>
                </c:pt>
                <c:pt idx="21">
                  <c:v>5.46376456003159E-8</c:v>
                </c:pt>
                <c:pt idx="22">
                  <c:v>1.29257574765806E-7</c:v>
                </c:pt>
                <c:pt idx="23">
                  <c:v>2.98383640997195E-7</c:v>
                </c:pt>
                <c:pt idx="24">
                  <c:v>6.7212336778938E-7</c:v>
                </c:pt>
                <c:pt idx="25">
                  <c:v>1.47733150770162E-6</c:v>
                </c:pt>
                <c:pt idx="26">
                  <c:v>3.16855978248043E-6</c:v>
                </c:pt>
                <c:pt idx="27">
                  <c:v>6.63133290017405E-6</c:v>
                </c:pt>
                <c:pt idx="28">
                  <c:v>1.35423718698217E-5</c:v>
                </c:pt>
                <c:pt idx="29">
                  <c:v>2.6986317131161E-5</c:v>
                </c:pt>
                <c:pt idx="30">
                  <c:v>5.24744002892389E-5</c:v>
                </c:pt>
                <c:pt idx="31">
                  <c:v>9.95649151181433E-5</c:v>
                </c:pt>
                <c:pt idx="32">
                  <c:v>0.00018434024124671</c:v>
                </c:pt>
                <c:pt idx="33">
                  <c:v>0.000333034292412797</c:v>
                </c:pt>
                <c:pt idx="34">
                  <c:v>0.000587100889160377</c:v>
                </c:pt>
                <c:pt idx="35">
                  <c:v>0.00100993052998112</c:v>
                </c:pt>
                <c:pt idx="36">
                  <c:v>0.00169521678437255</c:v>
                </c:pt>
                <c:pt idx="37">
                  <c:v>0.00277660413494362</c:v>
                </c:pt>
                <c:pt idx="38">
                  <c:v>0.00443769722843491</c:v>
                </c:pt>
                <c:pt idx="39">
                  <c:v>0.00692080081419468</c:v>
                </c:pt>
                <c:pt idx="40">
                  <c:v>0.0105319796606775</c:v>
                </c:pt>
                <c:pt idx="41">
                  <c:v>0.0156393483459748</c:v>
                </c:pt>
                <c:pt idx="42">
                  <c:v>0.0226611671510936</c:v>
                </c:pt>
                <c:pt idx="43">
                  <c:v>0.0320406173275089</c:v>
                </c:pt>
                <c:pt idx="44">
                  <c:v>0.0442053115415852</c:v>
                </c:pt>
                <c:pt idx="45">
                  <c:v>0.0595117903819787</c:v>
                </c:pt>
                <c:pt idx="46">
                  <c:v>0.0781783600658609</c:v>
                </c:pt>
                <c:pt idx="47">
                  <c:v>0.100213233616368</c:v>
                </c:pt>
                <c:pt idx="48">
                  <c:v>0.125348336689283</c:v>
                </c:pt>
                <c:pt idx="49">
                  <c:v>0.15299141266736</c:v>
                </c:pt>
                <c:pt idx="50">
                  <c:v>0.18220928914814</c:v>
                </c:pt>
                <c:pt idx="51">
                  <c:v>0.211752698051116</c:v>
                </c:pt>
                <c:pt idx="52">
                  <c:v>0.240127760838922</c:v>
                </c:pt>
                <c:pt idx="53">
                  <c:v>0.265711755944453</c:v>
                </c:pt>
                <c:pt idx="54">
                  <c:v>0.28690237768163</c:v>
                </c:pt>
                <c:pt idx="55">
                  <c:v>0.302282151882068</c:v>
                </c:pt>
                <c:pt idx="56">
                  <c:v>0.31077483368745</c:v>
                </c:pt>
                <c:pt idx="57">
                  <c:v>0.311769882977537</c:v>
                </c:pt>
                <c:pt idx="58">
                  <c:v>0.30519502996622</c:v>
                </c:pt>
                <c:pt idx="59">
                  <c:v>0.291524952783947</c:v>
                </c:pt>
                <c:pt idx="60">
                  <c:v>0.271724620051582</c:v>
                </c:pt>
                <c:pt idx="61">
                  <c:v>0.247136690385347</c:v>
                </c:pt>
                <c:pt idx="62">
                  <c:v>0.21933121394143</c:v>
                </c:pt>
                <c:pt idx="63">
                  <c:v>0.189940964091835</c:v>
                </c:pt>
                <c:pt idx="64">
                  <c:v>0.160506200216403</c:v>
                </c:pt>
                <c:pt idx="65">
                  <c:v>0.132348788037755</c:v>
                </c:pt>
                <c:pt idx="66">
                  <c:v>0.106488596611267</c:v>
                </c:pt>
                <c:pt idx="67">
                  <c:v>0.0836067262465694</c:v>
                </c:pt>
                <c:pt idx="68">
                  <c:v>0.0640522385899304</c:v>
                </c:pt>
                <c:pt idx="69">
                  <c:v>0.0478831140627999</c:v>
                </c:pt>
                <c:pt idx="70">
                  <c:v>0.0349289427822915</c:v>
                </c:pt>
                <c:pt idx="71">
                  <c:v>0.0248624243334308</c:v>
                </c:pt>
                <c:pt idx="72">
                  <c:v>0.01726857446909</c:v>
                </c:pt>
                <c:pt idx="73">
                  <c:v>0.0117037350304296</c:v>
                </c:pt>
                <c:pt idx="74">
                  <c:v>0.00774011572095953</c:v>
                </c:pt>
                <c:pt idx="75">
                  <c:v>0.00499488399620257</c:v>
                </c:pt>
                <c:pt idx="76">
                  <c:v>0.00314527294143627</c:v>
                </c:pt>
                <c:pt idx="77">
                  <c:v>0.00193261902662596</c:v>
                </c:pt>
                <c:pt idx="78">
                  <c:v>0.00115874838722967</c:v>
                </c:pt>
                <c:pt idx="79">
                  <c:v>0.000677933373916012</c:v>
                </c:pt>
                <c:pt idx="80">
                  <c:v>0.000387025754179515</c:v>
                </c:pt>
                <c:pt idx="81">
                  <c:v>0.000215599473854813</c:v>
                </c:pt>
                <c:pt idx="82">
                  <c:v>0.000117195384300765</c:v>
                </c:pt>
                <c:pt idx="83">
                  <c:v>6.21624750654178E-5</c:v>
                </c:pt>
                <c:pt idx="84">
                  <c:v>3.21737044718146E-5</c:v>
                </c:pt>
                <c:pt idx="85">
                  <c:v>1.6249081552782E-5</c:v>
                </c:pt>
                <c:pt idx="86">
                  <c:v>8.00776921365948E-6</c:v>
                </c:pt>
                <c:pt idx="87">
                  <c:v>3.85078487800849E-6</c:v>
                </c:pt>
                <c:pt idx="88">
                  <c:v>1.80693257338875E-6</c:v>
                </c:pt>
                <c:pt idx="89">
                  <c:v>8.27350656698271E-7</c:v>
                </c:pt>
                <c:pt idx="90">
                  <c:v>3.69651322834954E-7</c:v>
                </c:pt>
                <c:pt idx="91">
                  <c:v>1.61157266792423E-7</c:v>
                </c:pt>
                <c:pt idx="92">
                  <c:v>6.85586885500724E-8</c:v>
                </c:pt>
                <c:pt idx="93">
                  <c:v>2.84596850350334E-8</c:v>
                </c:pt>
                <c:pt idx="94">
                  <c:v>1.15279652093262E-8</c:v>
                </c:pt>
                <c:pt idx="95">
                  <c:v>4.55648772457883E-9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762120"/>
        <c:axId val="2066937848"/>
      </c:scatterChart>
      <c:catAx>
        <c:axId val="2066762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6937848"/>
        <c:crosses val="autoZero"/>
        <c:auto val="1"/>
        <c:lblAlgn val="ctr"/>
        <c:lblOffset val="100"/>
        <c:noMultiLvlLbl val="0"/>
      </c:catAx>
      <c:valAx>
        <c:axId val="2066937848"/>
        <c:scaling>
          <c:orientation val="minMax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samples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6762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total!$C$20:$C$115</c:f>
              <c:numCache>
                <c:formatCode>General</c:formatCode>
                <c:ptCount val="96"/>
                <c:pt idx="0">
                  <c:v>1.0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2.0</c:v>
                </c:pt>
                <c:pt idx="6">
                  <c:v>2.2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3.0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4.0</c:v>
                </c:pt>
                <c:pt idx="16">
                  <c:v>4.2</c:v>
                </c:pt>
                <c:pt idx="17">
                  <c:v>4.4</c:v>
                </c:pt>
                <c:pt idx="18">
                  <c:v>4.6</c:v>
                </c:pt>
                <c:pt idx="19">
                  <c:v>4.8</c:v>
                </c:pt>
                <c:pt idx="20">
                  <c:v>5.0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6.0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7.0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8.0</c:v>
                </c:pt>
                <c:pt idx="36">
                  <c:v>8.2</c:v>
                </c:pt>
                <c:pt idx="37">
                  <c:v>8.4</c:v>
                </c:pt>
                <c:pt idx="38">
                  <c:v>8.6</c:v>
                </c:pt>
                <c:pt idx="39">
                  <c:v>8.8</c:v>
                </c:pt>
                <c:pt idx="40">
                  <c:v>9.0</c:v>
                </c:pt>
                <c:pt idx="41">
                  <c:v>9.2</c:v>
                </c:pt>
                <c:pt idx="42">
                  <c:v>9.4</c:v>
                </c:pt>
                <c:pt idx="43">
                  <c:v>9.6</c:v>
                </c:pt>
                <c:pt idx="44">
                  <c:v>9.8</c:v>
                </c:pt>
                <c:pt idx="45">
                  <c:v>10.0</c:v>
                </c:pt>
                <c:pt idx="46">
                  <c:v>10.2</c:v>
                </c:pt>
                <c:pt idx="47">
                  <c:v>10.4</c:v>
                </c:pt>
                <c:pt idx="48">
                  <c:v>10.6</c:v>
                </c:pt>
                <c:pt idx="49">
                  <c:v>10.8</c:v>
                </c:pt>
                <c:pt idx="50">
                  <c:v>11.0</c:v>
                </c:pt>
                <c:pt idx="51">
                  <c:v>11.2</c:v>
                </c:pt>
                <c:pt idx="52">
                  <c:v>11.4</c:v>
                </c:pt>
                <c:pt idx="53">
                  <c:v>11.6</c:v>
                </c:pt>
                <c:pt idx="54">
                  <c:v>11.8</c:v>
                </c:pt>
                <c:pt idx="55">
                  <c:v>12.0</c:v>
                </c:pt>
                <c:pt idx="56">
                  <c:v>12.2</c:v>
                </c:pt>
                <c:pt idx="57">
                  <c:v>12.4</c:v>
                </c:pt>
                <c:pt idx="58">
                  <c:v>12.6</c:v>
                </c:pt>
                <c:pt idx="59">
                  <c:v>12.8</c:v>
                </c:pt>
                <c:pt idx="60">
                  <c:v>13.0</c:v>
                </c:pt>
                <c:pt idx="61">
                  <c:v>13.2</c:v>
                </c:pt>
                <c:pt idx="62">
                  <c:v>13.4</c:v>
                </c:pt>
                <c:pt idx="63">
                  <c:v>13.6</c:v>
                </c:pt>
                <c:pt idx="64">
                  <c:v>13.8</c:v>
                </c:pt>
                <c:pt idx="65">
                  <c:v>14.0</c:v>
                </c:pt>
                <c:pt idx="66">
                  <c:v>14.2</c:v>
                </c:pt>
                <c:pt idx="67">
                  <c:v>14.4</c:v>
                </c:pt>
                <c:pt idx="68">
                  <c:v>14.6</c:v>
                </c:pt>
                <c:pt idx="69">
                  <c:v>14.8</c:v>
                </c:pt>
                <c:pt idx="70">
                  <c:v>15.0</c:v>
                </c:pt>
                <c:pt idx="71">
                  <c:v>15.2</c:v>
                </c:pt>
                <c:pt idx="72">
                  <c:v>15.4</c:v>
                </c:pt>
                <c:pt idx="73">
                  <c:v>15.6</c:v>
                </c:pt>
                <c:pt idx="74">
                  <c:v>15.8</c:v>
                </c:pt>
                <c:pt idx="75">
                  <c:v>16.0</c:v>
                </c:pt>
                <c:pt idx="76">
                  <c:v>16.2</c:v>
                </c:pt>
                <c:pt idx="77">
                  <c:v>16.4</c:v>
                </c:pt>
                <c:pt idx="78">
                  <c:v>16.6</c:v>
                </c:pt>
                <c:pt idx="79">
                  <c:v>16.8</c:v>
                </c:pt>
                <c:pt idx="80">
                  <c:v>17.0</c:v>
                </c:pt>
                <c:pt idx="81">
                  <c:v>17.2</c:v>
                </c:pt>
                <c:pt idx="82">
                  <c:v>17.4</c:v>
                </c:pt>
                <c:pt idx="83">
                  <c:v>17.6</c:v>
                </c:pt>
                <c:pt idx="84">
                  <c:v>17.8</c:v>
                </c:pt>
                <c:pt idx="85">
                  <c:v>18.0</c:v>
                </c:pt>
                <c:pt idx="86">
                  <c:v>18.2</c:v>
                </c:pt>
                <c:pt idx="87">
                  <c:v>18.4</c:v>
                </c:pt>
                <c:pt idx="88">
                  <c:v>18.6</c:v>
                </c:pt>
                <c:pt idx="89">
                  <c:v>18.8</c:v>
                </c:pt>
                <c:pt idx="90">
                  <c:v>19.0</c:v>
                </c:pt>
                <c:pt idx="91">
                  <c:v>19.2</c:v>
                </c:pt>
                <c:pt idx="92">
                  <c:v>19.4</c:v>
                </c:pt>
                <c:pt idx="93">
                  <c:v>19.6</c:v>
                </c:pt>
                <c:pt idx="94">
                  <c:v>19.8</c:v>
                </c:pt>
                <c:pt idx="95">
                  <c:v>20.0</c:v>
                </c:pt>
              </c:numCache>
            </c:numRef>
          </c:xVal>
          <c:yVal>
            <c:numRef>
              <c:f>total!$D$20:$D$115</c:f>
              <c:numCache>
                <c:formatCode>General</c:formatCode>
                <c:ptCount val="96"/>
                <c:pt idx="0">
                  <c:v>2.66224331939383E-18</c:v>
                </c:pt>
                <c:pt idx="1">
                  <c:v>1.05379758160554E-17</c:v>
                </c:pt>
                <c:pt idx="2">
                  <c:v>4.07025509841656E-17</c:v>
                </c:pt>
                <c:pt idx="3">
                  <c:v>1.53405538715328E-16</c:v>
                </c:pt>
                <c:pt idx="4">
                  <c:v>5.6417706998071E-16</c:v>
                </c:pt>
                <c:pt idx="5">
                  <c:v>2.0246259624609E-15</c:v>
                </c:pt>
                <c:pt idx="6">
                  <c:v>7.08972111743265E-15</c:v>
                </c:pt>
                <c:pt idx="7">
                  <c:v>2.42252619689034E-14</c:v>
                </c:pt>
                <c:pt idx="8">
                  <c:v>8.07723636772044E-14</c:v>
                </c:pt>
                <c:pt idx="9">
                  <c:v>2.62791964583517E-13</c:v>
                </c:pt>
                <c:pt idx="10">
                  <c:v>8.34288680097359E-13</c:v>
                </c:pt>
                <c:pt idx="11">
                  <c:v>2.58449442723314E-12</c:v>
                </c:pt>
                <c:pt idx="12">
                  <c:v>7.81249637608637E-12</c:v>
                </c:pt>
                <c:pt idx="13">
                  <c:v>2.30440621301178E-11</c:v>
                </c:pt>
                <c:pt idx="14">
                  <c:v>6.63259113019107E-11</c:v>
                </c:pt>
                <c:pt idx="15">
                  <c:v>1.8627835490503E-10</c:v>
                </c:pt>
                <c:pt idx="16">
                  <c:v>5.10500934780732E-10</c:v>
                </c:pt>
                <c:pt idx="17">
                  <c:v>1.36516664673855E-9</c:v>
                </c:pt>
                <c:pt idx="18">
                  <c:v>3.56229414023204E-9</c:v>
                </c:pt>
                <c:pt idx="19">
                  <c:v>9.07045062384879E-9</c:v>
                </c:pt>
                <c:pt idx="20">
                  <c:v>2.25363163471098E-8</c:v>
                </c:pt>
                <c:pt idx="21">
                  <c:v>5.46376456003159E-8</c:v>
                </c:pt>
                <c:pt idx="22">
                  <c:v>1.29257574765806E-7</c:v>
                </c:pt>
                <c:pt idx="23">
                  <c:v>2.98383640997195E-7</c:v>
                </c:pt>
                <c:pt idx="24">
                  <c:v>6.7212336778938E-7</c:v>
                </c:pt>
                <c:pt idx="25">
                  <c:v>1.47733150770162E-6</c:v>
                </c:pt>
                <c:pt idx="26">
                  <c:v>3.16855978248043E-6</c:v>
                </c:pt>
                <c:pt idx="27">
                  <c:v>6.63133290017405E-6</c:v>
                </c:pt>
                <c:pt idx="28">
                  <c:v>1.35423718698217E-5</c:v>
                </c:pt>
                <c:pt idx="29">
                  <c:v>2.6986317131161E-5</c:v>
                </c:pt>
                <c:pt idx="30">
                  <c:v>5.24744002892389E-5</c:v>
                </c:pt>
                <c:pt idx="31">
                  <c:v>9.95649151181433E-5</c:v>
                </c:pt>
                <c:pt idx="32">
                  <c:v>0.00018434024124671</c:v>
                </c:pt>
                <c:pt idx="33">
                  <c:v>0.000333034292412797</c:v>
                </c:pt>
                <c:pt idx="34">
                  <c:v>0.000587100889160377</c:v>
                </c:pt>
                <c:pt idx="35">
                  <c:v>0.00100993052998112</c:v>
                </c:pt>
                <c:pt idx="36">
                  <c:v>0.00169521678437255</c:v>
                </c:pt>
                <c:pt idx="37">
                  <c:v>0.00277660413494362</c:v>
                </c:pt>
                <c:pt idx="38">
                  <c:v>0.00443769722843491</c:v>
                </c:pt>
                <c:pt idx="39">
                  <c:v>0.00692080081419468</c:v>
                </c:pt>
                <c:pt idx="40">
                  <c:v>0.0105319796606775</c:v>
                </c:pt>
                <c:pt idx="41">
                  <c:v>0.0156393483459748</c:v>
                </c:pt>
                <c:pt idx="42">
                  <c:v>0.0226611671510936</c:v>
                </c:pt>
                <c:pt idx="43">
                  <c:v>0.0320406173275089</c:v>
                </c:pt>
                <c:pt idx="44">
                  <c:v>0.0442053115415852</c:v>
                </c:pt>
                <c:pt idx="45">
                  <c:v>0.0595117903819787</c:v>
                </c:pt>
                <c:pt idx="46">
                  <c:v>0.0781783600658609</c:v>
                </c:pt>
                <c:pt idx="47">
                  <c:v>0.100213233616368</c:v>
                </c:pt>
                <c:pt idx="48">
                  <c:v>0.125348336689283</c:v>
                </c:pt>
                <c:pt idx="49">
                  <c:v>0.15299141266736</c:v>
                </c:pt>
                <c:pt idx="50">
                  <c:v>0.18220928914814</c:v>
                </c:pt>
                <c:pt idx="51">
                  <c:v>0.211752698051116</c:v>
                </c:pt>
                <c:pt idx="52">
                  <c:v>0.240127760838922</c:v>
                </c:pt>
                <c:pt idx="53">
                  <c:v>0.265711755944453</c:v>
                </c:pt>
                <c:pt idx="54">
                  <c:v>0.28690237768163</c:v>
                </c:pt>
                <c:pt idx="55">
                  <c:v>0.302282151882068</c:v>
                </c:pt>
                <c:pt idx="56">
                  <c:v>0.31077483368745</c:v>
                </c:pt>
                <c:pt idx="57">
                  <c:v>0.311769882977537</c:v>
                </c:pt>
                <c:pt idx="58">
                  <c:v>0.30519502996622</c:v>
                </c:pt>
                <c:pt idx="59">
                  <c:v>0.291524952783947</c:v>
                </c:pt>
                <c:pt idx="60">
                  <c:v>0.271724620051582</c:v>
                </c:pt>
                <c:pt idx="61">
                  <c:v>0.247136690385347</c:v>
                </c:pt>
                <c:pt idx="62">
                  <c:v>0.21933121394143</c:v>
                </c:pt>
                <c:pt idx="63">
                  <c:v>0.189940964091835</c:v>
                </c:pt>
                <c:pt idx="64">
                  <c:v>0.160506200216403</c:v>
                </c:pt>
                <c:pt idx="65">
                  <c:v>0.132348788037755</c:v>
                </c:pt>
                <c:pt idx="66">
                  <c:v>0.106488596611267</c:v>
                </c:pt>
                <c:pt idx="67">
                  <c:v>0.0836067262465694</c:v>
                </c:pt>
                <c:pt idx="68">
                  <c:v>0.0640522385899304</c:v>
                </c:pt>
                <c:pt idx="69">
                  <c:v>0.0478831140627999</c:v>
                </c:pt>
                <c:pt idx="70">
                  <c:v>0.0349289427822915</c:v>
                </c:pt>
                <c:pt idx="71">
                  <c:v>0.0248624243334308</c:v>
                </c:pt>
                <c:pt idx="72">
                  <c:v>0.01726857446909</c:v>
                </c:pt>
                <c:pt idx="73">
                  <c:v>0.0117037350304296</c:v>
                </c:pt>
                <c:pt idx="74">
                  <c:v>0.00774011572095953</c:v>
                </c:pt>
                <c:pt idx="75">
                  <c:v>0.00499488399620257</c:v>
                </c:pt>
                <c:pt idx="76">
                  <c:v>0.00314527294143627</c:v>
                </c:pt>
                <c:pt idx="77">
                  <c:v>0.00193261902662596</c:v>
                </c:pt>
                <c:pt idx="78">
                  <c:v>0.00115874838722967</c:v>
                </c:pt>
                <c:pt idx="79">
                  <c:v>0.000677933373916012</c:v>
                </c:pt>
                <c:pt idx="80">
                  <c:v>0.000387025754179515</c:v>
                </c:pt>
                <c:pt idx="81">
                  <c:v>0.000215599473854813</c:v>
                </c:pt>
                <c:pt idx="82">
                  <c:v>0.000117195384300765</c:v>
                </c:pt>
                <c:pt idx="83">
                  <c:v>6.21624750654178E-5</c:v>
                </c:pt>
                <c:pt idx="84">
                  <c:v>3.21737044718146E-5</c:v>
                </c:pt>
                <c:pt idx="85">
                  <c:v>1.6249081552782E-5</c:v>
                </c:pt>
                <c:pt idx="86">
                  <c:v>8.00776921365948E-6</c:v>
                </c:pt>
                <c:pt idx="87">
                  <c:v>3.85078487800849E-6</c:v>
                </c:pt>
                <c:pt idx="88">
                  <c:v>1.80693257338875E-6</c:v>
                </c:pt>
                <c:pt idx="89">
                  <c:v>8.27350656698271E-7</c:v>
                </c:pt>
                <c:pt idx="90">
                  <c:v>3.69651322834954E-7</c:v>
                </c:pt>
                <c:pt idx="91">
                  <c:v>1.61157266792423E-7</c:v>
                </c:pt>
                <c:pt idx="92">
                  <c:v>6.85586885500724E-8</c:v>
                </c:pt>
                <c:pt idx="93">
                  <c:v>2.84596850350334E-8</c:v>
                </c:pt>
                <c:pt idx="94">
                  <c:v>1.15279652093262E-8</c:v>
                </c:pt>
                <c:pt idx="95">
                  <c:v>4.55648772457883E-9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195464"/>
        <c:axId val="2078198392"/>
      </c:scatterChart>
      <c:valAx>
        <c:axId val="2078195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8198392"/>
        <c:crosses val="autoZero"/>
        <c:crossBetween val="midCat"/>
      </c:valAx>
      <c:valAx>
        <c:axId val="2078198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195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Data</c:v>
          </c:tx>
          <c:invertIfNegative val="0"/>
          <c:val>
            <c:numRef>
              <c:f>total!$D$2:$D$18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10.0</c:v>
                </c:pt>
                <c:pt idx="8">
                  <c:v>28.0</c:v>
                </c:pt>
                <c:pt idx="9">
                  <c:v>38.0</c:v>
                </c:pt>
                <c:pt idx="10">
                  <c:v>27.0</c:v>
                </c:pt>
                <c:pt idx="11">
                  <c:v>4.0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031112"/>
        <c:axId val="2077011896"/>
      </c:barChart>
      <c:scatterChart>
        <c:scatterStyle val="smoothMarker"/>
        <c:varyColors val="0"/>
        <c:ser>
          <c:idx val="0"/>
          <c:order val="0"/>
          <c:tx>
            <c:v>Fit. Norm. Dist.</c:v>
          </c:tx>
          <c:marker>
            <c:symbol val="none"/>
          </c:marker>
          <c:xVal>
            <c:numRef>
              <c:f>total!$C$20:$C$115</c:f>
              <c:numCache>
                <c:formatCode>General</c:formatCode>
                <c:ptCount val="96"/>
                <c:pt idx="0">
                  <c:v>1.0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2.0</c:v>
                </c:pt>
                <c:pt idx="6">
                  <c:v>2.2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3.0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4.0</c:v>
                </c:pt>
                <c:pt idx="16">
                  <c:v>4.2</c:v>
                </c:pt>
                <c:pt idx="17">
                  <c:v>4.4</c:v>
                </c:pt>
                <c:pt idx="18">
                  <c:v>4.6</c:v>
                </c:pt>
                <c:pt idx="19">
                  <c:v>4.8</c:v>
                </c:pt>
                <c:pt idx="20">
                  <c:v>5.0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6.0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7.0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8.0</c:v>
                </c:pt>
                <c:pt idx="36">
                  <c:v>8.2</c:v>
                </c:pt>
                <c:pt idx="37">
                  <c:v>8.4</c:v>
                </c:pt>
                <c:pt idx="38">
                  <c:v>8.6</c:v>
                </c:pt>
                <c:pt idx="39">
                  <c:v>8.8</c:v>
                </c:pt>
                <c:pt idx="40">
                  <c:v>9.0</c:v>
                </c:pt>
                <c:pt idx="41">
                  <c:v>9.2</c:v>
                </c:pt>
                <c:pt idx="42">
                  <c:v>9.4</c:v>
                </c:pt>
                <c:pt idx="43">
                  <c:v>9.6</c:v>
                </c:pt>
                <c:pt idx="44">
                  <c:v>9.8</c:v>
                </c:pt>
                <c:pt idx="45">
                  <c:v>10.0</c:v>
                </c:pt>
                <c:pt idx="46">
                  <c:v>10.2</c:v>
                </c:pt>
                <c:pt idx="47">
                  <c:v>10.4</c:v>
                </c:pt>
                <c:pt idx="48">
                  <c:v>10.6</c:v>
                </c:pt>
                <c:pt idx="49">
                  <c:v>10.8</c:v>
                </c:pt>
                <c:pt idx="50">
                  <c:v>11.0</c:v>
                </c:pt>
                <c:pt idx="51">
                  <c:v>11.2</c:v>
                </c:pt>
                <c:pt idx="52">
                  <c:v>11.4</c:v>
                </c:pt>
                <c:pt idx="53">
                  <c:v>11.6</c:v>
                </c:pt>
                <c:pt idx="54">
                  <c:v>11.8</c:v>
                </c:pt>
                <c:pt idx="55">
                  <c:v>12.0</c:v>
                </c:pt>
                <c:pt idx="56">
                  <c:v>12.2</c:v>
                </c:pt>
                <c:pt idx="57">
                  <c:v>12.4</c:v>
                </c:pt>
                <c:pt idx="58">
                  <c:v>12.6</c:v>
                </c:pt>
                <c:pt idx="59">
                  <c:v>12.8</c:v>
                </c:pt>
                <c:pt idx="60">
                  <c:v>13.0</c:v>
                </c:pt>
                <c:pt idx="61">
                  <c:v>13.2</c:v>
                </c:pt>
                <c:pt idx="62">
                  <c:v>13.4</c:v>
                </c:pt>
                <c:pt idx="63">
                  <c:v>13.6</c:v>
                </c:pt>
                <c:pt idx="64">
                  <c:v>13.8</c:v>
                </c:pt>
                <c:pt idx="65">
                  <c:v>14.0</c:v>
                </c:pt>
                <c:pt idx="66">
                  <c:v>14.2</c:v>
                </c:pt>
                <c:pt idx="67">
                  <c:v>14.4</c:v>
                </c:pt>
                <c:pt idx="68">
                  <c:v>14.6</c:v>
                </c:pt>
                <c:pt idx="69">
                  <c:v>14.8</c:v>
                </c:pt>
                <c:pt idx="70">
                  <c:v>15.0</c:v>
                </c:pt>
                <c:pt idx="71">
                  <c:v>15.2</c:v>
                </c:pt>
                <c:pt idx="72">
                  <c:v>15.4</c:v>
                </c:pt>
                <c:pt idx="73">
                  <c:v>15.6</c:v>
                </c:pt>
                <c:pt idx="74">
                  <c:v>15.8</c:v>
                </c:pt>
                <c:pt idx="75">
                  <c:v>16.0</c:v>
                </c:pt>
                <c:pt idx="76">
                  <c:v>16.2</c:v>
                </c:pt>
                <c:pt idx="77">
                  <c:v>16.4</c:v>
                </c:pt>
                <c:pt idx="78">
                  <c:v>16.6</c:v>
                </c:pt>
                <c:pt idx="79">
                  <c:v>16.8</c:v>
                </c:pt>
                <c:pt idx="80">
                  <c:v>17.0</c:v>
                </c:pt>
                <c:pt idx="81">
                  <c:v>17.2</c:v>
                </c:pt>
                <c:pt idx="82">
                  <c:v>17.4</c:v>
                </c:pt>
                <c:pt idx="83">
                  <c:v>17.6</c:v>
                </c:pt>
                <c:pt idx="84">
                  <c:v>17.8</c:v>
                </c:pt>
                <c:pt idx="85">
                  <c:v>18.0</c:v>
                </c:pt>
                <c:pt idx="86">
                  <c:v>18.2</c:v>
                </c:pt>
                <c:pt idx="87">
                  <c:v>18.4</c:v>
                </c:pt>
                <c:pt idx="88">
                  <c:v>18.6</c:v>
                </c:pt>
                <c:pt idx="89">
                  <c:v>18.8</c:v>
                </c:pt>
                <c:pt idx="90">
                  <c:v>19.0</c:v>
                </c:pt>
                <c:pt idx="91">
                  <c:v>19.2</c:v>
                </c:pt>
                <c:pt idx="92">
                  <c:v>19.4</c:v>
                </c:pt>
                <c:pt idx="93">
                  <c:v>19.6</c:v>
                </c:pt>
                <c:pt idx="94">
                  <c:v>19.8</c:v>
                </c:pt>
                <c:pt idx="95">
                  <c:v>20.0</c:v>
                </c:pt>
              </c:numCache>
            </c:numRef>
          </c:xVal>
          <c:yVal>
            <c:numRef>
              <c:f>total!$D$20:$D$115</c:f>
              <c:numCache>
                <c:formatCode>General</c:formatCode>
                <c:ptCount val="96"/>
                <c:pt idx="0">
                  <c:v>2.66224331939383E-18</c:v>
                </c:pt>
                <c:pt idx="1">
                  <c:v>1.05379758160554E-17</c:v>
                </c:pt>
                <c:pt idx="2">
                  <c:v>4.07025509841656E-17</c:v>
                </c:pt>
                <c:pt idx="3">
                  <c:v>1.53405538715328E-16</c:v>
                </c:pt>
                <c:pt idx="4">
                  <c:v>5.6417706998071E-16</c:v>
                </c:pt>
                <c:pt idx="5">
                  <c:v>2.0246259624609E-15</c:v>
                </c:pt>
                <c:pt idx="6">
                  <c:v>7.08972111743265E-15</c:v>
                </c:pt>
                <c:pt idx="7">
                  <c:v>2.42252619689034E-14</c:v>
                </c:pt>
                <c:pt idx="8">
                  <c:v>8.07723636772044E-14</c:v>
                </c:pt>
                <c:pt idx="9">
                  <c:v>2.62791964583517E-13</c:v>
                </c:pt>
                <c:pt idx="10">
                  <c:v>8.34288680097359E-13</c:v>
                </c:pt>
                <c:pt idx="11">
                  <c:v>2.58449442723314E-12</c:v>
                </c:pt>
                <c:pt idx="12">
                  <c:v>7.81249637608637E-12</c:v>
                </c:pt>
                <c:pt idx="13">
                  <c:v>2.30440621301178E-11</c:v>
                </c:pt>
                <c:pt idx="14">
                  <c:v>6.63259113019107E-11</c:v>
                </c:pt>
                <c:pt idx="15">
                  <c:v>1.8627835490503E-10</c:v>
                </c:pt>
                <c:pt idx="16">
                  <c:v>5.10500934780732E-10</c:v>
                </c:pt>
                <c:pt idx="17">
                  <c:v>1.36516664673855E-9</c:v>
                </c:pt>
                <c:pt idx="18">
                  <c:v>3.56229414023204E-9</c:v>
                </c:pt>
                <c:pt idx="19">
                  <c:v>9.07045062384879E-9</c:v>
                </c:pt>
                <c:pt idx="20">
                  <c:v>2.25363163471098E-8</c:v>
                </c:pt>
                <c:pt idx="21">
                  <c:v>5.46376456003159E-8</c:v>
                </c:pt>
                <c:pt idx="22">
                  <c:v>1.29257574765806E-7</c:v>
                </c:pt>
                <c:pt idx="23">
                  <c:v>2.98383640997195E-7</c:v>
                </c:pt>
                <c:pt idx="24">
                  <c:v>6.7212336778938E-7</c:v>
                </c:pt>
                <c:pt idx="25">
                  <c:v>1.47733150770162E-6</c:v>
                </c:pt>
                <c:pt idx="26">
                  <c:v>3.16855978248043E-6</c:v>
                </c:pt>
                <c:pt idx="27">
                  <c:v>6.63133290017405E-6</c:v>
                </c:pt>
                <c:pt idx="28">
                  <c:v>1.35423718698217E-5</c:v>
                </c:pt>
                <c:pt idx="29">
                  <c:v>2.6986317131161E-5</c:v>
                </c:pt>
                <c:pt idx="30">
                  <c:v>5.24744002892389E-5</c:v>
                </c:pt>
                <c:pt idx="31">
                  <c:v>9.95649151181433E-5</c:v>
                </c:pt>
                <c:pt idx="32">
                  <c:v>0.00018434024124671</c:v>
                </c:pt>
                <c:pt idx="33">
                  <c:v>0.000333034292412797</c:v>
                </c:pt>
                <c:pt idx="34">
                  <c:v>0.000587100889160377</c:v>
                </c:pt>
                <c:pt idx="35">
                  <c:v>0.00100993052998112</c:v>
                </c:pt>
                <c:pt idx="36">
                  <c:v>0.00169521678437255</c:v>
                </c:pt>
                <c:pt idx="37">
                  <c:v>0.00277660413494362</c:v>
                </c:pt>
                <c:pt idx="38">
                  <c:v>0.00443769722843491</c:v>
                </c:pt>
                <c:pt idx="39">
                  <c:v>0.00692080081419468</c:v>
                </c:pt>
                <c:pt idx="40">
                  <c:v>0.0105319796606775</c:v>
                </c:pt>
                <c:pt idx="41">
                  <c:v>0.0156393483459748</c:v>
                </c:pt>
                <c:pt idx="42">
                  <c:v>0.0226611671510936</c:v>
                </c:pt>
                <c:pt idx="43">
                  <c:v>0.0320406173275089</c:v>
                </c:pt>
                <c:pt idx="44">
                  <c:v>0.0442053115415852</c:v>
                </c:pt>
                <c:pt idx="45">
                  <c:v>0.0595117903819787</c:v>
                </c:pt>
                <c:pt idx="46">
                  <c:v>0.0781783600658609</c:v>
                </c:pt>
                <c:pt idx="47">
                  <c:v>0.100213233616368</c:v>
                </c:pt>
                <c:pt idx="48">
                  <c:v>0.125348336689283</c:v>
                </c:pt>
                <c:pt idx="49">
                  <c:v>0.15299141266736</c:v>
                </c:pt>
                <c:pt idx="50">
                  <c:v>0.18220928914814</c:v>
                </c:pt>
                <c:pt idx="51">
                  <c:v>0.211752698051116</c:v>
                </c:pt>
                <c:pt idx="52">
                  <c:v>0.240127760838922</c:v>
                </c:pt>
                <c:pt idx="53">
                  <c:v>0.265711755944453</c:v>
                </c:pt>
                <c:pt idx="54">
                  <c:v>0.28690237768163</c:v>
                </c:pt>
                <c:pt idx="55">
                  <c:v>0.302282151882068</c:v>
                </c:pt>
                <c:pt idx="56">
                  <c:v>0.31077483368745</c:v>
                </c:pt>
                <c:pt idx="57">
                  <c:v>0.311769882977537</c:v>
                </c:pt>
                <c:pt idx="58">
                  <c:v>0.30519502996622</c:v>
                </c:pt>
                <c:pt idx="59">
                  <c:v>0.291524952783947</c:v>
                </c:pt>
                <c:pt idx="60">
                  <c:v>0.271724620051582</c:v>
                </c:pt>
                <c:pt idx="61">
                  <c:v>0.247136690385347</c:v>
                </c:pt>
                <c:pt idx="62">
                  <c:v>0.21933121394143</c:v>
                </c:pt>
                <c:pt idx="63">
                  <c:v>0.189940964091835</c:v>
                </c:pt>
                <c:pt idx="64">
                  <c:v>0.160506200216403</c:v>
                </c:pt>
                <c:pt idx="65">
                  <c:v>0.132348788037755</c:v>
                </c:pt>
                <c:pt idx="66">
                  <c:v>0.106488596611267</c:v>
                </c:pt>
                <c:pt idx="67">
                  <c:v>0.0836067262465694</c:v>
                </c:pt>
                <c:pt idx="68">
                  <c:v>0.0640522385899304</c:v>
                </c:pt>
                <c:pt idx="69">
                  <c:v>0.0478831140627999</c:v>
                </c:pt>
                <c:pt idx="70">
                  <c:v>0.0349289427822915</c:v>
                </c:pt>
                <c:pt idx="71">
                  <c:v>0.0248624243334308</c:v>
                </c:pt>
                <c:pt idx="72">
                  <c:v>0.01726857446909</c:v>
                </c:pt>
                <c:pt idx="73">
                  <c:v>0.0117037350304296</c:v>
                </c:pt>
                <c:pt idx="74">
                  <c:v>0.00774011572095953</c:v>
                </c:pt>
                <c:pt idx="75">
                  <c:v>0.00499488399620257</c:v>
                </c:pt>
                <c:pt idx="76">
                  <c:v>0.00314527294143627</c:v>
                </c:pt>
                <c:pt idx="77">
                  <c:v>0.00193261902662596</c:v>
                </c:pt>
                <c:pt idx="78">
                  <c:v>0.00115874838722967</c:v>
                </c:pt>
                <c:pt idx="79">
                  <c:v>0.000677933373916012</c:v>
                </c:pt>
                <c:pt idx="80">
                  <c:v>0.000387025754179515</c:v>
                </c:pt>
                <c:pt idx="81">
                  <c:v>0.000215599473854813</c:v>
                </c:pt>
                <c:pt idx="82">
                  <c:v>0.000117195384300765</c:v>
                </c:pt>
                <c:pt idx="83">
                  <c:v>6.21624750654178E-5</c:v>
                </c:pt>
                <c:pt idx="84">
                  <c:v>3.21737044718146E-5</c:v>
                </c:pt>
                <c:pt idx="85">
                  <c:v>1.6249081552782E-5</c:v>
                </c:pt>
                <c:pt idx="86">
                  <c:v>8.00776921365948E-6</c:v>
                </c:pt>
                <c:pt idx="87">
                  <c:v>3.85078487800849E-6</c:v>
                </c:pt>
                <c:pt idx="88">
                  <c:v>1.80693257338875E-6</c:v>
                </c:pt>
                <c:pt idx="89">
                  <c:v>8.27350656698271E-7</c:v>
                </c:pt>
                <c:pt idx="90">
                  <c:v>3.69651322834954E-7</c:v>
                </c:pt>
                <c:pt idx="91">
                  <c:v>1.61157266792423E-7</c:v>
                </c:pt>
                <c:pt idx="92">
                  <c:v>6.85586885500724E-8</c:v>
                </c:pt>
                <c:pt idx="93">
                  <c:v>2.84596850350334E-8</c:v>
                </c:pt>
                <c:pt idx="94">
                  <c:v>1.15279652093262E-8</c:v>
                </c:pt>
                <c:pt idx="95">
                  <c:v>4.55648772457883E-9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2120"/>
        <c:axId val="2095722632"/>
      </c:scatterChart>
      <c:catAx>
        <c:axId val="2077031112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077011896"/>
        <c:crosses val="autoZero"/>
        <c:auto val="1"/>
        <c:lblAlgn val="ctr"/>
        <c:lblOffset val="100"/>
        <c:noMultiLvlLbl val="0"/>
      </c:catAx>
      <c:valAx>
        <c:axId val="2077011896"/>
        <c:scaling>
          <c:orientation val="minMax"/>
          <c:min val="0.0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077031112"/>
        <c:crosses val="autoZero"/>
        <c:crossBetween val="between"/>
      </c:valAx>
      <c:valAx>
        <c:axId val="209572263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95722120"/>
        <c:crosses val="max"/>
        <c:crossBetween val="midCat"/>
      </c:valAx>
      <c:valAx>
        <c:axId val="2095722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5722632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Relationship Id="rId7" Type="http://schemas.openxmlformats.org/officeDocument/2006/relationships/chart" Target="../charts/chart22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24</xdr:row>
      <xdr:rowOff>50800</xdr:rowOff>
    </xdr:from>
    <xdr:to>
      <xdr:col>21</xdr:col>
      <xdr:colOff>463550</xdr:colOff>
      <xdr:row>38</xdr:row>
      <xdr:rowOff>152400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57150</xdr:colOff>
      <xdr:row>13</xdr:row>
      <xdr:rowOff>76200</xdr:rowOff>
    </xdr:from>
    <xdr:to>
      <xdr:col>31</xdr:col>
      <xdr:colOff>501650</xdr:colOff>
      <xdr:row>27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565150</xdr:colOff>
      <xdr:row>51</xdr:row>
      <xdr:rowOff>127000</xdr:rowOff>
    </xdr:from>
    <xdr:to>
      <xdr:col>28</xdr:col>
      <xdr:colOff>184150</xdr:colOff>
      <xdr:row>66</xdr:row>
      <xdr:rowOff>12700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514350</xdr:colOff>
      <xdr:row>42</xdr:row>
      <xdr:rowOff>127000</xdr:rowOff>
    </xdr:from>
    <xdr:to>
      <xdr:col>18</xdr:col>
      <xdr:colOff>133350</xdr:colOff>
      <xdr:row>57</xdr:row>
      <xdr:rowOff>12700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488950</xdr:colOff>
      <xdr:row>58</xdr:row>
      <xdr:rowOff>38100</xdr:rowOff>
    </xdr:from>
    <xdr:to>
      <xdr:col>18</xdr:col>
      <xdr:colOff>107950</xdr:colOff>
      <xdr:row>72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755650</xdr:colOff>
      <xdr:row>47</xdr:row>
      <xdr:rowOff>88900</xdr:rowOff>
    </xdr:from>
    <xdr:to>
      <xdr:col>34</xdr:col>
      <xdr:colOff>374650</xdr:colOff>
      <xdr:row>61</xdr:row>
      <xdr:rowOff>165100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806450</xdr:colOff>
      <xdr:row>13</xdr:row>
      <xdr:rowOff>177800</xdr:rowOff>
    </xdr:from>
    <xdr:to>
      <xdr:col>37</xdr:col>
      <xdr:colOff>425450</xdr:colOff>
      <xdr:row>28</xdr:row>
      <xdr:rowOff>63500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819150</xdr:colOff>
      <xdr:row>36</xdr:row>
      <xdr:rowOff>139700</xdr:rowOff>
    </xdr:from>
    <xdr:to>
      <xdr:col>9</xdr:col>
      <xdr:colOff>438150</xdr:colOff>
      <xdr:row>51</xdr:row>
      <xdr:rowOff>25400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749300</xdr:colOff>
      <xdr:row>7</xdr:row>
      <xdr:rowOff>133350</xdr:rowOff>
    </xdr:from>
    <xdr:to>
      <xdr:col>42</xdr:col>
      <xdr:colOff>368300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41</xdr:col>
      <xdr:colOff>673100</xdr:colOff>
      <xdr:row>22</xdr:row>
      <xdr:rowOff>171450</xdr:rowOff>
    </xdr:from>
    <xdr:to>
      <xdr:col>47</xdr:col>
      <xdr:colOff>292100</xdr:colOff>
      <xdr:row>37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558800</xdr:colOff>
      <xdr:row>37</xdr:row>
      <xdr:rowOff>165100</xdr:rowOff>
    </xdr:from>
    <xdr:to>
      <xdr:col>33</xdr:col>
      <xdr:colOff>177800</xdr:colOff>
      <xdr:row>52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317500</xdr:colOff>
      <xdr:row>0</xdr:row>
      <xdr:rowOff>165100</xdr:rowOff>
    </xdr:from>
    <xdr:to>
      <xdr:col>33</xdr:col>
      <xdr:colOff>762000</xdr:colOff>
      <xdr:row>14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457200</xdr:colOff>
      <xdr:row>22</xdr:row>
      <xdr:rowOff>44450</xdr:rowOff>
    </xdr:from>
    <xdr:to>
      <xdr:col>33</xdr:col>
      <xdr:colOff>76200</xdr:colOff>
      <xdr:row>36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419100</xdr:colOff>
      <xdr:row>22</xdr:row>
      <xdr:rowOff>158750</xdr:rowOff>
    </xdr:from>
    <xdr:to>
      <xdr:col>27</xdr:col>
      <xdr:colOff>38100</xdr:colOff>
      <xdr:row>37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584200</xdr:colOff>
      <xdr:row>16</xdr:row>
      <xdr:rowOff>171450</xdr:rowOff>
    </xdr:from>
    <xdr:to>
      <xdr:col>13</xdr:col>
      <xdr:colOff>203200</xdr:colOff>
      <xdr:row>31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40</xdr:row>
      <xdr:rowOff>31750</xdr:rowOff>
    </xdr:from>
    <xdr:to>
      <xdr:col>7</xdr:col>
      <xdr:colOff>368300</xdr:colOff>
      <xdr:row>54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31</xdr:row>
      <xdr:rowOff>133350</xdr:rowOff>
    </xdr:from>
    <xdr:to>
      <xdr:col>11</xdr:col>
      <xdr:colOff>774700</xdr:colOff>
      <xdr:row>46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152400</xdr:colOff>
      <xdr:row>23</xdr:row>
      <xdr:rowOff>82550</xdr:rowOff>
    </xdr:from>
    <xdr:to>
      <xdr:col>22</xdr:col>
      <xdr:colOff>203200</xdr:colOff>
      <xdr:row>41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330200</xdr:colOff>
      <xdr:row>9</xdr:row>
      <xdr:rowOff>120650</xdr:rowOff>
    </xdr:from>
    <xdr:to>
      <xdr:col>31</xdr:col>
      <xdr:colOff>139700</xdr:colOff>
      <xdr:row>26</xdr:row>
      <xdr:rowOff>50800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342900</xdr:colOff>
      <xdr:row>58</xdr:row>
      <xdr:rowOff>31750</xdr:rowOff>
    </xdr:from>
    <xdr:to>
      <xdr:col>9</xdr:col>
      <xdr:colOff>787400</xdr:colOff>
      <xdr:row>72</xdr:row>
      <xdr:rowOff>107950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292100</xdr:colOff>
      <xdr:row>73</xdr:row>
      <xdr:rowOff>184150</xdr:rowOff>
    </xdr:from>
    <xdr:to>
      <xdr:col>9</xdr:col>
      <xdr:colOff>635000</xdr:colOff>
      <xdr:row>88</xdr:row>
      <xdr:rowOff>69850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16</xdr:col>
      <xdr:colOff>647700</xdr:colOff>
      <xdr:row>68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workbookViewId="0">
      <pane ySplit="1" topLeftCell="A2" activePane="bottomLeft" state="frozen"/>
      <selection pane="bottomLeft" activeCell="AG68" sqref="AG68"/>
    </sheetView>
  </sheetViews>
  <sheetFormatPr baseColWidth="10" defaultRowHeight="15" x14ac:dyDescent="0"/>
  <cols>
    <col min="19" max="19" width="12.1640625" bestFit="1" customWidth="1"/>
  </cols>
  <sheetData>
    <row r="1" spans="1:46" s="11" customFormat="1" ht="33" customHeight="1">
      <c r="A1" s="11" t="s">
        <v>0</v>
      </c>
      <c r="B1" s="11" t="s">
        <v>11</v>
      </c>
      <c r="C1" s="11" t="s">
        <v>3</v>
      </c>
      <c r="D1" s="11" t="s">
        <v>8</v>
      </c>
      <c r="E1" s="11" t="s">
        <v>9</v>
      </c>
      <c r="F1" s="11" t="s">
        <v>10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97</v>
      </c>
      <c r="L1" s="11" t="s">
        <v>109</v>
      </c>
      <c r="M1" s="11" t="s">
        <v>87</v>
      </c>
      <c r="N1" s="11" t="s">
        <v>88</v>
      </c>
      <c r="O1" s="11" t="s">
        <v>89</v>
      </c>
      <c r="R1" s="11" t="s">
        <v>90</v>
      </c>
      <c r="S1" s="11" t="s">
        <v>107</v>
      </c>
      <c r="T1" s="11" t="s">
        <v>108</v>
      </c>
      <c r="X1" s="11" t="s">
        <v>91</v>
      </c>
      <c r="Y1" s="11" t="s">
        <v>92</v>
      </c>
      <c r="Z1" s="11" t="s">
        <v>93</v>
      </c>
      <c r="AB1" s="11" t="s">
        <v>94</v>
      </c>
      <c r="AC1" s="11" t="s">
        <v>95</v>
      </c>
      <c r="AD1" s="11" t="s">
        <v>96</v>
      </c>
      <c r="AH1" s="11" t="s">
        <v>106</v>
      </c>
      <c r="AM1" s="11" t="s">
        <v>104</v>
      </c>
      <c r="AR1" s="11" t="s">
        <v>105</v>
      </c>
    </row>
    <row r="2" spans="1:46">
      <c r="A2" t="s">
        <v>1</v>
      </c>
      <c r="B2" t="s">
        <v>12</v>
      </c>
      <c r="C2" t="s">
        <v>4</v>
      </c>
      <c r="D2">
        <v>2.88</v>
      </c>
      <c r="E2">
        <v>0.04</v>
      </c>
      <c r="F2">
        <v>-0.04</v>
      </c>
      <c r="G2" s="2">
        <f>STDEV(DATA!A2:AJ2)</f>
        <v>1.4215044628543814E-2</v>
      </c>
      <c r="H2" s="2">
        <f>AVERAGE(DATA!A2:AJ2)-D2</f>
        <v>5.7401822222221899E-2</v>
      </c>
      <c r="I2" s="2">
        <f>ABS(H2)+3*G2*1.66</f>
        <v>0.12819274447237011</v>
      </c>
      <c r="J2" s="3">
        <f t="shared" ref="J2:J36" si="0">5*LOG(2*ABS(I2)*1000/(0.45*ABS(D2)^(1/3)+0.001*ABS(D2)),10)+1</f>
        <v>14.003004443539341</v>
      </c>
      <c r="K2" s="3">
        <f>5*LOG(2*ABS(E2)*1000/(0.45*ABS(D2)^(1/3)+0.001*ABS(D2)),10)+1</f>
        <v>11.473987173047661</v>
      </c>
      <c r="L2" s="3">
        <f>1-ABS(H2)/I2</f>
        <v>0.55222253444621483</v>
      </c>
      <c r="M2">
        <f>STDEV(DATA!A2:L2)</f>
        <v>7.4263671042012784E-3</v>
      </c>
      <c r="N2">
        <f>STDEV(DATA!M2:X2)</f>
        <v>1.2394502942773068E-2</v>
      </c>
      <c r="O2">
        <f>STDEV(DATA!Y2:AJ2)</f>
        <v>1.3892751046659926E-2</v>
      </c>
      <c r="R2">
        <f>ABS(AVERAGE(DATA!A2:L2)-D2)</f>
        <v>6.4550650000000154E-2</v>
      </c>
      <c r="S2">
        <f>ABS(AVERAGE(DATA!M2:X2)-D2)</f>
        <v>6.2324575000000326E-2</v>
      </c>
      <c r="T2">
        <f>ABS(AVERAGE(DATA!Y2:AJ2)-D2)</f>
        <v>4.5330241666666549E-2</v>
      </c>
      <c r="X2">
        <f>ABS(R2)+3*M2*1.66</f>
        <v>0.10153395817892252</v>
      </c>
      <c r="Y2">
        <f>ABS(S2)+3*N2*1.66</f>
        <v>0.1240491996550102</v>
      </c>
      <c r="Z2">
        <f>ABS(T2)+3*O2*1.66</f>
        <v>0.11451614187903297</v>
      </c>
      <c r="AB2">
        <f>5*LOG(2*ABS(X2)*1000/(0.45*ABS($D2)^(1/3)+0.001*ABS($D2)),10)+1</f>
        <v>13.496743801211975</v>
      </c>
      <c r="AC2">
        <f t="shared" ref="AC2:AD2" si="1">5*LOG(2*ABS(Y2)*1000/(0.45*ABS($D2)^(1/3)+0.001*ABS($D2)),10)+1</f>
        <v>13.931657049512111</v>
      </c>
      <c r="AD2">
        <f t="shared" si="1"/>
        <v>13.758020756114458</v>
      </c>
      <c r="AH2">
        <f>M2-$N2</f>
        <v>-4.9681358385717895E-3</v>
      </c>
      <c r="AI2">
        <f t="shared" ref="AI2:AJ17" si="2">N2-$N2</f>
        <v>0</v>
      </c>
      <c r="AJ2">
        <f t="shared" si="2"/>
        <v>1.4982481038868581E-3</v>
      </c>
      <c r="AM2">
        <f>R2-$S2</f>
        <v>2.2260749999998275E-3</v>
      </c>
      <c r="AN2">
        <f t="shared" ref="AN2:AO17" si="3">S2-$S2</f>
        <v>0</v>
      </c>
      <c r="AO2">
        <f t="shared" si="3"/>
        <v>-1.6994333333333778E-2</v>
      </c>
      <c r="AR2">
        <f>AB2-$AC2</f>
        <v>-0.43491324830013589</v>
      </c>
      <c r="AS2">
        <f t="shared" ref="AS2:AT2" si="4">AC2-$AC2</f>
        <v>0</v>
      </c>
      <c r="AT2">
        <f t="shared" si="4"/>
        <v>-0.17363629339765296</v>
      </c>
    </row>
    <row r="3" spans="1:46">
      <c r="A3" t="s">
        <v>1</v>
      </c>
      <c r="B3" t="s">
        <v>13</v>
      </c>
      <c r="C3" t="s">
        <v>4</v>
      </c>
      <c r="D3">
        <v>2.88</v>
      </c>
      <c r="E3">
        <v>0.04</v>
      </c>
      <c r="F3">
        <v>-0.04</v>
      </c>
      <c r="G3" s="2">
        <f>STDEV(DATA!A3:AJ3)</f>
        <v>6.1304935219548334E-3</v>
      </c>
      <c r="H3" s="2">
        <f>AVERAGE(DATA!A3:AJ3)-D3</f>
        <v>5.2404688888889162E-2</v>
      </c>
      <c r="I3" s="2">
        <f t="shared" ref="I3:I36" si="5">ABS(H3)+3*G3*1.66</f>
        <v>8.2934546628224221E-2</v>
      </c>
      <c r="J3" s="3">
        <f t="shared" si="0"/>
        <v>13.057364590794622</v>
      </c>
      <c r="K3" s="3">
        <f t="shared" ref="K3:K36" si="6">5*LOG(2*ABS(E3)*1000/(0.45*ABS(D3)^(1/3)+0.001*ABS(D3)),10)+1</f>
        <v>11.473987173047661</v>
      </c>
      <c r="L3" s="3">
        <f t="shared" ref="L3:L36" si="7">1-ABS(H3)/I3</f>
        <v>0.36811990877810097</v>
      </c>
      <c r="M3">
        <f>STDEV(DATA!A3:L3)</f>
        <v>7.9265180080422982E-3</v>
      </c>
      <c r="N3">
        <f>STDEV(DATA!M3:X3)</f>
        <v>4.3571167715397915E-3</v>
      </c>
      <c r="O3">
        <f>STDEV(DATA!Y3:AJ3)</f>
        <v>5.6401350471352646E-3</v>
      </c>
      <c r="R3">
        <f>ABS(AVERAGE(DATA!A3:L3)-D3)</f>
        <v>5.0497450000000388E-2</v>
      </c>
      <c r="S3">
        <f>ABS(AVERAGE(DATA!M3:X3)-D3)</f>
        <v>5.3403558333333656E-2</v>
      </c>
      <c r="T3">
        <f>ABS(AVERAGE(DATA!Y3:AJ3)-D3)</f>
        <v>5.3313058333333441E-2</v>
      </c>
      <c r="X3">
        <f t="shared" ref="X3:X36" si="8">ABS(R3)+3*M3*1.66</f>
        <v>8.9971509680051034E-2</v>
      </c>
      <c r="Y3">
        <f t="shared" ref="Y3:Y36" si="9">ABS(S3)+3*N3*1.66</f>
        <v>7.5101999855601814E-2</v>
      </c>
      <c r="Z3">
        <f t="shared" ref="Z3:Z36" si="10">ABS(T3)+3*O3*1.66</f>
        <v>8.1400930868067059E-2</v>
      </c>
      <c r="AB3">
        <f t="shared" ref="AB3:AB36" si="11">5*LOG(2*ABS(X3)*1000/(0.45*ABS($D3)^(1/3)+0.001*ABS($D3)),10)+1</f>
        <v>13.234212255405712</v>
      </c>
      <c r="AC3">
        <f t="shared" ref="AC3:AC36" si="12">5*LOG(2*ABS(Y3)*1000/(0.45*ABS($D3)^(1/3)+0.001*ABS($D3)),10)+1</f>
        <v>12.841944725309421</v>
      </c>
      <c r="AD3">
        <f t="shared" ref="AD3:AD36" si="13">5*LOG(2*ABS(Z3)*1000/(0.45*ABS($D3)^(1/3)+0.001*ABS($D3)),10)+1</f>
        <v>13.016834073074579</v>
      </c>
      <c r="AH3">
        <f t="shared" ref="AH3:AH36" si="14">M3-$N3</f>
        <v>3.5694012365025066E-3</v>
      </c>
      <c r="AI3">
        <f t="shared" si="2"/>
        <v>0</v>
      </c>
      <c r="AJ3">
        <f t="shared" si="2"/>
        <v>1.283018275595473E-3</v>
      </c>
      <c r="AM3">
        <f t="shared" ref="AM3:AM36" si="15">R3-$S3</f>
        <v>-2.9061083333332682E-3</v>
      </c>
      <c r="AN3">
        <f t="shared" si="3"/>
        <v>0</v>
      </c>
      <c r="AO3">
        <f t="shared" si="3"/>
        <v>-9.0500000000215408E-5</v>
      </c>
      <c r="AR3">
        <f t="shared" ref="AR3:AR36" si="16">AB3-$AC3</f>
        <v>0.39226753009629078</v>
      </c>
      <c r="AS3">
        <f t="shared" ref="AS3:AS36" si="17">AC3-$AC3</f>
        <v>0</v>
      </c>
      <c r="AT3">
        <f t="shared" ref="AT3:AT36" si="18">AD3-$AC3</f>
        <v>0.17488934776515741</v>
      </c>
    </row>
    <row r="4" spans="1:46">
      <c r="A4" t="s">
        <v>1</v>
      </c>
      <c r="B4" t="s">
        <v>14</v>
      </c>
      <c r="C4" t="s">
        <v>4</v>
      </c>
      <c r="D4">
        <v>2.88</v>
      </c>
      <c r="E4">
        <v>0.04</v>
      </c>
      <c r="F4">
        <v>-0.04</v>
      </c>
      <c r="G4" s="2">
        <f>STDEV(DATA!A4:AJ4)</f>
        <v>6.6659756444461373E-3</v>
      </c>
      <c r="H4" s="2">
        <f>AVERAGE(DATA!A4:AJ4)-D4</f>
        <v>4.9629827777778246E-2</v>
      </c>
      <c r="I4" s="2">
        <f t="shared" si="5"/>
        <v>8.2826386487120013E-2</v>
      </c>
      <c r="J4" s="3">
        <f t="shared" si="0"/>
        <v>13.054530789233109</v>
      </c>
      <c r="K4" s="3">
        <f t="shared" si="6"/>
        <v>11.473987173047661</v>
      </c>
      <c r="L4" s="3">
        <f t="shared" si="7"/>
        <v>0.40079689718812039</v>
      </c>
      <c r="M4">
        <f>STDEV(DATA!A4:L4)</f>
        <v>5.6143721796601421E-3</v>
      </c>
      <c r="N4">
        <f>STDEV(DATA!M4:X4)</f>
        <v>7.1058776354508092E-3</v>
      </c>
      <c r="O4">
        <f>STDEV(DATA!Y4:AJ4)</f>
        <v>6.0073569433212156E-3</v>
      </c>
      <c r="R4">
        <f>ABS(AVERAGE(DATA!A4:L4)-D4)</f>
        <v>4.7832191666667079E-2</v>
      </c>
      <c r="S4">
        <f>ABS(AVERAGE(DATA!M4:X4)-D4)</f>
        <v>4.7656850000000084E-2</v>
      </c>
      <c r="T4">
        <f>ABS(AVERAGE(DATA!Y4:AJ4)-D4)</f>
        <v>5.3400441666666687E-2</v>
      </c>
      <c r="X4">
        <f t="shared" si="8"/>
        <v>7.5791765121374588E-2</v>
      </c>
      <c r="Y4">
        <f t="shared" si="9"/>
        <v>8.3044120624545109E-2</v>
      </c>
      <c r="Z4">
        <f t="shared" si="10"/>
        <v>8.3317079244406345E-2</v>
      </c>
      <c r="AB4">
        <f t="shared" si="11"/>
        <v>12.861797323946252</v>
      </c>
      <c r="AC4">
        <f t="shared" si="12"/>
        <v>13.060231669417622</v>
      </c>
      <c r="AD4">
        <f t="shared" si="13"/>
        <v>13.067357401190694</v>
      </c>
      <c r="AH4">
        <f t="shared" si="14"/>
        <v>-1.4915054557906671E-3</v>
      </c>
      <c r="AI4">
        <f t="shared" si="2"/>
        <v>0</v>
      </c>
      <c r="AJ4">
        <f t="shared" si="2"/>
        <v>-1.0985206921295936E-3</v>
      </c>
      <c r="AM4">
        <f t="shared" si="15"/>
        <v>1.7534166666699491E-4</v>
      </c>
      <c r="AN4">
        <f t="shared" si="3"/>
        <v>0</v>
      </c>
      <c r="AO4">
        <f t="shared" si="3"/>
        <v>5.7435916666666031E-3</v>
      </c>
      <c r="AR4">
        <f t="shared" si="16"/>
        <v>-0.19843434547136951</v>
      </c>
      <c r="AS4">
        <f t="shared" si="17"/>
        <v>0</v>
      </c>
      <c r="AT4">
        <f t="shared" si="18"/>
        <v>7.1257317730726299E-3</v>
      </c>
    </row>
    <row r="5" spans="1:46">
      <c r="A5" t="s">
        <v>1</v>
      </c>
      <c r="B5" t="s">
        <v>15</v>
      </c>
      <c r="C5" t="s">
        <v>4</v>
      </c>
      <c r="D5">
        <v>2.88</v>
      </c>
      <c r="E5">
        <v>0.04</v>
      </c>
      <c r="F5">
        <v>-0.04</v>
      </c>
      <c r="G5" s="2">
        <f>STDEV(DATA!A5:AJ5)</f>
        <v>1.652740139989942E-2</v>
      </c>
      <c r="H5" s="2">
        <f>AVERAGE(DATA!A5:AJ5)-D5</f>
        <v>4.8124655555555229E-2</v>
      </c>
      <c r="I5" s="2">
        <f t="shared" si="5"/>
        <v>0.13043111452705436</v>
      </c>
      <c r="J5" s="3">
        <f t="shared" si="0"/>
        <v>14.04059324300092</v>
      </c>
      <c r="K5" s="3">
        <f t="shared" si="6"/>
        <v>11.473987173047661</v>
      </c>
      <c r="L5" s="3">
        <f t="shared" si="7"/>
        <v>0.63103393135866304</v>
      </c>
      <c r="M5">
        <f>STDEV(DATA!A5:L5)</f>
        <v>6.548086326044711E-3</v>
      </c>
      <c r="N5">
        <f>STDEV(DATA!M5:X5)</f>
        <v>1.3849253262398683E-2</v>
      </c>
      <c r="O5">
        <f>STDEV(DATA!Y5:AJ5)</f>
        <v>8.1285966718329036E-3</v>
      </c>
      <c r="R5">
        <f>ABS(AVERAGE(DATA!A5:L5)-D5)</f>
        <v>3.4680933333333108E-2</v>
      </c>
      <c r="S5">
        <f>ABS(AVERAGE(DATA!M5:X5)-D5)</f>
        <v>4.3668166666666952E-2</v>
      </c>
      <c r="T5">
        <f>ABS(AVERAGE(DATA!Y5:AJ5)-D5)</f>
        <v>6.6024866666667403E-2</v>
      </c>
      <c r="X5">
        <f t="shared" si="8"/>
        <v>6.7290403237035779E-2</v>
      </c>
      <c r="Y5">
        <f t="shared" si="9"/>
        <v>0.11263744791341239</v>
      </c>
      <c r="Z5">
        <f t="shared" si="10"/>
        <v>0.10650527809239527</v>
      </c>
      <c r="AB5">
        <f t="shared" si="11"/>
        <v>12.603452870485633</v>
      </c>
      <c r="AC5">
        <f t="shared" si="12"/>
        <v>13.722101225749661</v>
      </c>
      <c r="AD5">
        <f t="shared" si="13"/>
        <v>13.600542869816973</v>
      </c>
      <c r="AH5">
        <f t="shared" si="14"/>
        <v>-7.3011669363539722E-3</v>
      </c>
      <c r="AI5">
        <f t="shared" si="2"/>
        <v>0</v>
      </c>
      <c r="AJ5">
        <f t="shared" si="2"/>
        <v>-5.7206565905657796E-3</v>
      </c>
      <c r="AM5">
        <f t="shared" si="15"/>
        <v>-8.9872333333338439E-3</v>
      </c>
      <c r="AN5">
        <f t="shared" si="3"/>
        <v>0</v>
      </c>
      <c r="AO5">
        <f t="shared" si="3"/>
        <v>2.2356700000000451E-2</v>
      </c>
      <c r="AR5">
        <f t="shared" si="16"/>
        <v>-1.1186483552640283</v>
      </c>
      <c r="AS5">
        <f t="shared" si="17"/>
        <v>0</v>
      </c>
      <c r="AT5">
        <f t="shared" si="18"/>
        <v>-0.12155835593268804</v>
      </c>
    </row>
    <row r="6" spans="1:46">
      <c r="A6" t="s">
        <v>1</v>
      </c>
      <c r="B6" t="s">
        <v>16</v>
      </c>
      <c r="C6" t="s">
        <v>4</v>
      </c>
      <c r="D6">
        <v>3.37</v>
      </c>
      <c r="E6">
        <v>0.1</v>
      </c>
      <c r="F6">
        <v>-0.1</v>
      </c>
      <c r="G6" s="2">
        <f>STDEV(DATA!A6:AJ6)</f>
        <v>8.4038970298247334E-3</v>
      </c>
      <c r="H6" s="2">
        <f>AVERAGE(DATA!A6:AJ6)-D6</f>
        <v>1.0070569444443844E-2</v>
      </c>
      <c r="I6" s="2">
        <f t="shared" si="5"/>
        <v>5.1921976652971012E-2</v>
      </c>
      <c r="J6" s="3">
        <f t="shared" si="0"/>
        <v>11.925640692967161</v>
      </c>
      <c r="K6" s="3">
        <f t="shared" si="6"/>
        <v>13.348884605174961</v>
      </c>
      <c r="L6" s="3">
        <f t="shared" si="7"/>
        <v>0.80604418218219742</v>
      </c>
      <c r="M6">
        <f>STDEV(DATA!A6:L6)</f>
        <v>9.0974434091147648E-3</v>
      </c>
      <c r="N6">
        <f>STDEV(DATA!M6:X6)</f>
        <v>1.0215904255661074E-2</v>
      </c>
      <c r="O6">
        <f>STDEV(DATA!Y6:AJ6)</f>
        <v>6.0768516931242328E-3</v>
      </c>
      <c r="R6">
        <f>ABS(AVERAGE(DATA!A6:L6)-D6)</f>
        <v>1.0309074999999446E-2</v>
      </c>
      <c r="S6">
        <f>ABS(AVERAGE(DATA!M6:X6)-D6)</f>
        <v>9.4410583333330855E-3</v>
      </c>
      <c r="T6">
        <f>ABS(AVERAGE(DATA!Y6:AJ6)-D6)</f>
        <v>1.046157499999989E-2</v>
      </c>
      <c r="X6">
        <f t="shared" si="8"/>
        <v>5.5614343177390967E-2</v>
      </c>
      <c r="Y6">
        <f t="shared" si="9"/>
        <v>6.0316261526525229E-2</v>
      </c>
      <c r="Z6">
        <f t="shared" si="10"/>
        <v>4.0724296431758567E-2</v>
      </c>
      <c r="AB6">
        <f t="shared" si="11"/>
        <v>12.074818667353316</v>
      </c>
      <c r="AC6">
        <f t="shared" si="12"/>
        <v>12.251056683217298</v>
      </c>
      <c r="AD6">
        <f t="shared" si="13"/>
        <v>11.398152555228792</v>
      </c>
      <c r="AH6">
        <f t="shared" si="14"/>
        <v>-1.1184608465463087E-3</v>
      </c>
      <c r="AI6">
        <f t="shared" si="2"/>
        <v>0</v>
      </c>
      <c r="AJ6">
        <f t="shared" si="2"/>
        <v>-4.1390525625368407E-3</v>
      </c>
      <c r="AM6">
        <f t="shared" si="15"/>
        <v>8.6801666666636024E-4</v>
      </c>
      <c r="AN6">
        <f t="shared" si="3"/>
        <v>0</v>
      </c>
      <c r="AO6">
        <f t="shared" si="3"/>
        <v>1.0205166666668042E-3</v>
      </c>
      <c r="AR6">
        <f t="shared" si="16"/>
        <v>-0.1762380158639818</v>
      </c>
      <c r="AS6">
        <f t="shared" si="17"/>
        <v>0</v>
      </c>
      <c r="AT6">
        <f t="shared" si="18"/>
        <v>-0.85290412798850568</v>
      </c>
    </row>
    <row r="7" spans="1:46">
      <c r="A7" t="s">
        <v>1</v>
      </c>
      <c r="B7" t="s">
        <v>17</v>
      </c>
      <c r="C7" t="s">
        <v>4</v>
      </c>
      <c r="D7">
        <v>3.37</v>
      </c>
      <c r="E7">
        <v>0.1</v>
      </c>
      <c r="F7">
        <v>-0.1</v>
      </c>
      <c r="G7" s="2">
        <f>STDEV(DATA!A7:AJ7)</f>
        <v>7.5846913186077046E-3</v>
      </c>
      <c r="H7" s="2">
        <f>AVERAGE(DATA!A7:AJ7)-D7</f>
        <v>9.611347222222566E-3</v>
      </c>
      <c r="I7" s="2">
        <f t="shared" si="5"/>
        <v>4.7383109988888936E-2</v>
      </c>
      <c r="J7" s="3">
        <f t="shared" si="0"/>
        <v>11.727002416307439</v>
      </c>
      <c r="K7" s="3">
        <f t="shared" si="6"/>
        <v>13.348884605174961</v>
      </c>
      <c r="L7" s="3">
        <f t="shared" si="7"/>
        <v>0.79715668252935756</v>
      </c>
      <c r="M7">
        <f>STDEV(DATA!A7:L7)</f>
        <v>6.8984242199951291E-3</v>
      </c>
      <c r="N7">
        <f>STDEV(DATA!M7:X7)</f>
        <v>8.1442446664806191E-3</v>
      </c>
      <c r="O7">
        <f>STDEV(DATA!Y7:AJ7)</f>
        <v>7.926011233614241E-3</v>
      </c>
      <c r="R7">
        <f>(AVERAGE(DATA!A7:L7)-D7)</f>
        <v>7.6716583333333865E-3</v>
      </c>
      <c r="S7">
        <f>(AVERAGE(DATA!M7:X7)-D7)</f>
        <v>1.0840674999999855E-2</v>
      </c>
      <c r="T7">
        <f>(AVERAGE(DATA!Y7:AJ7)-D7)</f>
        <v>1.0321708333333124E-2</v>
      </c>
      <c r="X7">
        <f t="shared" si="8"/>
        <v>4.2025810948909129E-2</v>
      </c>
      <c r="Y7">
        <f t="shared" si="9"/>
        <v>5.1399013439073334E-2</v>
      </c>
      <c r="Z7">
        <f t="shared" si="10"/>
        <v>4.979324427673204E-2</v>
      </c>
      <c r="AB7">
        <f t="shared" si="11"/>
        <v>11.466465117842951</v>
      </c>
      <c r="AC7">
        <f t="shared" si="12"/>
        <v>11.90365852096083</v>
      </c>
      <c r="AD7">
        <f t="shared" si="13"/>
        <v>11.834736723354908</v>
      </c>
      <c r="AH7">
        <f t="shared" si="14"/>
        <v>-1.24582044648549E-3</v>
      </c>
      <c r="AI7">
        <f t="shared" si="2"/>
        <v>0</v>
      </c>
      <c r="AJ7">
        <f t="shared" si="2"/>
        <v>-2.1823343286637813E-4</v>
      </c>
      <c r="AM7">
        <f t="shared" si="15"/>
        <v>-3.1690166666664688E-3</v>
      </c>
      <c r="AN7">
        <f t="shared" si="3"/>
        <v>0</v>
      </c>
      <c r="AO7">
        <f t="shared" si="3"/>
        <v>-5.1896666666673141E-4</v>
      </c>
      <c r="AR7">
        <f t="shared" si="16"/>
        <v>-0.43719340311787924</v>
      </c>
      <c r="AS7">
        <f t="shared" si="17"/>
        <v>0</v>
      </c>
      <c r="AT7">
        <f t="shared" si="18"/>
        <v>-6.8921797605922208E-2</v>
      </c>
    </row>
    <row r="8" spans="1:46">
      <c r="A8" t="s">
        <v>1</v>
      </c>
      <c r="B8" t="s">
        <v>18</v>
      </c>
      <c r="C8" t="s">
        <v>5</v>
      </c>
      <c r="D8">
        <v>0.2</v>
      </c>
      <c r="E8">
        <v>0.1</v>
      </c>
      <c r="F8">
        <v>-0.1</v>
      </c>
      <c r="G8" s="2">
        <f>STDEV(DATA!A8:AJ8)</f>
        <v>5.4078289457864852E-2</v>
      </c>
      <c r="H8" s="2">
        <f>AVERAGE(DATA!A8:AJ8)-D8</f>
        <v>9.2803777777777929E-3</v>
      </c>
      <c r="I8" s="2">
        <f t="shared" si="5"/>
        <v>0.27859025927794473</v>
      </c>
      <c r="J8" s="3">
        <f t="shared" si="0"/>
        <v>17.627217385325327</v>
      </c>
      <c r="K8" s="3">
        <f t="shared" si="6"/>
        <v>15.40238774763853</v>
      </c>
      <c r="L8" s="3">
        <f t="shared" si="7"/>
        <v>0.96668807516159805</v>
      </c>
      <c r="M8">
        <f>STDEV(DATA!A8:L8)</f>
        <v>2.3968994532942493E-2</v>
      </c>
      <c r="N8">
        <f>STDEV(DATA!M8:X8)</f>
        <v>4.6542283125881184E-2</v>
      </c>
      <c r="O8">
        <f>STDEV(DATA!Y8:AJ8)</f>
        <v>2.7057904930995181E-2</v>
      </c>
      <c r="R8">
        <f>(AVERAGE(DATA!A8:L8)-D8)</f>
        <v>3.7546024999999983E-2</v>
      </c>
      <c r="S8">
        <f>(AVERAGE(DATA!M8:X8)-D8)</f>
        <v>4.068783333333334E-2</v>
      </c>
      <c r="T8">
        <f>(AVERAGE(DATA!Y8:AJ8)-D8)</f>
        <v>-5.0392724999999999E-2</v>
      </c>
      <c r="X8">
        <f t="shared" si="8"/>
        <v>0.1569116177740536</v>
      </c>
      <c r="Y8">
        <f t="shared" si="9"/>
        <v>0.2724684033002216</v>
      </c>
      <c r="Z8">
        <f t="shared" si="10"/>
        <v>0.185141091556356</v>
      </c>
      <c r="AB8">
        <f t="shared" si="11"/>
        <v>16.380663247866792</v>
      </c>
      <c r="AC8">
        <f t="shared" si="12"/>
        <v>17.578968481289383</v>
      </c>
      <c r="AD8">
        <f t="shared" si="13"/>
        <v>16.739901847227323</v>
      </c>
      <c r="AH8">
        <f t="shared" si="14"/>
        <v>-2.2573288592938692E-2</v>
      </c>
      <c r="AI8">
        <f t="shared" si="2"/>
        <v>0</v>
      </c>
      <c r="AJ8">
        <f t="shared" si="2"/>
        <v>-1.9484378194886003E-2</v>
      </c>
      <c r="AM8">
        <f t="shared" si="15"/>
        <v>-3.1418083333333569E-3</v>
      </c>
      <c r="AN8">
        <f t="shared" si="3"/>
        <v>0</v>
      </c>
      <c r="AO8">
        <f t="shared" si="3"/>
        <v>-9.1080558333333339E-2</v>
      </c>
      <c r="AR8">
        <f t="shared" si="16"/>
        <v>-1.198305233422591</v>
      </c>
      <c r="AS8">
        <f t="shared" si="17"/>
        <v>0</v>
      </c>
      <c r="AT8">
        <f t="shared" si="18"/>
        <v>-0.8390666340620605</v>
      </c>
    </row>
    <row r="9" spans="1:46">
      <c r="A9" t="s">
        <v>1</v>
      </c>
      <c r="B9" t="s">
        <v>19</v>
      </c>
      <c r="C9" t="s">
        <v>5</v>
      </c>
      <c r="D9">
        <v>0.2</v>
      </c>
      <c r="E9">
        <v>0.1</v>
      </c>
      <c r="F9">
        <v>-0.1</v>
      </c>
      <c r="G9" s="2">
        <f>STDEV(DATA!A9:AJ9)</f>
        <v>2.5326795532804446E-2</v>
      </c>
      <c r="H9" s="2">
        <f>AVERAGE(DATA!A9:AJ9)-D9</f>
        <v>-2.4007030555555614E-2</v>
      </c>
      <c r="I9" s="2">
        <f t="shared" si="5"/>
        <v>0.15013447230892174</v>
      </c>
      <c r="J9" s="3">
        <f t="shared" si="0"/>
        <v>16.28478985691131</v>
      </c>
      <c r="K9" s="3">
        <f t="shared" si="6"/>
        <v>15.40238774763853</v>
      </c>
      <c r="L9" s="3">
        <f t="shared" si="7"/>
        <v>0.84009648026631789</v>
      </c>
      <c r="M9">
        <f>STDEV(DATA!A9:L9)</f>
        <v>1.1392478162712395E-2</v>
      </c>
      <c r="N9">
        <f>STDEV(DATA!M9:X9)</f>
        <v>1.5741977793868586E-2</v>
      </c>
      <c r="O9">
        <f>STDEV(DATA!Y9:AJ9)</f>
        <v>3.7179054294205899E-2</v>
      </c>
      <c r="R9">
        <f>(AVERAGE(DATA!A9:L9)-D9)</f>
        <v>-2.8903866666666694E-2</v>
      </c>
      <c r="S9">
        <f>(AVERAGE(DATA!M9:X9)-D9)</f>
        <v>-3.2086991666666675E-2</v>
      </c>
      <c r="T9">
        <f>(AVERAGE(DATA!Y9:AJ9)-D9)</f>
        <v>-1.1030233333333334E-2</v>
      </c>
      <c r="X9">
        <f t="shared" si="8"/>
        <v>8.5638407916974413E-2</v>
      </c>
      <c r="Y9">
        <f t="shared" si="9"/>
        <v>0.11048204108013224</v>
      </c>
      <c r="Z9">
        <f t="shared" si="10"/>
        <v>0.1961819237184787</v>
      </c>
      <c r="AB9">
        <f t="shared" si="11"/>
        <v>15.065730671804957</v>
      </c>
      <c r="AC9">
        <f t="shared" si="12"/>
        <v>15.618846192329311</v>
      </c>
      <c r="AD9">
        <f t="shared" si="13"/>
        <v>16.865682691732342</v>
      </c>
      <c r="AH9">
        <f t="shared" si="14"/>
        <v>-4.3494996311561913E-3</v>
      </c>
      <c r="AI9">
        <f t="shared" si="2"/>
        <v>0</v>
      </c>
      <c r="AJ9">
        <f t="shared" si="2"/>
        <v>2.1437076500337313E-2</v>
      </c>
      <c r="AM9">
        <f t="shared" si="15"/>
        <v>3.1831249999999811E-3</v>
      </c>
      <c r="AN9">
        <f t="shared" si="3"/>
        <v>0</v>
      </c>
      <c r="AO9">
        <f t="shared" si="3"/>
        <v>2.1056758333333342E-2</v>
      </c>
      <c r="AR9">
        <f t="shared" si="16"/>
        <v>-0.55311552052435431</v>
      </c>
      <c r="AS9">
        <f t="shared" si="17"/>
        <v>0</v>
      </c>
      <c r="AT9">
        <f t="shared" si="18"/>
        <v>1.246836499403031</v>
      </c>
    </row>
    <row r="10" spans="1:46">
      <c r="A10" t="s">
        <v>1</v>
      </c>
      <c r="B10" t="s">
        <v>20</v>
      </c>
      <c r="C10" t="s">
        <v>5</v>
      </c>
      <c r="D10">
        <v>0.2</v>
      </c>
      <c r="E10">
        <v>0.1</v>
      </c>
      <c r="F10">
        <v>-0.1</v>
      </c>
      <c r="G10" s="2">
        <f>STDEV(DATA!A10:AJ10)</f>
        <v>6.8431917114108426E-2</v>
      </c>
      <c r="H10" s="2">
        <f>AVERAGE(DATA!A10:AJ10)-D10</f>
        <v>1.4200941666666689E-2</v>
      </c>
      <c r="I10" s="2">
        <f t="shared" si="5"/>
        <v>0.35499188889492661</v>
      </c>
      <c r="J10" s="3">
        <f t="shared" si="0"/>
        <v>18.153479898147538</v>
      </c>
      <c r="K10" s="3">
        <f t="shared" si="6"/>
        <v>15.40238774763853</v>
      </c>
      <c r="L10" s="3">
        <f t="shared" si="7"/>
        <v>0.95999643340901797</v>
      </c>
      <c r="M10">
        <f>STDEV(DATA!A10:L10)</f>
        <v>2.7398105101293164E-2</v>
      </c>
      <c r="N10">
        <f>STDEV(DATA!M10:X10)</f>
        <v>7.1879734894531241E-2</v>
      </c>
      <c r="O10">
        <f>STDEV(DATA!Y10:AJ10)</f>
        <v>4.8531832108643244E-2</v>
      </c>
      <c r="R10">
        <f>(AVERAGE(DATA!A10:L10)-D10)</f>
        <v>-2.4480416666666643E-2</v>
      </c>
      <c r="S10">
        <f>(AVERAGE(DATA!M10:X10)-D10)</f>
        <v>-1.0224041666666656E-2</v>
      </c>
      <c r="T10">
        <f>(AVERAGE(DATA!Y10:AJ10)-D10)</f>
        <v>7.730728333333331E-2</v>
      </c>
      <c r="X10">
        <f t="shared" si="8"/>
        <v>0.16092298007110659</v>
      </c>
      <c r="Y10">
        <f t="shared" si="9"/>
        <v>0.36818512144143223</v>
      </c>
      <c r="Z10">
        <f t="shared" si="10"/>
        <v>0.31899580723437659</v>
      </c>
      <c r="AB10">
        <f t="shared" si="11"/>
        <v>16.435478080173844</v>
      </c>
      <c r="AC10">
        <f t="shared" si="12"/>
        <v>18.232718919884771</v>
      </c>
      <c r="AD10">
        <f t="shared" si="13"/>
        <v>17.921312622063294</v>
      </c>
      <c r="AH10">
        <f t="shared" si="14"/>
        <v>-4.4481629793238081E-2</v>
      </c>
      <c r="AI10">
        <f t="shared" si="2"/>
        <v>0</v>
      </c>
      <c r="AJ10">
        <f t="shared" si="2"/>
        <v>-2.3347902785887997E-2</v>
      </c>
      <c r="AM10">
        <f t="shared" si="15"/>
        <v>-1.4256374999999988E-2</v>
      </c>
      <c r="AN10">
        <f t="shared" si="3"/>
        <v>0</v>
      </c>
      <c r="AO10">
        <f t="shared" si="3"/>
        <v>8.7531324999999965E-2</v>
      </c>
      <c r="AR10">
        <f t="shared" si="16"/>
        <v>-1.797240839710927</v>
      </c>
      <c r="AS10">
        <f t="shared" si="17"/>
        <v>0</v>
      </c>
      <c r="AT10">
        <f t="shared" si="18"/>
        <v>-0.31140629782147755</v>
      </c>
    </row>
    <row r="11" spans="1:46">
      <c r="A11" t="s">
        <v>1</v>
      </c>
      <c r="B11" t="s">
        <v>21</v>
      </c>
      <c r="C11" t="s">
        <v>5</v>
      </c>
      <c r="D11">
        <v>0.2</v>
      </c>
      <c r="E11">
        <v>0.1</v>
      </c>
      <c r="F11">
        <v>-0.1</v>
      </c>
      <c r="G11" s="2">
        <f>STDEV(DATA!A11:AJ11)</f>
        <v>2.1442083415951645E-2</v>
      </c>
      <c r="H11" s="2">
        <f>AVERAGE(DATA!A11:AJ11)-D11</f>
        <v>-1.9232522222222243E-2</v>
      </c>
      <c r="I11" s="2">
        <f t="shared" si="5"/>
        <v>0.12601409763366142</v>
      </c>
      <c r="J11" s="3">
        <f t="shared" si="0"/>
        <v>15.904483416957305</v>
      </c>
      <c r="K11" s="3">
        <f t="shared" si="6"/>
        <v>15.40238774763853</v>
      </c>
      <c r="L11" s="3">
        <f t="shared" si="7"/>
        <v>0.84737801100529586</v>
      </c>
      <c r="M11">
        <f>STDEV(DATA!A11:L11)</f>
        <v>2.5063257085525821E-2</v>
      </c>
      <c r="N11">
        <f>STDEV(DATA!M11:X11)</f>
        <v>2.0448871661668158E-2</v>
      </c>
      <c r="O11">
        <f>STDEV(DATA!Y11:AJ11)</f>
        <v>1.8046963548330582E-2</v>
      </c>
      <c r="R11">
        <f>(AVERAGE(DATA!A11:L11)-D11)</f>
        <v>-1.2303733333333372E-2</v>
      </c>
      <c r="S11">
        <f>(AVERAGE(DATA!M11:X11)-D11)</f>
        <v>-2.5071958333333338E-2</v>
      </c>
      <c r="T11">
        <f>(AVERAGE(DATA!Y11:AJ11)-D11)</f>
        <v>-2.0321875000000017E-2</v>
      </c>
      <c r="X11">
        <f t="shared" si="8"/>
        <v>0.13711875361925197</v>
      </c>
      <c r="Y11">
        <f t="shared" si="9"/>
        <v>0.12690733920844077</v>
      </c>
      <c r="Z11">
        <f t="shared" si="10"/>
        <v>0.1101957534706863</v>
      </c>
      <c r="AB11">
        <f t="shared" si="11"/>
        <v>16.087872032394507</v>
      </c>
      <c r="AC11">
        <f t="shared" si="12"/>
        <v>15.919821440679453</v>
      </c>
      <c r="AD11">
        <f t="shared" si="13"/>
        <v>15.613212041461331</v>
      </c>
      <c r="AH11">
        <f t="shared" si="14"/>
        <v>4.6143854238576629E-3</v>
      </c>
      <c r="AI11">
        <f t="shared" si="2"/>
        <v>0</v>
      </c>
      <c r="AJ11">
        <f t="shared" si="2"/>
        <v>-2.4019081133375766E-3</v>
      </c>
      <c r="AM11">
        <f t="shared" si="15"/>
        <v>1.2768224999999966E-2</v>
      </c>
      <c r="AN11">
        <f t="shared" si="3"/>
        <v>0</v>
      </c>
      <c r="AO11">
        <f t="shared" si="3"/>
        <v>4.7500833333333214E-3</v>
      </c>
      <c r="AR11">
        <f t="shared" si="16"/>
        <v>0.16805059171505476</v>
      </c>
      <c r="AS11">
        <f t="shared" si="17"/>
        <v>0</v>
      </c>
      <c r="AT11">
        <f t="shared" si="18"/>
        <v>-0.30660939921812158</v>
      </c>
    </row>
    <row r="12" spans="1:46">
      <c r="A12" t="s">
        <v>1</v>
      </c>
      <c r="B12" t="s">
        <v>22</v>
      </c>
      <c r="C12" t="s">
        <v>4</v>
      </c>
      <c r="D12">
        <v>5.6</v>
      </c>
      <c r="E12">
        <v>0.2</v>
      </c>
      <c r="F12">
        <v>-0.2</v>
      </c>
      <c r="G12" s="2">
        <f>STDEV(DATA!A12:AJ12)</f>
        <v>7.7333182427865117E-3</v>
      </c>
      <c r="H12" s="2">
        <f>AVERAGE(DATA!A12:AJ12)-D12</f>
        <v>7.3939916666656558E-3</v>
      </c>
      <c r="I12" s="2">
        <f t="shared" si="5"/>
        <v>4.5905916515742481E-2</v>
      </c>
      <c r="J12" s="3">
        <f t="shared" si="0"/>
        <v>11.286286581054661</v>
      </c>
      <c r="K12" s="3">
        <f t="shared" si="6"/>
        <v>14.482093246661224</v>
      </c>
      <c r="L12" s="3">
        <f t="shared" si="7"/>
        <v>0.83893161866989319</v>
      </c>
      <c r="M12">
        <f>STDEV(DATA!A12:L12)</f>
        <v>7.7077441517025124E-3</v>
      </c>
      <c r="N12">
        <f>STDEV(DATA!M12:X12)</f>
        <v>6.6426079651130373E-3</v>
      </c>
      <c r="O12">
        <f>STDEV(DATA!Y12:AJ12)</f>
        <v>7.5684161020212479E-3</v>
      </c>
      <c r="R12">
        <f>(AVERAGE(DATA!A12:L12)-D12)</f>
        <v>4.2402083333339391E-3</v>
      </c>
      <c r="S12">
        <f>(AVERAGE(DATA!M12:X12)-D12)</f>
        <v>6.5116000000013941E-3</v>
      </c>
      <c r="T12">
        <f>(AVERAGE(DATA!Y12:AJ12)-D12)</f>
        <v>1.1430166666667851E-2</v>
      </c>
      <c r="X12">
        <f t="shared" si="8"/>
        <v>4.2624774208812444E-2</v>
      </c>
      <c r="Y12">
        <f t="shared" si="9"/>
        <v>3.9591787666264318E-2</v>
      </c>
      <c r="Z12">
        <f t="shared" si="10"/>
        <v>4.9120878854733666E-2</v>
      </c>
      <c r="AB12">
        <f t="shared" si="11"/>
        <v>11.125253725689948</v>
      </c>
      <c r="AC12">
        <f t="shared" si="12"/>
        <v>10.964968826618158</v>
      </c>
      <c r="AD12">
        <f t="shared" si="13"/>
        <v>11.433273910630117</v>
      </c>
      <c r="AH12">
        <f t="shared" si="14"/>
        <v>1.0651361865894752E-3</v>
      </c>
      <c r="AI12">
        <f t="shared" si="2"/>
        <v>0</v>
      </c>
      <c r="AJ12">
        <f t="shared" si="2"/>
        <v>9.2580813690821065E-4</v>
      </c>
      <c r="AM12">
        <f t="shared" si="15"/>
        <v>-2.271391666667455E-3</v>
      </c>
      <c r="AN12">
        <f t="shared" si="3"/>
        <v>0</v>
      </c>
      <c r="AO12">
        <f t="shared" si="3"/>
        <v>4.9185666666664574E-3</v>
      </c>
      <c r="AR12">
        <f t="shared" si="16"/>
        <v>0.16028489907179022</v>
      </c>
      <c r="AS12">
        <f t="shared" si="17"/>
        <v>0</v>
      </c>
      <c r="AT12">
        <f t="shared" si="18"/>
        <v>0.46830508401195914</v>
      </c>
    </row>
    <row r="13" spans="1:46">
      <c r="A13" t="s">
        <v>1</v>
      </c>
      <c r="B13" t="s">
        <v>23</v>
      </c>
      <c r="C13" t="s">
        <v>4</v>
      </c>
      <c r="D13">
        <v>5.6</v>
      </c>
      <c r="E13">
        <v>0.2</v>
      </c>
      <c r="F13">
        <v>-0.2</v>
      </c>
      <c r="G13" s="2">
        <f>STDEV(DATA!A13:AJ13)</f>
        <v>7.5184650340324828E-3</v>
      </c>
      <c r="H13" s="2">
        <f>AVERAGE(DATA!A13:AJ13)-D13</f>
        <v>7.4862055555549034E-3</v>
      </c>
      <c r="I13" s="2">
        <f t="shared" si="5"/>
        <v>4.4928161425036667E-2</v>
      </c>
      <c r="J13" s="3">
        <f t="shared" si="0"/>
        <v>11.239536500934879</v>
      </c>
      <c r="K13" s="3">
        <f t="shared" si="6"/>
        <v>14.482093246661224</v>
      </c>
      <c r="L13" s="3">
        <f t="shared" si="7"/>
        <v>0.83337387246425043</v>
      </c>
      <c r="M13">
        <f>STDEV(DATA!A13:L13)</f>
        <v>7.1295683471913037E-3</v>
      </c>
      <c r="N13">
        <f>STDEV(DATA!M13:X13)</f>
        <v>6.6426079651130373E-3</v>
      </c>
      <c r="O13">
        <f>STDEV(DATA!Y13:AJ13)</f>
        <v>7.5684161020212479E-3</v>
      </c>
      <c r="R13">
        <f>(AVERAGE(DATA!A13:L13)-D13)</f>
        <v>4.5168499999999057E-3</v>
      </c>
      <c r="S13">
        <f>(AVERAGE(DATA!M13:X13)-D13)</f>
        <v>6.5116000000013941E-3</v>
      </c>
      <c r="T13">
        <f>(AVERAGE(DATA!Y13:AJ13)-D13)</f>
        <v>1.1430166666667851E-2</v>
      </c>
      <c r="X13">
        <f t="shared" si="8"/>
        <v>4.0022100369012596E-2</v>
      </c>
      <c r="Y13">
        <f t="shared" si="9"/>
        <v>3.9591787666264318E-2</v>
      </c>
      <c r="Z13">
        <f t="shared" si="10"/>
        <v>4.9120878854733666E-2</v>
      </c>
      <c r="AB13">
        <f t="shared" si="11"/>
        <v>10.988442652203105</v>
      </c>
      <c r="AC13">
        <f t="shared" si="12"/>
        <v>10.964968826618158</v>
      </c>
      <c r="AD13">
        <f t="shared" si="13"/>
        <v>11.433273910630117</v>
      </c>
      <c r="AH13">
        <f t="shared" si="14"/>
        <v>4.8696038207826642E-4</v>
      </c>
      <c r="AI13">
        <f t="shared" si="2"/>
        <v>0</v>
      </c>
      <c r="AJ13">
        <f t="shared" si="2"/>
        <v>9.2580813690821065E-4</v>
      </c>
      <c r="AM13">
        <f t="shared" si="15"/>
        <v>-1.9947500000014884E-3</v>
      </c>
      <c r="AN13">
        <f t="shared" si="3"/>
        <v>0</v>
      </c>
      <c r="AO13">
        <f t="shared" si="3"/>
        <v>4.9185666666664574E-3</v>
      </c>
      <c r="AR13">
        <f t="shared" si="16"/>
        <v>2.347382558494715E-2</v>
      </c>
      <c r="AS13">
        <f t="shared" si="17"/>
        <v>0</v>
      </c>
      <c r="AT13">
        <f t="shared" si="18"/>
        <v>0.46830508401195914</v>
      </c>
    </row>
    <row r="14" spans="1:46">
      <c r="A14" t="s">
        <v>1</v>
      </c>
      <c r="B14" t="s">
        <v>24</v>
      </c>
      <c r="C14" t="s">
        <v>4</v>
      </c>
      <c r="D14">
        <v>80</v>
      </c>
      <c r="E14">
        <v>0.1</v>
      </c>
      <c r="F14">
        <v>-0.1</v>
      </c>
      <c r="G14" s="2">
        <f>STDEV(DATA!A14:AJ14)</f>
        <v>2.2236998916361786E-2</v>
      </c>
      <c r="H14" s="2">
        <f>AVERAGE(DATA!A14:AJ14)-D14</f>
        <v>6.2825694444455848E-2</v>
      </c>
      <c r="I14" s="2">
        <f t="shared" si="5"/>
        <v>0.17356594904793754</v>
      </c>
      <c r="J14" s="3">
        <f t="shared" si="0"/>
        <v>12.176800462287723</v>
      </c>
      <c r="K14" s="3">
        <f t="shared" si="6"/>
        <v>10.979477825570713</v>
      </c>
      <c r="L14" s="3">
        <f t="shared" si="7"/>
        <v>0.63802983944100755</v>
      </c>
      <c r="M14">
        <f>STDEV(DATA!A14:L14)</f>
        <v>1.0399054965148804E-2</v>
      </c>
      <c r="N14">
        <f>STDEV(DATA!M14:X14)</f>
        <v>7.2925645180967604E-3</v>
      </c>
      <c r="O14">
        <f>STDEV(DATA!Y14:AJ14)</f>
        <v>4.9481959679534455E-3</v>
      </c>
      <c r="R14">
        <f>(AVERAGE(DATA!A14:L14)-D14)</f>
        <v>4.6505049999993275E-2</v>
      </c>
      <c r="S14">
        <f>(AVERAGE(DATA!M14:X14)-D14)</f>
        <v>5.0100883333328738E-2</v>
      </c>
      <c r="T14">
        <f>(AVERAGE(DATA!Y14:AJ14)-D14)</f>
        <v>9.1871149999988688E-2</v>
      </c>
      <c r="X14">
        <f t="shared" si="8"/>
        <v>9.8292343726434306E-2</v>
      </c>
      <c r="Y14">
        <f t="shared" si="9"/>
        <v>8.64178546334506E-2</v>
      </c>
      <c r="Z14">
        <f t="shared" si="10"/>
        <v>0.11651316592039684</v>
      </c>
      <c r="AB14">
        <f t="shared" si="11"/>
        <v>10.942076279082455</v>
      </c>
      <c r="AC14">
        <f t="shared" si="12"/>
        <v>10.662495228225108</v>
      </c>
      <c r="AD14">
        <f t="shared" si="13"/>
        <v>11.311352841372592</v>
      </c>
      <c r="AH14">
        <f t="shared" si="14"/>
        <v>3.1064904470520438E-3</v>
      </c>
      <c r="AI14">
        <f t="shared" si="2"/>
        <v>0</v>
      </c>
      <c r="AJ14">
        <f t="shared" si="2"/>
        <v>-2.3443685501433149E-3</v>
      </c>
      <c r="AM14">
        <f t="shared" si="15"/>
        <v>-3.5958333333354631E-3</v>
      </c>
      <c r="AN14">
        <f t="shared" si="3"/>
        <v>0</v>
      </c>
      <c r="AO14">
        <f t="shared" si="3"/>
        <v>4.177026666665995E-2</v>
      </c>
      <c r="AR14">
        <f t="shared" si="16"/>
        <v>0.27958105085734708</v>
      </c>
      <c r="AS14">
        <f t="shared" si="17"/>
        <v>0</v>
      </c>
      <c r="AT14">
        <f t="shared" si="18"/>
        <v>0.64885761314748436</v>
      </c>
    </row>
    <row r="15" spans="1:46">
      <c r="A15" t="s">
        <v>1</v>
      </c>
      <c r="B15" t="s">
        <v>25</v>
      </c>
      <c r="C15" t="s">
        <v>5</v>
      </c>
      <c r="D15">
        <v>16.3</v>
      </c>
      <c r="E15">
        <v>0.1</v>
      </c>
      <c r="F15">
        <v>-0.1</v>
      </c>
      <c r="G15" s="2">
        <f>STDEV(DATA!A15:AJ15)</f>
        <v>4.5130664482768163E-3</v>
      </c>
      <c r="H15" s="2">
        <f>AVERAGE(DATA!A15:AJ15)-D15</f>
        <v>9.4981527777768804E-3</v>
      </c>
      <c r="I15" s="2">
        <f t="shared" si="5"/>
        <v>3.1973223690195424E-2</v>
      </c>
      <c r="J15" s="3">
        <f t="shared" si="0"/>
        <v>9.7119045761347493</v>
      </c>
      <c r="K15" s="3">
        <f t="shared" si="6"/>
        <v>12.187972445717499</v>
      </c>
      <c r="L15" s="3">
        <f t="shared" si="7"/>
        <v>0.70293415297095974</v>
      </c>
      <c r="M15">
        <f>STDEV(DATA!A15:L15)</f>
        <v>3.6576460328351678E-3</v>
      </c>
      <c r="N15">
        <f>STDEV(DATA!M15:X15)</f>
        <v>5.1908043034744932E-3</v>
      </c>
      <c r="O15">
        <f>STDEV(DATA!Y15:AJ15)</f>
        <v>4.7672724857039089E-3</v>
      </c>
      <c r="R15">
        <f>(AVERAGE(DATA!A15:L15)-D15)</f>
        <v>1.0516116666664743E-2</v>
      </c>
      <c r="S15">
        <f>(AVERAGE(DATA!M15:X15)-D15)</f>
        <v>8.8217666666672301E-3</v>
      </c>
      <c r="T15">
        <f>(AVERAGE(DATA!Y15:AJ15)-D15)</f>
        <v>9.1565749999986679E-3</v>
      </c>
      <c r="X15">
        <f t="shared" si="8"/>
        <v>2.8731193910183878E-2</v>
      </c>
      <c r="Y15">
        <f t="shared" si="9"/>
        <v>3.4671972097970211E-2</v>
      </c>
      <c r="Z15">
        <f t="shared" si="10"/>
        <v>3.2897591978804132E-2</v>
      </c>
      <c r="AB15">
        <f t="shared" si="11"/>
        <v>9.4797408119862183</v>
      </c>
      <c r="AC15">
        <f t="shared" si="12"/>
        <v>9.8878651681195091</v>
      </c>
      <c r="AD15">
        <f t="shared" si="13"/>
        <v>9.7737929949519682</v>
      </c>
      <c r="AH15">
        <f t="shared" si="14"/>
        <v>-1.5331582706393254E-3</v>
      </c>
      <c r="AI15">
        <f t="shared" si="2"/>
        <v>0</v>
      </c>
      <c r="AJ15">
        <f t="shared" si="2"/>
        <v>-4.2353181777058432E-4</v>
      </c>
      <c r="AM15">
        <f t="shared" si="15"/>
        <v>1.6943499999975131E-3</v>
      </c>
      <c r="AN15">
        <f t="shared" si="3"/>
        <v>0</v>
      </c>
      <c r="AO15">
        <f t="shared" si="3"/>
        <v>3.3480833333143778E-4</v>
      </c>
      <c r="AR15">
        <f t="shared" si="16"/>
        <v>-0.40812435613329079</v>
      </c>
      <c r="AS15">
        <f t="shared" si="17"/>
        <v>0</v>
      </c>
      <c r="AT15">
        <f t="shared" si="18"/>
        <v>-0.11407217316754092</v>
      </c>
    </row>
    <row r="16" spans="1:46">
      <c r="A16" t="s">
        <v>1</v>
      </c>
      <c r="B16" t="s">
        <v>26</v>
      </c>
      <c r="C16" t="s">
        <v>5</v>
      </c>
      <c r="D16">
        <v>16.3</v>
      </c>
      <c r="E16">
        <v>0.1</v>
      </c>
      <c r="F16">
        <v>-0.1</v>
      </c>
      <c r="G16" s="2">
        <f>STDEV(DATA!A16:AJ16)</f>
        <v>8.8788903636623003E-3</v>
      </c>
      <c r="H16" s="2">
        <f>AVERAGE(DATA!A16:AJ16)-D16</f>
        <v>7.1023416666626815E-3</v>
      </c>
      <c r="I16" s="2">
        <f t="shared" si="5"/>
        <v>5.1319215677700931E-2</v>
      </c>
      <c r="J16" s="3">
        <f t="shared" si="0"/>
        <v>10.739372497418874</v>
      </c>
      <c r="K16" s="3">
        <f t="shared" si="6"/>
        <v>12.187972445717499</v>
      </c>
      <c r="L16" s="3">
        <f t="shared" si="7"/>
        <v>0.86160463341319593</v>
      </c>
      <c r="M16">
        <f>STDEV(DATA!A16:L16)</f>
        <v>2.7016508381242157E-3</v>
      </c>
      <c r="N16">
        <f>STDEV(DATA!M16:X16)</f>
        <v>6.2127726425392901E-3</v>
      </c>
      <c r="O16">
        <f>STDEV(DATA!Y16:AJ16)</f>
        <v>2.4516310466276355E-3</v>
      </c>
      <c r="R16">
        <f>(AVERAGE(DATA!A16:L16)-D16)</f>
        <v>2.3028749999980391E-3</v>
      </c>
      <c r="S16">
        <f>(AVERAGE(DATA!M16:X16)-D16)</f>
        <v>9.0556666666685715E-4</v>
      </c>
      <c r="T16">
        <f>(AVERAGE(DATA!Y16:AJ16)-D16)</f>
        <v>1.8098583333333806E-2</v>
      </c>
      <c r="X16">
        <f t="shared" si="8"/>
        <v>1.5757096173856632E-2</v>
      </c>
      <c r="Y16">
        <f t="shared" si="9"/>
        <v>3.1845174426512524E-2</v>
      </c>
      <c r="Z16">
        <f t="shared" si="10"/>
        <v>3.0307705945539429E-2</v>
      </c>
      <c r="AB16">
        <f t="shared" si="11"/>
        <v>8.1753533744715803</v>
      </c>
      <c r="AC16">
        <f t="shared" si="12"/>
        <v>9.7031906057283042</v>
      </c>
      <c r="AD16">
        <f t="shared" si="13"/>
        <v>9.5957377704295279</v>
      </c>
      <c r="AH16">
        <f t="shared" si="14"/>
        <v>-3.5111218044150743E-3</v>
      </c>
      <c r="AI16">
        <f t="shared" si="2"/>
        <v>0</v>
      </c>
      <c r="AJ16">
        <f t="shared" si="2"/>
        <v>-3.7611415959116546E-3</v>
      </c>
      <c r="AM16">
        <f t="shared" si="15"/>
        <v>1.397308333331182E-3</v>
      </c>
      <c r="AN16">
        <f t="shared" si="3"/>
        <v>0</v>
      </c>
      <c r="AO16">
        <f t="shared" si="3"/>
        <v>1.7193016666666949E-2</v>
      </c>
      <c r="AR16">
        <f t="shared" si="16"/>
        <v>-1.5278372312567239</v>
      </c>
      <c r="AS16">
        <f t="shared" si="17"/>
        <v>0</v>
      </c>
      <c r="AT16">
        <f t="shared" si="18"/>
        <v>-0.10745283529877625</v>
      </c>
    </row>
    <row r="17" spans="1:46">
      <c r="A17" t="s">
        <v>1</v>
      </c>
      <c r="B17" t="s">
        <v>27</v>
      </c>
      <c r="C17" t="s">
        <v>4</v>
      </c>
      <c r="D17">
        <v>7.55</v>
      </c>
      <c r="E17">
        <v>0.05</v>
      </c>
      <c r="F17">
        <v>-0.05</v>
      </c>
      <c r="G17" s="2">
        <f>STDEV(DATA!A17:AJ17)</f>
        <v>1.0178754296609943E-2</v>
      </c>
      <c r="H17" s="2">
        <f>AVERAGE(DATA!A17:AJ17)-D17</f>
        <v>5.9084819444443326E-2</v>
      </c>
      <c r="I17" s="2">
        <f t="shared" si="5"/>
        <v>0.10977501584156084</v>
      </c>
      <c r="J17" s="3">
        <f t="shared" si="0"/>
        <v>12.959867804516971</v>
      </c>
      <c r="K17" s="3">
        <f t="shared" si="6"/>
        <v>11.252200283951151</v>
      </c>
      <c r="L17" s="3">
        <f t="shared" si="7"/>
        <v>0.4617644188754122</v>
      </c>
      <c r="M17">
        <f>STDEV(DATA!A17:L17)</f>
        <v>9.0570603917732705E-3</v>
      </c>
      <c r="N17">
        <f>STDEV(DATA!M17:X17)</f>
        <v>8.6141732502006095E-3</v>
      </c>
      <c r="O17">
        <f>STDEV(DATA!Y17:AJ17)</f>
        <v>9.7865610685940359E-3</v>
      </c>
      <c r="R17">
        <f>(AVERAGE(DATA!A17:L17)-D17)</f>
        <v>6.5021275000000323E-2</v>
      </c>
      <c r="S17">
        <f>(AVERAGE(DATA!M17:X17)-D17)</f>
        <v>5.9142708333333793E-2</v>
      </c>
      <c r="T17">
        <f>(AVERAGE(DATA!Y17:AJ17)-D17)</f>
        <v>5.3090475000001192E-2</v>
      </c>
      <c r="X17">
        <f t="shared" si="8"/>
        <v>0.1101254357510312</v>
      </c>
      <c r="Y17">
        <f t="shared" si="9"/>
        <v>0.10204129111933283</v>
      </c>
      <c r="Z17">
        <f t="shared" si="10"/>
        <v>0.1018275491215995</v>
      </c>
      <c r="AB17">
        <f t="shared" si="11"/>
        <v>12.966788461602857</v>
      </c>
      <c r="AC17">
        <f t="shared" si="12"/>
        <v>12.801229987579884</v>
      </c>
      <c r="AD17">
        <f t="shared" si="13"/>
        <v>12.796676716757879</v>
      </c>
      <c r="AH17">
        <f t="shared" si="14"/>
        <v>4.4288714157266103E-4</v>
      </c>
      <c r="AI17">
        <f t="shared" si="2"/>
        <v>0</v>
      </c>
      <c r="AJ17">
        <f t="shared" si="2"/>
        <v>1.1723878183934264E-3</v>
      </c>
      <c r="AM17">
        <f t="shared" si="15"/>
        <v>5.8785666666665293E-3</v>
      </c>
      <c r="AN17">
        <f t="shared" si="3"/>
        <v>0</v>
      </c>
      <c r="AO17">
        <f t="shared" si="3"/>
        <v>-6.0522333333326017E-3</v>
      </c>
      <c r="AR17">
        <f t="shared" si="16"/>
        <v>0.16555847402297275</v>
      </c>
      <c r="AS17">
        <f t="shared" si="17"/>
        <v>0</v>
      </c>
      <c r="AT17">
        <f t="shared" si="18"/>
        <v>-4.5532708220044071E-3</v>
      </c>
    </row>
    <row r="18" spans="1:46">
      <c r="A18" t="s">
        <v>1</v>
      </c>
      <c r="B18" t="s">
        <v>28</v>
      </c>
      <c r="C18" t="s">
        <v>4</v>
      </c>
      <c r="D18">
        <v>7.55</v>
      </c>
      <c r="E18">
        <v>0.05</v>
      </c>
      <c r="F18">
        <v>-0.05</v>
      </c>
      <c r="G18" s="2">
        <f>STDEV(DATA!A18:AJ18)</f>
        <v>9.3718480533123063E-3</v>
      </c>
      <c r="H18" s="2">
        <f>AVERAGE(DATA!A18:AJ18)-D18</f>
        <v>5.5770813888885939E-2</v>
      </c>
      <c r="I18" s="2">
        <f t="shared" si="5"/>
        <v>0.10244261719438122</v>
      </c>
      <c r="J18" s="3">
        <f t="shared" si="0"/>
        <v>12.80975358853525</v>
      </c>
      <c r="K18" s="3">
        <f t="shared" si="6"/>
        <v>11.252200283951151</v>
      </c>
      <c r="L18" s="3">
        <f t="shared" si="7"/>
        <v>0.45558972021319211</v>
      </c>
      <c r="M18">
        <f>STDEV(DATA!A18:L18)</f>
        <v>6.7809117282310576E-3</v>
      </c>
      <c r="N18">
        <f>STDEV(DATA!M18:X18)</f>
        <v>1.0370987631090952E-2</v>
      </c>
      <c r="O18">
        <f>STDEV(DATA!Y18:AJ18)</f>
        <v>8.7494968776003143E-3</v>
      </c>
      <c r="R18">
        <f>(AVERAGE(DATA!A18:L18)-D18)</f>
        <v>5.1274033333331914E-2</v>
      </c>
      <c r="S18">
        <f>(AVERAGE(DATA!M18:X18)-D18)</f>
        <v>5.5287333333334132E-2</v>
      </c>
      <c r="T18">
        <f>(AVERAGE(DATA!Y18:AJ18)-D18)</f>
        <v>6.0751074999999766E-2</v>
      </c>
      <c r="X18">
        <f t="shared" si="8"/>
        <v>8.5042973739922575E-2</v>
      </c>
      <c r="Y18">
        <f t="shared" si="9"/>
        <v>0.10693485173616707</v>
      </c>
      <c r="Z18">
        <f t="shared" si="10"/>
        <v>0.10432356945044932</v>
      </c>
      <c r="AB18">
        <f t="shared" si="11"/>
        <v>12.405542452129644</v>
      </c>
      <c r="AC18">
        <f t="shared" si="12"/>
        <v>12.902946620397195</v>
      </c>
      <c r="AD18">
        <f t="shared" si="13"/>
        <v>12.849262452816166</v>
      </c>
      <c r="AH18">
        <f t="shared" si="14"/>
        <v>-3.5900759028598943E-3</v>
      </c>
      <c r="AI18">
        <f t="shared" ref="AI18:AI36" si="19">N18-$N18</f>
        <v>0</v>
      </c>
      <c r="AJ18">
        <f t="shared" ref="AJ18:AJ36" si="20">O18-$N18</f>
        <v>-1.6214907534906377E-3</v>
      </c>
      <c r="AM18">
        <f t="shared" si="15"/>
        <v>-4.0133000000022179E-3</v>
      </c>
      <c r="AN18">
        <f t="shared" ref="AN18:AN36" si="21">S18-$S18</f>
        <v>0</v>
      </c>
      <c r="AO18">
        <f t="shared" ref="AO18:AO36" si="22">T18-$S18</f>
        <v>5.4637416666656335E-3</v>
      </c>
      <c r="AR18">
        <f t="shared" si="16"/>
        <v>-0.49740416826755052</v>
      </c>
      <c r="AS18">
        <f t="shared" si="17"/>
        <v>0</v>
      </c>
      <c r="AT18">
        <f t="shared" si="18"/>
        <v>-5.3684167581028674E-2</v>
      </c>
    </row>
    <row r="19" spans="1:46">
      <c r="A19" t="s">
        <v>1</v>
      </c>
      <c r="B19" t="s">
        <v>29</v>
      </c>
      <c r="C19" t="s">
        <v>4</v>
      </c>
      <c r="D19">
        <v>15.55</v>
      </c>
      <c r="E19">
        <v>0.05</v>
      </c>
      <c r="F19">
        <v>-0.05</v>
      </c>
      <c r="G19" s="2">
        <f>STDEV(DATA!A19:AJ19)</f>
        <v>7.1563764084256612E-3</v>
      </c>
      <c r="H19" s="2">
        <f>AVERAGE(DATA!A19:AJ19)-D19</f>
        <v>0.12779495833332888</v>
      </c>
      <c r="I19" s="2">
        <f t="shared" si="5"/>
        <v>0.16343371284728866</v>
      </c>
      <c r="J19" s="3">
        <f t="shared" si="0"/>
        <v>13.289721770035078</v>
      </c>
      <c r="K19" s="3">
        <f t="shared" si="6"/>
        <v>10.717863556640458</v>
      </c>
      <c r="L19" s="3">
        <f t="shared" si="7"/>
        <v>0.21806244191038104</v>
      </c>
      <c r="M19">
        <f>STDEV(DATA!A19:L19)</f>
        <v>8.0531957004092731E-3</v>
      </c>
      <c r="N19">
        <f>STDEV(DATA!M19:X19)</f>
        <v>5.9088292885167296E-3</v>
      </c>
      <c r="O19">
        <f>STDEV(DATA!Y19:AJ19)</f>
        <v>4.717472309276387E-3</v>
      </c>
      <c r="R19">
        <f>(AVERAGE(DATA!A19:L19)-D19)</f>
        <v>0.12716949999999905</v>
      </c>
      <c r="S19">
        <f>(AVERAGE(DATA!M19:X19)-D19)</f>
        <v>0.12381045833333459</v>
      </c>
      <c r="T19">
        <f>(AVERAGE(DATA!Y19:AJ19)-D19)</f>
        <v>0.13240491666666721</v>
      </c>
      <c r="X19">
        <f t="shared" si="8"/>
        <v>0.16727441458803721</v>
      </c>
      <c r="Y19">
        <f t="shared" si="9"/>
        <v>0.15323642819014791</v>
      </c>
      <c r="Z19">
        <f t="shared" si="10"/>
        <v>0.15589792876686362</v>
      </c>
      <c r="AB19">
        <f t="shared" si="11"/>
        <v>13.340161128207022</v>
      </c>
      <c r="AC19">
        <f t="shared" si="12"/>
        <v>13.149823636944051</v>
      </c>
      <c r="AD19">
        <f t="shared" si="13"/>
        <v>13.187215261286315</v>
      </c>
      <c r="AH19">
        <f t="shared" si="14"/>
        <v>2.1443664118925435E-3</v>
      </c>
      <c r="AI19">
        <f t="shared" si="19"/>
        <v>0</v>
      </c>
      <c r="AJ19">
        <f t="shared" si="20"/>
        <v>-1.1913569792403426E-3</v>
      </c>
      <c r="AM19">
        <f t="shared" si="15"/>
        <v>3.3590416666644529E-3</v>
      </c>
      <c r="AN19">
        <f t="shared" si="21"/>
        <v>0</v>
      </c>
      <c r="AO19">
        <f t="shared" si="22"/>
        <v>8.5944583333326108E-3</v>
      </c>
      <c r="AR19">
        <f t="shared" si="16"/>
        <v>0.19033749126297117</v>
      </c>
      <c r="AS19">
        <f t="shared" si="17"/>
        <v>0</v>
      </c>
      <c r="AT19">
        <f t="shared" si="18"/>
        <v>3.7391624342264507E-2</v>
      </c>
    </row>
    <row r="20" spans="1:46">
      <c r="A20" t="s">
        <v>1</v>
      </c>
      <c r="B20" t="s">
        <v>30</v>
      </c>
      <c r="C20" t="s">
        <v>6</v>
      </c>
      <c r="D20">
        <v>3</v>
      </c>
      <c r="E20">
        <v>0.1</v>
      </c>
      <c r="F20">
        <v>-0.1</v>
      </c>
      <c r="G20" s="2">
        <f>STDEV(DATA!A20:AJ20)</f>
        <v>3.2486539685911342E-3</v>
      </c>
      <c r="H20" s="2">
        <f>AVERAGE(DATA!A20:AJ20)-D20</f>
        <v>-4.860335833333318E-2</v>
      </c>
      <c r="I20" s="2">
        <f t="shared" si="5"/>
        <v>6.4781655096917024E-2</v>
      </c>
      <c r="J20" s="3">
        <f t="shared" si="0"/>
        <v>12.491131210751348</v>
      </c>
      <c r="K20" s="3">
        <f t="shared" si="6"/>
        <v>13.433871013044671</v>
      </c>
      <c r="L20" s="3">
        <f t="shared" si="7"/>
        <v>0.24973577379861933</v>
      </c>
      <c r="M20">
        <f>STDEV(DATA!A20:L20)</f>
        <v>2.5176320239673855E-3</v>
      </c>
      <c r="N20">
        <f>STDEV(DATA!M20:X20)</f>
        <v>3.4636563212510642E-3</v>
      </c>
      <c r="O20">
        <f>STDEV(DATA!Y20:AJ20)</f>
        <v>3.2298594171841048E-3</v>
      </c>
      <c r="R20">
        <f>(AVERAGE(DATA!A20:L20)-D20)</f>
        <v>-4.9167558333332639E-2</v>
      </c>
      <c r="S20">
        <f>(AVERAGE(DATA!M20:X20)-D20)</f>
        <v>-4.9723791666667072E-2</v>
      </c>
      <c r="T20">
        <f>(AVERAGE(DATA!Y20:AJ20)-D20)</f>
        <v>-4.6918724999999384E-2</v>
      </c>
      <c r="X20">
        <f t="shared" si="8"/>
        <v>6.1705365812690219E-2</v>
      </c>
      <c r="Y20">
        <f t="shared" si="9"/>
        <v>6.6972800146497369E-2</v>
      </c>
      <c r="Z20">
        <f t="shared" si="10"/>
        <v>6.3003424897576224E-2</v>
      </c>
      <c r="AB20">
        <f t="shared" si="11"/>
        <v>12.385485669638566</v>
      </c>
      <c r="AC20">
        <f t="shared" si="12"/>
        <v>12.563363299329982</v>
      </c>
      <c r="AD20">
        <f t="shared" si="13"/>
        <v>12.430691805843484</v>
      </c>
      <c r="AH20">
        <f t="shared" si="14"/>
        <v>-9.4602429728367875E-4</v>
      </c>
      <c r="AI20">
        <f t="shared" si="19"/>
        <v>0</v>
      </c>
      <c r="AJ20">
        <f t="shared" si="20"/>
        <v>-2.3379690406695941E-4</v>
      </c>
      <c r="AM20">
        <f t="shared" si="15"/>
        <v>5.562333333344327E-4</v>
      </c>
      <c r="AN20">
        <f t="shared" si="21"/>
        <v>0</v>
      </c>
      <c r="AO20">
        <f t="shared" si="22"/>
        <v>2.8050666666676882E-3</v>
      </c>
      <c r="AR20">
        <f t="shared" si="16"/>
        <v>-0.17787762969141596</v>
      </c>
      <c r="AS20">
        <f t="shared" si="17"/>
        <v>0</v>
      </c>
      <c r="AT20">
        <f t="shared" si="18"/>
        <v>-0.13267149348649809</v>
      </c>
    </row>
    <row r="21" spans="1:46">
      <c r="A21" t="s">
        <v>1</v>
      </c>
      <c r="B21" t="s">
        <v>31</v>
      </c>
      <c r="C21" t="s">
        <v>6</v>
      </c>
      <c r="D21">
        <v>3</v>
      </c>
      <c r="E21">
        <v>0.1</v>
      </c>
      <c r="F21">
        <v>-0.1</v>
      </c>
      <c r="G21" s="2">
        <f>STDEV(DATA!A21:AJ21)</f>
        <v>3.5568520094821218E-3</v>
      </c>
      <c r="H21" s="2">
        <f>AVERAGE(DATA!A21:AJ21)-D21</f>
        <v>-4.9634875000001522E-2</v>
      </c>
      <c r="I21" s="2">
        <f t="shared" si="5"/>
        <v>6.7347998007222493E-2</v>
      </c>
      <c r="J21" s="3">
        <f t="shared" si="0"/>
        <v>12.575494464910687</v>
      </c>
      <c r="K21" s="3">
        <f t="shared" si="6"/>
        <v>13.433871013044671</v>
      </c>
      <c r="L21" s="3">
        <f t="shared" si="7"/>
        <v>0.26300890199173244</v>
      </c>
      <c r="M21">
        <f>STDEV(DATA!A21:L21)</f>
        <v>3.5710602360248989E-3</v>
      </c>
      <c r="N21">
        <f>STDEV(DATA!M21:X21)</f>
        <v>3.2034915940195984E-3</v>
      </c>
      <c r="O21">
        <f>STDEV(DATA!Y21:AJ21)</f>
        <v>3.5248717578541902E-3</v>
      </c>
      <c r="R21">
        <f>(AVERAGE(DATA!A21:L21)-D21)</f>
        <v>-5.1343924999999846E-2</v>
      </c>
      <c r="S21">
        <f>(AVERAGE(DATA!M21:X21)-D21)</f>
        <v>-4.865427500000008E-2</v>
      </c>
      <c r="T21">
        <f>(AVERAGE(DATA!Y21:AJ21)-D21)</f>
        <v>-4.8906424999999754E-2</v>
      </c>
      <c r="X21">
        <f t="shared" si="8"/>
        <v>6.9127804975403842E-2</v>
      </c>
      <c r="Y21">
        <f t="shared" si="9"/>
        <v>6.4607663138217683E-2</v>
      </c>
      <c r="Z21">
        <f t="shared" si="10"/>
        <v>6.6460286354113621E-2</v>
      </c>
      <c r="AB21">
        <f t="shared" si="11"/>
        <v>12.632134847492674</v>
      </c>
      <c r="AC21">
        <f t="shared" si="12"/>
        <v>12.48529117742126</v>
      </c>
      <c r="AD21">
        <f t="shared" si="13"/>
        <v>12.546682053892912</v>
      </c>
      <c r="AH21">
        <f t="shared" si="14"/>
        <v>3.6756864200530046E-4</v>
      </c>
      <c r="AI21">
        <f t="shared" si="19"/>
        <v>0</v>
      </c>
      <c r="AJ21">
        <f t="shared" si="20"/>
        <v>3.2138016383459174E-4</v>
      </c>
      <c r="AM21">
        <f t="shared" si="15"/>
        <v>-2.6896499999997658E-3</v>
      </c>
      <c r="AN21">
        <f t="shared" si="21"/>
        <v>0</v>
      </c>
      <c r="AO21">
        <f t="shared" si="22"/>
        <v>-2.5214999999967347E-4</v>
      </c>
      <c r="AR21">
        <f t="shared" si="16"/>
        <v>0.14684367007141397</v>
      </c>
      <c r="AS21">
        <f t="shared" si="17"/>
        <v>0</v>
      </c>
      <c r="AT21">
        <f t="shared" si="18"/>
        <v>6.1390876471651978E-2</v>
      </c>
    </row>
    <row r="22" spans="1:46">
      <c r="A22" t="s">
        <v>1</v>
      </c>
      <c r="B22" t="s">
        <v>32</v>
      </c>
      <c r="C22" t="s">
        <v>7</v>
      </c>
      <c r="D22">
        <v>-3</v>
      </c>
      <c r="E22">
        <v>0.1</v>
      </c>
      <c r="F22">
        <v>-0.1</v>
      </c>
      <c r="G22" s="2">
        <f>STDEV(DATA!A22:AJ22)</f>
        <v>6.2687738567398111E-3</v>
      </c>
      <c r="H22" s="2">
        <f>AVERAGE(DATA!A22:AJ22)-D22</f>
        <v>-2.3376388888962651E-4</v>
      </c>
      <c r="I22" s="2">
        <f t="shared" si="5"/>
        <v>3.1452257695453886E-2</v>
      </c>
      <c r="J22" s="3">
        <f t="shared" si="0"/>
        <v>10.922130139452776</v>
      </c>
      <c r="K22" s="3">
        <f t="shared" si="6"/>
        <v>13.433871013044671</v>
      </c>
      <c r="L22" s="3">
        <f t="shared" si="7"/>
        <v>0.9925676594935372</v>
      </c>
      <c r="M22">
        <f>STDEV(DATA!A22:L22)</f>
        <v>5.0951499127066778E-3</v>
      </c>
      <c r="N22">
        <f>STDEV(DATA!M22:X22)</f>
        <v>5.1469844239126579E-3</v>
      </c>
      <c r="O22">
        <f>STDEV(DATA!Y22:AJ22)</f>
        <v>5.2191644187261398E-3</v>
      </c>
      <c r="R22">
        <f>(AVERAGE(DATA!A22:L22)-D22)</f>
        <v>-4.304925000000015E-3</v>
      </c>
      <c r="S22">
        <f>(AVERAGE(DATA!M22:X22)-D22)</f>
        <v>-1.0882999999997089E-3</v>
      </c>
      <c r="T22">
        <f>(AVERAGE(DATA!Y22:AJ22)-D22)</f>
        <v>4.6919333333335089E-3</v>
      </c>
      <c r="X22">
        <f t="shared" si="8"/>
        <v>2.9678771565279271E-2</v>
      </c>
      <c r="Y22">
        <f t="shared" si="9"/>
        <v>2.6720282431084742E-2</v>
      </c>
      <c r="Z22">
        <f t="shared" si="10"/>
        <v>3.0683372138589685E-2</v>
      </c>
      <c r="AB22">
        <f t="shared" si="11"/>
        <v>10.796100618474911</v>
      </c>
      <c r="AC22">
        <f t="shared" si="12"/>
        <v>10.568076234459925</v>
      </c>
      <c r="AD22">
        <f t="shared" si="13"/>
        <v>10.868386449909108</v>
      </c>
      <c r="AH22">
        <f t="shared" si="14"/>
        <v>-5.1834511205980059E-5</v>
      </c>
      <c r="AI22">
        <f t="shared" si="19"/>
        <v>0</v>
      </c>
      <c r="AJ22">
        <f t="shared" si="20"/>
        <v>7.2179994813481932E-5</v>
      </c>
      <c r="AM22">
        <f t="shared" si="15"/>
        <v>-3.216625000000306E-3</v>
      </c>
      <c r="AN22">
        <f t="shared" si="21"/>
        <v>0</v>
      </c>
      <c r="AO22">
        <f t="shared" si="22"/>
        <v>5.7802333333332179E-3</v>
      </c>
      <c r="AR22">
        <f t="shared" si="16"/>
        <v>0.22802438401498648</v>
      </c>
      <c r="AS22">
        <f t="shared" si="17"/>
        <v>0</v>
      </c>
      <c r="AT22">
        <f t="shared" si="18"/>
        <v>0.30031021544918346</v>
      </c>
    </row>
    <row r="23" spans="1:46">
      <c r="A23" t="s">
        <v>1</v>
      </c>
      <c r="B23" t="s">
        <v>33</v>
      </c>
      <c r="C23" t="s">
        <v>7</v>
      </c>
      <c r="D23">
        <v>-3</v>
      </c>
      <c r="E23">
        <v>0.1</v>
      </c>
      <c r="F23">
        <v>-0.1</v>
      </c>
      <c r="G23" s="2">
        <f>STDEV(DATA!A23:AJ23)</f>
        <v>6.9994177602253922E-3</v>
      </c>
      <c r="H23" s="2">
        <f>AVERAGE(DATA!A23:AJ23)-D23</f>
        <v>2.2490611111111392E-2</v>
      </c>
      <c r="I23" s="2">
        <f t="shared" si="5"/>
        <v>5.7347711557033845E-2</v>
      </c>
      <c r="J23" s="3">
        <f t="shared" si="0"/>
        <v>12.226451474014723</v>
      </c>
      <c r="K23" s="3">
        <f t="shared" si="6"/>
        <v>13.433871013044671</v>
      </c>
      <c r="L23" s="3">
        <f t="shared" si="7"/>
        <v>0.60782025122756866</v>
      </c>
      <c r="M23">
        <f>STDEV(DATA!A23:L23)</f>
        <v>4.881702453938353E-3</v>
      </c>
      <c r="N23">
        <f>STDEV(DATA!M23:X23)</f>
        <v>6.9731207639123546E-3</v>
      </c>
      <c r="O23">
        <f>STDEV(DATA!Y23:AJ23)</f>
        <v>4.6542137278459787E-3</v>
      </c>
      <c r="R23">
        <f>(AVERAGE(DATA!A23:L23)-D23)</f>
        <v>2.5098783333332708E-2</v>
      </c>
      <c r="S23">
        <f>(AVERAGE(DATA!M23:X23)-D23)</f>
        <v>2.6003941666667085E-2</v>
      </c>
      <c r="T23">
        <f>(AVERAGE(DATA!Y23:AJ23)-D23)</f>
        <v>1.6369108333333049E-2</v>
      </c>
      <c r="X23">
        <f t="shared" si="8"/>
        <v>4.9409661553945702E-2</v>
      </c>
      <c r="Y23">
        <f t="shared" si="9"/>
        <v>6.0730083070950604E-2</v>
      </c>
      <c r="Z23">
        <f t="shared" si="10"/>
        <v>3.954709269800602E-2</v>
      </c>
      <c r="AB23">
        <f t="shared" si="11"/>
        <v>11.902930408401772</v>
      </c>
      <c r="AC23">
        <f t="shared" si="12"/>
        <v>12.350890388954769</v>
      </c>
      <c r="AD23">
        <f t="shared" si="13"/>
        <v>11.41944382242516</v>
      </c>
      <c r="AH23">
        <f t="shared" si="14"/>
        <v>-2.0914183099740016E-3</v>
      </c>
      <c r="AI23">
        <f t="shared" si="19"/>
        <v>0</v>
      </c>
      <c r="AJ23">
        <f t="shared" si="20"/>
        <v>-2.3189070360663758E-3</v>
      </c>
      <c r="AM23">
        <f t="shared" si="15"/>
        <v>-9.0515833333437712E-4</v>
      </c>
      <c r="AN23">
        <f t="shared" si="21"/>
        <v>0</v>
      </c>
      <c r="AO23">
        <f t="shared" si="22"/>
        <v>-9.6348333333340364E-3</v>
      </c>
      <c r="AR23">
        <f t="shared" si="16"/>
        <v>-0.44795998055299613</v>
      </c>
      <c r="AS23">
        <f t="shared" si="17"/>
        <v>0</v>
      </c>
      <c r="AT23">
        <f t="shared" si="18"/>
        <v>-0.93144656652960833</v>
      </c>
    </row>
    <row r="24" spans="1:46">
      <c r="A24" t="s">
        <v>1</v>
      </c>
      <c r="B24" t="s">
        <v>34</v>
      </c>
      <c r="C24" t="s">
        <v>6</v>
      </c>
      <c r="D24">
        <v>4</v>
      </c>
      <c r="E24">
        <v>0.04</v>
      </c>
      <c r="F24">
        <v>-0.04</v>
      </c>
      <c r="G24" s="2">
        <f>STDEV(DATA!A24:AJ24)</f>
        <v>1.1310289348606525E-3</v>
      </c>
      <c r="H24" s="2">
        <f>AVERAGE(DATA!A24:AJ24)-D24</f>
        <v>9.3341922222222706E-2</v>
      </c>
      <c r="I24" s="2">
        <f t="shared" si="5"/>
        <v>9.8974446317828757E-2</v>
      </c>
      <c r="J24" s="3">
        <f t="shared" si="0"/>
        <v>13.201143929396366</v>
      </c>
      <c r="K24" s="3">
        <f t="shared" si="6"/>
        <v>11.233828481517104</v>
      </c>
      <c r="L24" s="3">
        <f t="shared" si="7"/>
        <v>5.6908871988217813E-2</v>
      </c>
      <c r="M24">
        <f>STDEV(DATA!A24:L24)</f>
        <v>1.3861901954201183E-3</v>
      </c>
      <c r="N24">
        <f>STDEV(DATA!M24:X24)</f>
        <v>5.5057265305119378E-4</v>
      </c>
      <c r="O24">
        <f>STDEV(DATA!Y24:AJ24)</f>
        <v>8.5080817991776481E-4</v>
      </c>
      <c r="R24">
        <f>(AVERAGE(DATA!A24:L24)-D24)</f>
        <v>9.3463416666666355E-2</v>
      </c>
      <c r="S24">
        <f>(AVERAGE(DATA!M24:X24)-D24)</f>
        <v>9.2571908333332509E-2</v>
      </c>
      <c r="T24">
        <f>(AVERAGE(DATA!Y24:AJ24)-D24)</f>
        <v>9.3990441666666591E-2</v>
      </c>
      <c r="X24">
        <f t="shared" si="8"/>
        <v>0.10036664383985855</v>
      </c>
      <c r="Y24">
        <f t="shared" si="9"/>
        <v>9.5313760145527449E-2</v>
      </c>
      <c r="Z24">
        <f t="shared" si="10"/>
        <v>9.822746640265706E-2</v>
      </c>
      <c r="AB24">
        <f t="shared" si="11"/>
        <v>13.231475534975724</v>
      </c>
      <c r="AC24">
        <f t="shared" si="12"/>
        <v>13.119306539290704</v>
      </c>
      <c r="AD24">
        <f t="shared" si="13"/>
        <v>13.184693236685222</v>
      </c>
      <c r="AH24">
        <f t="shared" si="14"/>
        <v>8.3561754236892449E-4</v>
      </c>
      <c r="AI24">
        <f t="shared" si="19"/>
        <v>0</v>
      </c>
      <c r="AJ24">
        <f t="shared" si="20"/>
        <v>3.0023552686657103E-4</v>
      </c>
      <c r="AM24">
        <f t="shared" si="15"/>
        <v>8.9150833333384583E-4</v>
      </c>
      <c r="AN24">
        <f t="shared" si="21"/>
        <v>0</v>
      </c>
      <c r="AO24">
        <f t="shared" si="22"/>
        <v>1.4185333333340822E-3</v>
      </c>
      <c r="AR24">
        <f t="shared" si="16"/>
        <v>0.11216899568501937</v>
      </c>
      <c r="AS24">
        <f t="shared" si="17"/>
        <v>0</v>
      </c>
      <c r="AT24">
        <f t="shared" si="18"/>
        <v>6.5386697394517412E-2</v>
      </c>
    </row>
    <row r="25" spans="1:46">
      <c r="A25" t="s">
        <v>1</v>
      </c>
      <c r="B25" t="s">
        <v>35</v>
      </c>
      <c r="C25" t="s">
        <v>7</v>
      </c>
      <c r="D25">
        <v>-10</v>
      </c>
      <c r="E25">
        <v>0.1</v>
      </c>
      <c r="F25">
        <v>-0.1</v>
      </c>
      <c r="G25" s="2">
        <f>STDEV(DATA!A25:AJ25)</f>
        <v>8.8036458593138099E-3</v>
      </c>
      <c r="H25" s="2">
        <f>AVERAGE(DATA!A25:AJ25)-D25</f>
        <v>-2.8803341666668203E-2</v>
      </c>
      <c r="I25" s="2">
        <f t="shared" si="5"/>
        <v>7.2645498046050971E-2</v>
      </c>
      <c r="J25" s="3">
        <f t="shared" si="0"/>
        <v>11.856181035656906</v>
      </c>
      <c r="K25" s="3">
        <f t="shared" si="6"/>
        <v>12.550137507823191</v>
      </c>
      <c r="L25" s="3">
        <f t="shared" si="7"/>
        <v>0.60350823600370429</v>
      </c>
      <c r="M25">
        <f>STDEV(DATA!A25:L25)</f>
        <v>9.1807380184618093E-3</v>
      </c>
      <c r="N25">
        <f>STDEV(DATA!M25:X25)</f>
        <v>7.3512766921448487E-3</v>
      </c>
      <c r="O25">
        <f>STDEV(DATA!Y25:AJ25)</f>
        <v>5.2383923171026598E-3</v>
      </c>
      <c r="R25">
        <f>(AVERAGE(DATA!A25:L25)-D25)</f>
        <v>-2.4808399999999509E-2</v>
      </c>
      <c r="S25">
        <f>(AVERAGE(DATA!M25:X25)-D25)</f>
        <v>-2.5792791666665593E-2</v>
      </c>
      <c r="T25">
        <f>(AVERAGE(DATA!Y25:AJ25)-D25)</f>
        <v>-3.5808833333334178E-2</v>
      </c>
      <c r="X25">
        <f t="shared" si="8"/>
        <v>7.0528475331939317E-2</v>
      </c>
      <c r="Y25">
        <f t="shared" si="9"/>
        <v>6.2402149593546938E-2</v>
      </c>
      <c r="Z25">
        <f t="shared" si="10"/>
        <v>6.1896027072505425E-2</v>
      </c>
      <c r="AB25">
        <f t="shared" si="11"/>
        <v>11.791959985171637</v>
      </c>
      <c r="AC25">
        <f t="shared" si="12"/>
        <v>11.526135259162899</v>
      </c>
      <c r="AD25">
        <f t="shared" si="13"/>
        <v>11.508451376844492</v>
      </c>
      <c r="AH25">
        <f t="shared" si="14"/>
        <v>1.8294613263169605E-3</v>
      </c>
      <c r="AI25">
        <f t="shared" si="19"/>
        <v>0</v>
      </c>
      <c r="AJ25">
        <f t="shared" si="20"/>
        <v>-2.1128843750421889E-3</v>
      </c>
      <c r="AM25">
        <f t="shared" si="15"/>
        <v>9.8439166666608457E-4</v>
      </c>
      <c r="AN25">
        <f t="shared" si="21"/>
        <v>0</v>
      </c>
      <c r="AO25">
        <f t="shared" si="22"/>
        <v>-1.0016041666668585E-2</v>
      </c>
      <c r="AR25">
        <f t="shared" si="16"/>
        <v>0.26582472600873785</v>
      </c>
      <c r="AS25">
        <f t="shared" si="17"/>
        <v>0</v>
      </c>
      <c r="AT25">
        <f t="shared" si="18"/>
        <v>-1.7683882318406674E-2</v>
      </c>
    </row>
    <row r="26" spans="1:46">
      <c r="A26" t="s">
        <v>1</v>
      </c>
      <c r="B26" t="s">
        <v>36</v>
      </c>
      <c r="C26" t="s">
        <v>7</v>
      </c>
      <c r="D26">
        <v>-10</v>
      </c>
      <c r="E26">
        <v>0.1</v>
      </c>
      <c r="F26">
        <v>-0.1</v>
      </c>
      <c r="G26" s="2">
        <f>STDEV(DATA!A26:AJ26)</f>
        <v>6.8787231431763378E-3</v>
      </c>
      <c r="H26" s="2">
        <f>AVERAGE(DATA!A26:AJ26)-D26</f>
        <v>-3.7381619444447622E-2</v>
      </c>
      <c r="I26" s="2">
        <f t="shared" si="5"/>
        <v>7.1637660697465771E-2</v>
      </c>
      <c r="J26" s="3">
        <f t="shared" si="0"/>
        <v>11.825844486200511</v>
      </c>
      <c r="K26" s="3">
        <f t="shared" si="6"/>
        <v>12.550137507823191</v>
      </c>
      <c r="L26" s="3">
        <f t="shared" si="7"/>
        <v>0.47818481116636991</v>
      </c>
      <c r="M26">
        <f>STDEV(DATA!A26:L26)</f>
        <v>6.6875923072418318E-3</v>
      </c>
      <c r="N26">
        <f>STDEV(DATA!M26:X26)</f>
        <v>6.0460803673776393E-3</v>
      </c>
      <c r="O26">
        <f>STDEV(DATA!Y26:AJ26)</f>
        <v>8.297645398376503E-3</v>
      </c>
      <c r="R26">
        <f>(AVERAGE(DATA!A26:L26)-D26)</f>
        <v>-3.6940433333333189E-2</v>
      </c>
      <c r="S26">
        <f>(AVERAGE(DATA!M26:X26)-D26)</f>
        <v>-3.7382683333332167E-2</v>
      </c>
      <c r="T26">
        <f>(AVERAGE(DATA!Y26:AJ26)-D26)</f>
        <v>-3.7821741666666853E-2</v>
      </c>
      <c r="X26">
        <f t="shared" si="8"/>
        <v>7.0244643023397502E-2</v>
      </c>
      <c r="Y26">
        <f t="shared" si="9"/>
        <v>6.7492163562872812E-2</v>
      </c>
      <c r="Z26">
        <f t="shared" si="10"/>
        <v>7.9144015750581831E-2</v>
      </c>
      <c r="AB26">
        <f t="shared" si="11"/>
        <v>11.783203556823546</v>
      </c>
      <c r="AC26">
        <f t="shared" si="12"/>
        <v>11.696404259461849</v>
      </c>
      <c r="AD26">
        <f t="shared" si="13"/>
        <v>12.042227920318329</v>
      </c>
      <c r="AH26">
        <f t="shared" si="14"/>
        <v>6.4151193986419254E-4</v>
      </c>
      <c r="AI26">
        <f t="shared" si="19"/>
        <v>0</v>
      </c>
      <c r="AJ26">
        <f t="shared" si="20"/>
        <v>2.2515650309988637E-3</v>
      </c>
      <c r="AM26">
        <f t="shared" si="15"/>
        <v>4.4224999999897818E-4</v>
      </c>
      <c r="AN26">
        <f t="shared" si="21"/>
        <v>0</v>
      </c>
      <c r="AO26">
        <f t="shared" si="22"/>
        <v>-4.3905833333468536E-4</v>
      </c>
      <c r="AR26">
        <f t="shared" si="16"/>
        <v>8.6799297361697114E-2</v>
      </c>
      <c r="AS26">
        <f t="shared" si="17"/>
        <v>0</v>
      </c>
      <c r="AT26">
        <f t="shared" si="18"/>
        <v>0.34582366085647998</v>
      </c>
    </row>
    <row r="27" spans="1:46">
      <c r="A27" t="s">
        <v>1</v>
      </c>
      <c r="B27" t="s">
        <v>37</v>
      </c>
      <c r="C27" t="s">
        <v>7</v>
      </c>
      <c r="D27">
        <v>-10</v>
      </c>
      <c r="E27">
        <v>0.1</v>
      </c>
      <c r="F27">
        <v>-0.1</v>
      </c>
      <c r="G27" s="2">
        <f>STDEV(DATA!A27:AJ27)</f>
        <v>7.1944492505891149E-3</v>
      </c>
      <c r="H27" s="2">
        <f>AVERAGE(DATA!A27:AJ27)-D27</f>
        <v>-3.9828988888888972E-2</v>
      </c>
      <c r="I27" s="2">
        <f t="shared" si="5"/>
        <v>7.5657346156822763E-2</v>
      </c>
      <c r="J27" s="3">
        <f t="shared" si="0"/>
        <v>11.944393024905157</v>
      </c>
      <c r="K27" s="3">
        <f t="shared" si="6"/>
        <v>12.550137507823191</v>
      </c>
      <c r="L27" s="3">
        <f t="shared" si="7"/>
        <v>0.47356085149575122</v>
      </c>
      <c r="M27">
        <f>STDEV(DATA!A27:L27)</f>
        <v>8.6666803007135872E-3</v>
      </c>
      <c r="N27">
        <f>STDEV(DATA!M27:X27)</f>
        <v>6.7078237733665565E-3</v>
      </c>
      <c r="O27">
        <f>STDEV(DATA!Y27:AJ27)</f>
        <v>6.377691941370096E-3</v>
      </c>
      <c r="R27">
        <f>(AVERAGE(DATA!A27:L27)-D27)</f>
        <v>-3.9502125000000277E-2</v>
      </c>
      <c r="S27">
        <f>(AVERAGE(DATA!M27:X27)-D27)</f>
        <v>-3.8683999999999941E-2</v>
      </c>
      <c r="T27">
        <f>(AVERAGE(DATA!Y27:AJ27)-D27)</f>
        <v>-4.1300841666666699E-2</v>
      </c>
      <c r="X27">
        <f t="shared" si="8"/>
        <v>8.2662192897553943E-2</v>
      </c>
      <c r="Y27">
        <f t="shared" si="9"/>
        <v>7.2088962391365391E-2</v>
      </c>
      <c r="Z27">
        <f t="shared" si="10"/>
        <v>7.3061747534689775E-2</v>
      </c>
      <c r="AB27">
        <f t="shared" si="11"/>
        <v>12.136672119052642</v>
      </c>
      <c r="AC27">
        <f t="shared" si="12"/>
        <v>11.839481380693648</v>
      </c>
      <c r="AD27">
        <f t="shared" si="13"/>
        <v>11.868587786403076</v>
      </c>
      <c r="AH27">
        <f t="shared" si="14"/>
        <v>1.9588565273470308E-3</v>
      </c>
      <c r="AI27">
        <f t="shared" si="19"/>
        <v>0</v>
      </c>
      <c r="AJ27">
        <f t="shared" si="20"/>
        <v>-3.3013183199646044E-4</v>
      </c>
      <c r="AM27">
        <f t="shared" si="15"/>
        <v>-8.1812500000033594E-4</v>
      </c>
      <c r="AN27">
        <f t="shared" si="21"/>
        <v>0</v>
      </c>
      <c r="AO27">
        <f t="shared" si="22"/>
        <v>-2.6168416666667582E-3</v>
      </c>
      <c r="AR27">
        <f t="shared" si="16"/>
        <v>0.29719073835899401</v>
      </c>
      <c r="AS27">
        <f t="shared" si="17"/>
        <v>0</v>
      </c>
      <c r="AT27">
        <f t="shared" si="18"/>
        <v>2.9106405709427463E-2</v>
      </c>
    </row>
    <row r="28" spans="1:46">
      <c r="A28" t="s">
        <v>1</v>
      </c>
      <c r="B28" t="s">
        <v>38</v>
      </c>
      <c r="C28" t="s">
        <v>7</v>
      </c>
      <c r="D28">
        <v>-10</v>
      </c>
      <c r="E28">
        <v>0.1</v>
      </c>
      <c r="F28">
        <v>-0.1</v>
      </c>
      <c r="G28" s="2">
        <f>STDEV(DATA!A28:AJ28)</f>
        <v>8.8240003522585941E-3</v>
      </c>
      <c r="H28" s="2">
        <f>AVERAGE(DATA!A28:AJ28)-D28</f>
        <v>-2.5159663888890904E-2</v>
      </c>
      <c r="I28" s="2">
        <f t="shared" si="5"/>
        <v>6.9103185643138693E-2</v>
      </c>
      <c r="J28" s="3">
        <f t="shared" si="0"/>
        <v>11.747627851448616</v>
      </c>
      <c r="K28" s="3">
        <f t="shared" si="6"/>
        <v>12.550137507823191</v>
      </c>
      <c r="L28" s="3">
        <f t="shared" si="7"/>
        <v>0.63591166377162489</v>
      </c>
      <c r="M28">
        <f>STDEV(DATA!A28:L28)</f>
        <v>6.4187181418526246E-3</v>
      </c>
      <c r="N28">
        <f>STDEV(DATA!M28:X28)</f>
        <v>9.0790588170599484E-3</v>
      </c>
      <c r="O28">
        <f>STDEV(DATA!Y28:AJ28)</f>
        <v>7.4140203220237995E-3</v>
      </c>
      <c r="R28">
        <f>(AVERAGE(DATA!A28:L28)-D28)</f>
        <v>-2.0551349999999857E-2</v>
      </c>
      <c r="S28">
        <f>(AVERAGE(DATA!M28:X28)-D28)</f>
        <v>-2.3493199999998993E-2</v>
      </c>
      <c r="T28">
        <f>(AVERAGE(DATA!Y28:AJ28)-D28)</f>
        <v>-3.1434441666664981E-2</v>
      </c>
      <c r="X28">
        <f t="shared" si="8"/>
        <v>5.251656634642593E-2</v>
      </c>
      <c r="Y28">
        <f t="shared" si="9"/>
        <v>6.8706912908957529E-2</v>
      </c>
      <c r="Z28">
        <f t="shared" si="10"/>
        <v>6.8356262870343493E-2</v>
      </c>
      <c r="AB28">
        <f t="shared" si="11"/>
        <v>11.151619123704336</v>
      </c>
      <c r="AC28">
        <f t="shared" si="12"/>
        <v>11.735139685637307</v>
      </c>
      <c r="AD28">
        <f t="shared" si="13"/>
        <v>11.724029063968283</v>
      </c>
      <c r="AH28">
        <f t="shared" si="14"/>
        <v>-2.6603406752073238E-3</v>
      </c>
      <c r="AI28">
        <f t="shared" si="19"/>
        <v>0</v>
      </c>
      <c r="AJ28">
        <f t="shared" si="20"/>
        <v>-1.665038495036149E-3</v>
      </c>
      <c r="AM28">
        <f t="shared" si="15"/>
        <v>2.9418499999991354E-3</v>
      </c>
      <c r="AN28">
        <f t="shared" si="21"/>
        <v>0</v>
      </c>
      <c r="AO28">
        <f t="shared" si="22"/>
        <v>-7.941241666665988E-3</v>
      </c>
      <c r="AR28">
        <f t="shared" si="16"/>
        <v>-0.5835205619329713</v>
      </c>
      <c r="AS28">
        <f t="shared" si="17"/>
        <v>0</v>
      </c>
      <c r="AT28">
        <f t="shared" si="18"/>
        <v>-1.1110621669024212E-2</v>
      </c>
    </row>
    <row r="29" spans="1:46">
      <c r="A29" t="s">
        <v>1</v>
      </c>
      <c r="B29" t="s">
        <v>39</v>
      </c>
      <c r="C29" t="s">
        <v>4</v>
      </c>
      <c r="D29">
        <v>5.4</v>
      </c>
      <c r="E29">
        <v>0.1</v>
      </c>
      <c r="F29">
        <v>-0.1</v>
      </c>
      <c r="G29" s="2">
        <f>STDEV(DATA!A29:AJ29)</f>
        <v>1.0304096536255313E-2</v>
      </c>
      <c r="H29" s="2">
        <f>AVERAGE(DATA!A29:AJ29)-D29</f>
        <v>-0.1212081305555559</v>
      </c>
      <c r="I29" s="2">
        <f t="shared" si="5"/>
        <v>0.17252253130610737</v>
      </c>
      <c r="J29" s="3">
        <f t="shared" si="0"/>
        <v>14.187858153809174</v>
      </c>
      <c r="K29" s="3">
        <f t="shared" si="6"/>
        <v>13.003629045663764</v>
      </c>
      <c r="L29" s="3">
        <f t="shared" si="7"/>
        <v>0.29743593698787163</v>
      </c>
      <c r="M29">
        <f>STDEV(DATA!A29:L29)</f>
        <v>9.1859492881545008E-3</v>
      </c>
      <c r="N29">
        <f>STDEV(DATA!M29:X29)</f>
        <v>9.3869057069360766E-3</v>
      </c>
      <c r="O29">
        <f>STDEV(DATA!Y29:AJ29)</f>
        <v>7.3365377302994431E-3</v>
      </c>
      <c r="R29">
        <f>(AVERAGE(DATA!A29:L29)-D29)</f>
        <v>-0.1265243500000004</v>
      </c>
      <c r="S29">
        <f>(AVERAGE(DATA!M29:X29)-D29)</f>
        <v>-0.12401910000000083</v>
      </c>
      <c r="T29">
        <f>(AVERAGE(DATA!Y29:AJ29)-D29)</f>
        <v>-0.11308094166666738</v>
      </c>
      <c r="X29">
        <f t="shared" si="8"/>
        <v>0.17227037745500981</v>
      </c>
      <c r="Y29">
        <f t="shared" si="9"/>
        <v>0.17076589042054249</v>
      </c>
      <c r="Z29">
        <f t="shared" si="10"/>
        <v>0.14961689956355861</v>
      </c>
      <c r="AB29">
        <f t="shared" si="11"/>
        <v>14.184682072084099</v>
      </c>
      <c r="AC29">
        <f t="shared" si="12"/>
        <v>14.165634680663207</v>
      </c>
      <c r="AD29">
        <f t="shared" si="13"/>
        <v>13.878532299826178</v>
      </c>
      <c r="AH29">
        <f t="shared" si="14"/>
        <v>-2.0095641878157579E-4</v>
      </c>
      <c r="AI29">
        <f t="shared" si="19"/>
        <v>0</v>
      </c>
      <c r="AJ29">
        <f t="shared" si="20"/>
        <v>-2.0503679766366335E-3</v>
      </c>
      <c r="AM29">
        <f t="shared" si="15"/>
        <v>-2.5052499999995703E-3</v>
      </c>
      <c r="AN29">
        <f t="shared" si="21"/>
        <v>0</v>
      </c>
      <c r="AO29">
        <f t="shared" si="22"/>
        <v>1.0938158333333448E-2</v>
      </c>
      <c r="AR29">
        <f t="shared" si="16"/>
        <v>1.9047391420892623E-2</v>
      </c>
      <c r="AS29">
        <f t="shared" si="17"/>
        <v>0</v>
      </c>
      <c r="AT29">
        <f t="shared" si="18"/>
        <v>-0.28710238083702855</v>
      </c>
    </row>
    <row r="30" spans="1:46">
      <c r="A30" t="s">
        <v>1</v>
      </c>
      <c r="B30" t="s">
        <v>40</v>
      </c>
      <c r="C30" t="s">
        <v>4</v>
      </c>
      <c r="D30">
        <v>5.4</v>
      </c>
      <c r="E30">
        <v>0.1</v>
      </c>
      <c r="F30">
        <v>-0.1</v>
      </c>
      <c r="G30" s="2">
        <f>STDEV(DATA!A30:AJ30)</f>
        <v>9.121913984652362E-3</v>
      </c>
      <c r="H30" s="2">
        <f>AVERAGE(DATA!A30:AJ30)-D30</f>
        <v>-0.11874970555555642</v>
      </c>
      <c r="I30" s="2">
        <f t="shared" si="5"/>
        <v>0.16417683719912518</v>
      </c>
      <c r="J30" s="3">
        <f t="shared" si="0"/>
        <v>14.080188470171926</v>
      </c>
      <c r="K30" s="3">
        <f t="shared" si="6"/>
        <v>13.003629045663764</v>
      </c>
      <c r="L30" s="3">
        <f t="shared" si="7"/>
        <v>0.27669635021943784</v>
      </c>
      <c r="M30">
        <f>STDEV(DATA!A30:L30)</f>
        <v>7.4176321846032177E-3</v>
      </c>
      <c r="N30">
        <f>STDEV(DATA!M30:X30)</f>
        <v>7.0252201350820423E-3</v>
      </c>
      <c r="O30">
        <f>STDEV(DATA!Y30:AJ30)</f>
        <v>1.0830960305727355E-2</v>
      </c>
      <c r="R30">
        <f>(AVERAGE(DATA!A30:L30)-D30)</f>
        <v>-0.12296063333333418</v>
      </c>
      <c r="S30">
        <f>(AVERAGE(DATA!M30:X30)-D30)</f>
        <v>-0.11918245000000116</v>
      </c>
      <c r="T30">
        <f>(AVERAGE(DATA!Y30:AJ30)-D30)</f>
        <v>-0.11410603333333391</v>
      </c>
      <c r="X30">
        <f t="shared" si="8"/>
        <v>0.15990044161265821</v>
      </c>
      <c r="Y30">
        <f t="shared" si="9"/>
        <v>0.15416804627270975</v>
      </c>
      <c r="Z30">
        <f t="shared" si="10"/>
        <v>0.16804421565585614</v>
      </c>
      <c r="AB30">
        <f t="shared" si="11"/>
        <v>14.022877361570542</v>
      </c>
      <c r="AC30">
        <f t="shared" si="12"/>
        <v>13.943600889417278</v>
      </c>
      <c r="AD30">
        <f t="shared" si="13"/>
        <v>14.130746885508621</v>
      </c>
      <c r="AH30">
        <f t="shared" si="14"/>
        <v>3.9241204952117532E-4</v>
      </c>
      <c r="AI30">
        <f t="shared" si="19"/>
        <v>0</v>
      </c>
      <c r="AJ30">
        <f t="shared" si="20"/>
        <v>3.8057401706453131E-3</v>
      </c>
      <c r="AM30">
        <f t="shared" si="15"/>
        <v>-3.7781833333330184E-3</v>
      </c>
      <c r="AN30">
        <f t="shared" si="21"/>
        <v>0</v>
      </c>
      <c r="AO30">
        <f t="shared" si="22"/>
        <v>5.0764166666672494E-3</v>
      </c>
      <c r="AR30">
        <f t="shared" si="16"/>
        <v>7.9276472153264166E-2</v>
      </c>
      <c r="AS30">
        <f t="shared" si="17"/>
        <v>0</v>
      </c>
      <c r="AT30">
        <f t="shared" si="18"/>
        <v>0.18714599609134375</v>
      </c>
    </row>
    <row r="31" spans="1:46">
      <c r="A31" t="s">
        <v>1</v>
      </c>
      <c r="B31" t="s">
        <v>41</v>
      </c>
      <c r="C31" t="s">
        <v>4</v>
      </c>
      <c r="D31">
        <v>5.9999967999999999</v>
      </c>
      <c r="E31">
        <v>0.1</v>
      </c>
      <c r="F31">
        <v>-0.1</v>
      </c>
      <c r="G31" s="2">
        <f>STDEV(DATA!A31:AJ31)</f>
        <v>8.1590683355743307E-3</v>
      </c>
      <c r="H31" s="2">
        <f>AVERAGE(DATA!A31:AJ31)-D31</f>
        <v>3.9776133333334407E-2</v>
      </c>
      <c r="I31" s="2">
        <f t="shared" si="5"/>
        <v>8.0408293644494575E-2</v>
      </c>
      <c r="J31" s="3">
        <f t="shared" si="0"/>
        <v>12.452798021798262</v>
      </c>
      <c r="K31" s="3">
        <f t="shared" si="6"/>
        <v>12.926293791844822</v>
      </c>
      <c r="L31" s="3">
        <f t="shared" si="7"/>
        <v>0.50532300176403733</v>
      </c>
      <c r="M31">
        <f>STDEV(DATA!A31:L31)</f>
        <v>3.9655645862221468E-3</v>
      </c>
      <c r="N31">
        <f>STDEV(DATA!M31:X31)</f>
        <v>7.8017840484589374E-3</v>
      </c>
      <c r="O31">
        <f>STDEV(DATA!Y31:AJ31)</f>
        <v>5.6348352952388363E-3</v>
      </c>
      <c r="R31">
        <f>(AVERAGE(DATA!A31:L31)-D31)</f>
        <v>3.454332499999957E-2</v>
      </c>
      <c r="S31">
        <f>(AVERAGE(DATA!M31:X31)-D31)</f>
        <v>3.7207266666667849E-2</v>
      </c>
      <c r="T31">
        <f>(AVERAGE(DATA!Y31:AJ31)-D31)</f>
        <v>4.7577808333334026E-2</v>
      </c>
      <c r="X31">
        <f t="shared" si="8"/>
        <v>5.429183663938586E-2</v>
      </c>
      <c r="Y31">
        <f t="shared" si="9"/>
        <v>7.6060151227993353E-2</v>
      </c>
      <c r="Z31">
        <f t="shared" si="10"/>
        <v>7.5639288103623428E-2</v>
      </c>
      <c r="AB31">
        <f t="shared" si="11"/>
        <v>11.599966460139674</v>
      </c>
      <c r="AC31">
        <f t="shared" si="12"/>
        <v>12.332079714696855</v>
      </c>
      <c r="AD31">
        <f t="shared" si="13"/>
        <v>12.320030955499167</v>
      </c>
      <c r="AH31">
        <f t="shared" si="14"/>
        <v>-3.8362194622367906E-3</v>
      </c>
      <c r="AI31">
        <f t="shared" si="19"/>
        <v>0</v>
      </c>
      <c r="AJ31">
        <f t="shared" si="20"/>
        <v>-2.166948753220101E-3</v>
      </c>
      <c r="AM31">
        <f t="shared" si="15"/>
        <v>-2.6639416666682791E-3</v>
      </c>
      <c r="AN31">
        <f t="shared" si="21"/>
        <v>0</v>
      </c>
      <c r="AO31">
        <f t="shared" si="22"/>
        <v>1.0370541666666178E-2</v>
      </c>
      <c r="AR31">
        <f t="shared" si="16"/>
        <v>-0.73211325455718068</v>
      </c>
      <c r="AS31">
        <f t="shared" si="17"/>
        <v>0</v>
      </c>
      <c r="AT31">
        <f t="shared" si="18"/>
        <v>-1.2048759197687886E-2</v>
      </c>
    </row>
    <row r="32" spans="1:46">
      <c r="A32" t="s">
        <v>1</v>
      </c>
      <c r="B32" t="s">
        <v>42</v>
      </c>
      <c r="C32" t="s">
        <v>4</v>
      </c>
      <c r="D32">
        <v>6</v>
      </c>
      <c r="E32">
        <v>0.1</v>
      </c>
      <c r="F32">
        <v>-0.1</v>
      </c>
      <c r="G32" s="2">
        <f>STDEV(DATA!A32:AJ32)</f>
        <v>5.8683151782376423E-3</v>
      </c>
      <c r="H32" s="2">
        <f>AVERAGE(DATA!A32:AJ32)-D32</f>
        <v>4.4403052777778562E-2</v>
      </c>
      <c r="I32" s="2">
        <f t="shared" si="5"/>
        <v>7.3627262365402013E-2</v>
      </c>
      <c r="J32" s="3">
        <f t="shared" si="0"/>
        <v>12.261486663619815</v>
      </c>
      <c r="K32" s="3">
        <f t="shared" si="6"/>
        <v>12.926293400181226</v>
      </c>
      <c r="L32" s="3">
        <f t="shared" si="7"/>
        <v>0.39692104050518273</v>
      </c>
      <c r="M32">
        <f>STDEV(DATA!A32:L32)</f>
        <v>4.1945943800991373E-3</v>
      </c>
      <c r="N32">
        <f>STDEV(DATA!M32:X32)</f>
        <v>6.5992834294200239E-3</v>
      </c>
      <c r="O32">
        <f>STDEV(DATA!Y32:AJ32)</f>
        <v>5.3731199522166657E-3</v>
      </c>
      <c r="R32">
        <f>(AVERAGE(DATA!A32:L32)-D32)</f>
        <v>4.6524908333332782E-2</v>
      </c>
      <c r="S32">
        <f>(AVERAGE(DATA!M32:X32)-D32)</f>
        <v>4.5705800000000352E-2</v>
      </c>
      <c r="T32">
        <f>(AVERAGE(DATA!Y32:AJ32)-D32)</f>
        <v>4.0978449999999889E-2</v>
      </c>
      <c r="X32">
        <f t="shared" si="8"/>
        <v>6.7413988346226486E-2</v>
      </c>
      <c r="Y32">
        <f t="shared" si="9"/>
        <v>7.8570231478512068E-2</v>
      </c>
      <c r="Z32">
        <f t="shared" si="10"/>
        <v>6.7736587362038886E-2</v>
      </c>
      <c r="AB32">
        <f t="shared" si="11"/>
        <v>12.070043508321357</v>
      </c>
      <c r="AC32">
        <f t="shared" si="12"/>
        <v>12.402583563366077</v>
      </c>
      <c r="AD32">
        <f t="shared" si="13"/>
        <v>12.080409963498036</v>
      </c>
      <c r="AH32">
        <f t="shared" si="14"/>
        <v>-2.4046890493208866E-3</v>
      </c>
      <c r="AI32">
        <f t="shared" si="19"/>
        <v>0</v>
      </c>
      <c r="AJ32">
        <f t="shared" si="20"/>
        <v>-1.2261634772033582E-3</v>
      </c>
      <c r="AM32">
        <f t="shared" si="15"/>
        <v>8.1910833333243005E-4</v>
      </c>
      <c r="AN32">
        <f t="shared" si="21"/>
        <v>0</v>
      </c>
      <c r="AO32">
        <f t="shared" si="22"/>
        <v>-4.7273500000004631E-3</v>
      </c>
      <c r="AR32">
        <f t="shared" si="16"/>
        <v>-0.33254005504472062</v>
      </c>
      <c r="AS32">
        <f t="shared" si="17"/>
        <v>0</v>
      </c>
      <c r="AT32">
        <f t="shared" si="18"/>
        <v>-0.32217359986804084</v>
      </c>
    </row>
    <row r="33" spans="1:46">
      <c r="A33" t="s">
        <v>1</v>
      </c>
      <c r="B33" t="s">
        <v>43</v>
      </c>
      <c r="C33" t="s">
        <v>4</v>
      </c>
      <c r="D33">
        <v>5</v>
      </c>
      <c r="E33">
        <v>0.1</v>
      </c>
      <c r="F33">
        <v>-0.1</v>
      </c>
      <c r="G33" s="2">
        <f>STDEV(DATA!A33:AJ33)</f>
        <v>1.1575619667075565E-2</v>
      </c>
      <c r="H33" s="2">
        <f>AVERAGE(DATA!A33:AJ33)-D33</f>
        <v>-5.5350908333332782E-2</v>
      </c>
      <c r="I33" s="2">
        <f t="shared" si="5"/>
        <v>0.11299749427536909</v>
      </c>
      <c r="J33" s="3">
        <f t="shared" si="0"/>
        <v>13.325417280836916</v>
      </c>
      <c r="K33" s="3">
        <f t="shared" si="6"/>
        <v>13.060073215386453</v>
      </c>
      <c r="L33" s="3">
        <f t="shared" si="7"/>
        <v>0.51015809077637186</v>
      </c>
      <c r="M33">
        <f>STDEV(DATA!A33:L33)</f>
        <v>6.3355001852417533E-3</v>
      </c>
      <c r="N33">
        <f>STDEV(DATA!M33:X33)</f>
        <v>9.8978803131253065E-3</v>
      </c>
      <c r="O33">
        <f>STDEV(DATA!Y33:AJ33)</f>
        <v>9.862388892099918E-3</v>
      </c>
      <c r="R33">
        <f>(AVERAGE(DATA!A33:L33)-D33)</f>
        <v>-6.3022091666667279E-2</v>
      </c>
      <c r="S33">
        <f>(AVERAGE(DATA!M33:X33)-D33)</f>
        <v>-5.8102775000000051E-2</v>
      </c>
      <c r="T33">
        <f>(AVERAGE(DATA!Y33:AJ33)-D33)</f>
        <v>-4.4927858333332793E-2</v>
      </c>
      <c r="X33">
        <f t="shared" si="8"/>
        <v>9.4572882589171209E-2</v>
      </c>
      <c r="Y33">
        <f t="shared" si="9"/>
        <v>0.10739421895936407</v>
      </c>
      <c r="Z33">
        <f t="shared" si="10"/>
        <v>9.4042555015990376E-2</v>
      </c>
      <c r="AB33">
        <f t="shared" si="11"/>
        <v>12.938906348232667</v>
      </c>
      <c r="AC33">
        <f t="shared" si="12"/>
        <v>13.21497773479159</v>
      </c>
      <c r="AD33">
        <f t="shared" si="13"/>
        <v>12.926695314581632</v>
      </c>
      <c r="AH33">
        <f t="shared" si="14"/>
        <v>-3.5623801278835531E-3</v>
      </c>
      <c r="AI33">
        <f t="shared" si="19"/>
        <v>0</v>
      </c>
      <c r="AJ33">
        <f t="shared" si="20"/>
        <v>-3.5491421025388506E-5</v>
      </c>
      <c r="AM33">
        <f t="shared" si="15"/>
        <v>-4.9193166666672283E-3</v>
      </c>
      <c r="AN33">
        <f t="shared" si="21"/>
        <v>0</v>
      </c>
      <c r="AO33">
        <f t="shared" si="22"/>
        <v>1.3174916666667258E-2</v>
      </c>
      <c r="AR33">
        <f t="shared" si="16"/>
        <v>-0.27607138655892349</v>
      </c>
      <c r="AS33">
        <f t="shared" si="17"/>
        <v>0</v>
      </c>
      <c r="AT33">
        <f t="shared" si="18"/>
        <v>-0.28828242020995809</v>
      </c>
    </row>
    <row r="34" spans="1:46">
      <c r="A34" t="s">
        <v>1</v>
      </c>
      <c r="B34" t="s">
        <v>44</v>
      </c>
      <c r="C34" t="s">
        <v>4</v>
      </c>
      <c r="D34">
        <v>5</v>
      </c>
      <c r="E34">
        <v>0.1</v>
      </c>
      <c r="F34">
        <v>-0.1</v>
      </c>
      <c r="G34" s="2">
        <f>STDEV(DATA!A34:AJ34)</f>
        <v>1.0388795089925939E-2</v>
      </c>
      <c r="H34" s="2">
        <f>AVERAGE(DATA!A34:AJ34)-D34</f>
        <v>-6.4001369444444123E-2</v>
      </c>
      <c r="I34" s="2">
        <f t="shared" si="5"/>
        <v>0.1157375689922753</v>
      </c>
      <c r="J34" s="3">
        <f t="shared" si="0"/>
        <v>13.37744499534921</v>
      </c>
      <c r="K34" s="3">
        <f t="shared" si="6"/>
        <v>13.060073215386453</v>
      </c>
      <c r="L34" s="3">
        <f t="shared" si="7"/>
        <v>0.44701301399620919</v>
      </c>
      <c r="M34">
        <f>STDEV(DATA!A34:L34)</f>
        <v>5.7237346104541771E-3</v>
      </c>
      <c r="N34">
        <f>STDEV(DATA!M34:X34)</f>
        <v>1.1339107621440357E-2</v>
      </c>
      <c r="O34">
        <f>STDEV(DATA!Y34:AJ34)</f>
        <v>7.6664825144566557E-3</v>
      </c>
      <c r="R34">
        <f>(AVERAGE(DATA!A34:L34)-D34)</f>
        <v>-6.8331299999999651E-2</v>
      </c>
      <c r="S34">
        <f>(AVERAGE(DATA!M34:X34)-D34)</f>
        <v>-6.835161666666778E-2</v>
      </c>
      <c r="T34">
        <f>(AVERAGE(DATA!Y34:AJ34)-D34)</f>
        <v>-5.5321191666666714E-2</v>
      </c>
      <c r="X34">
        <f t="shared" si="8"/>
        <v>9.6835498360061445E-2</v>
      </c>
      <c r="Y34">
        <f t="shared" si="9"/>
        <v>0.12482037262144074</v>
      </c>
      <c r="Z34">
        <f t="shared" si="10"/>
        <v>9.3500274588660864E-2</v>
      </c>
      <c r="AB34">
        <f t="shared" si="11"/>
        <v>12.990246175264126</v>
      </c>
      <c r="AC34">
        <f t="shared" si="12"/>
        <v>13.541500589033223</v>
      </c>
      <c r="AD34">
        <f t="shared" si="13"/>
        <v>12.91413764687017</v>
      </c>
      <c r="AH34">
        <f t="shared" si="14"/>
        <v>-5.6153730109861797E-3</v>
      </c>
      <c r="AI34">
        <f t="shared" si="19"/>
        <v>0</v>
      </c>
      <c r="AJ34">
        <f t="shared" si="20"/>
        <v>-3.6726251069837011E-3</v>
      </c>
      <c r="AM34">
        <f t="shared" si="15"/>
        <v>2.0316666668129812E-5</v>
      </c>
      <c r="AN34">
        <f t="shared" si="21"/>
        <v>0</v>
      </c>
      <c r="AO34">
        <f t="shared" si="22"/>
        <v>1.3030425000001067E-2</v>
      </c>
      <c r="AR34">
        <f t="shared" si="16"/>
        <v>-0.55125441376909734</v>
      </c>
      <c r="AS34">
        <f t="shared" si="17"/>
        <v>0</v>
      </c>
      <c r="AT34">
        <f t="shared" si="18"/>
        <v>-0.62736294216305311</v>
      </c>
    </row>
    <row r="35" spans="1:46">
      <c r="A35" t="s">
        <v>1</v>
      </c>
      <c r="B35" t="s">
        <v>45</v>
      </c>
      <c r="C35" t="s">
        <v>4</v>
      </c>
      <c r="D35">
        <v>5.9999973999999998</v>
      </c>
      <c r="E35">
        <v>0.1</v>
      </c>
      <c r="F35">
        <v>-0.1</v>
      </c>
      <c r="G35" s="2">
        <f>STDEV(DATA!A35:AJ35)</f>
        <v>1.7898145518961701E-2</v>
      </c>
      <c r="H35" s="2">
        <f>AVERAGE(DATA!A35:AJ35)-D35</f>
        <v>2.3623008333331974E-2</v>
      </c>
      <c r="I35" s="2">
        <f t="shared" si="5"/>
        <v>0.11275577301776124</v>
      </c>
      <c r="J35" s="3">
        <f t="shared" si="0"/>
        <v>13.186987651892833</v>
      </c>
      <c r="K35" s="3">
        <f t="shared" si="6"/>
        <v>12.926293718407884</v>
      </c>
      <c r="L35" s="3">
        <f t="shared" si="7"/>
        <v>0.79049402348905995</v>
      </c>
      <c r="M35">
        <f>STDEV(DATA!A35:L35)</f>
        <v>4.4282125179884559E-3</v>
      </c>
      <c r="N35">
        <f>STDEV(DATA!M35:X35)</f>
        <v>1.5487840582160208E-2</v>
      </c>
      <c r="O35">
        <f>STDEV(DATA!Y35:AJ35)</f>
        <v>1.1858664170168381E-2</v>
      </c>
      <c r="R35">
        <f>(AVERAGE(DATA!A35:L35)-D35)</f>
        <v>3.5128391666666481E-2</v>
      </c>
      <c r="S35">
        <f>(AVERAGE(DATA!M35:X35)-D35)</f>
        <v>3.1453525000000759E-2</v>
      </c>
      <c r="T35">
        <f>(AVERAGE(DATA!Y35:AJ35)-D35)</f>
        <v>4.287108333334011E-3</v>
      </c>
      <c r="X35">
        <f t="shared" si="8"/>
        <v>5.7180890006248992E-2</v>
      </c>
      <c r="Y35">
        <f t="shared" si="9"/>
        <v>0.10858297109915858</v>
      </c>
      <c r="Z35">
        <f t="shared" si="10"/>
        <v>6.3343255900772541E-2</v>
      </c>
      <c r="AB35">
        <f t="shared" si="11"/>
        <v>11.71254827220562</v>
      </c>
      <c r="AC35">
        <f t="shared" si="12"/>
        <v>13.105102322685147</v>
      </c>
      <c r="AD35">
        <f t="shared" si="13"/>
        <v>11.93479563210626</v>
      </c>
      <c r="AH35">
        <f t="shared" si="14"/>
        <v>-1.1059628064171753E-2</v>
      </c>
      <c r="AI35">
        <f t="shared" si="19"/>
        <v>0</v>
      </c>
      <c r="AJ35">
        <f t="shared" si="20"/>
        <v>-3.6291764119918274E-3</v>
      </c>
      <c r="AM35">
        <f t="shared" si="15"/>
        <v>3.6748666666657215E-3</v>
      </c>
      <c r="AN35">
        <f t="shared" si="21"/>
        <v>0</v>
      </c>
      <c r="AO35">
        <f t="shared" si="22"/>
        <v>-2.7166416666666748E-2</v>
      </c>
      <c r="AR35">
        <f t="shared" si="16"/>
        <v>-1.3925540504795269</v>
      </c>
      <c r="AS35">
        <f t="shared" si="17"/>
        <v>0</v>
      </c>
      <c r="AT35">
        <f t="shared" si="18"/>
        <v>-1.1703066905788866</v>
      </c>
    </row>
    <row r="36" spans="1:46">
      <c r="A36" t="s">
        <v>1</v>
      </c>
      <c r="B36" t="s">
        <v>46</v>
      </c>
      <c r="C36" t="s">
        <v>4</v>
      </c>
      <c r="D36">
        <v>6</v>
      </c>
      <c r="E36">
        <v>0.1</v>
      </c>
      <c r="F36">
        <v>-0.1</v>
      </c>
      <c r="G36" s="2">
        <f>STDEV(DATA!A36:AJ36)</f>
        <v>2.2324289840458214E-2</v>
      </c>
      <c r="H36" s="2">
        <f>AVERAGE(DATA!A36:AJ36)-D36</f>
        <v>1.1267258333332641E-2</v>
      </c>
      <c r="I36" s="2">
        <f t="shared" si="5"/>
        <v>0.12244222173881454</v>
      </c>
      <c r="J36" s="3">
        <f t="shared" si="0"/>
        <v>13.365949406970129</v>
      </c>
      <c r="K36" s="3">
        <f t="shared" si="6"/>
        <v>12.926293400181226</v>
      </c>
      <c r="L36" s="3">
        <f t="shared" si="7"/>
        <v>0.90797897838404795</v>
      </c>
      <c r="M36">
        <f>STDEV(DATA!A36:L36)</f>
        <v>3.7602982919233909E-3</v>
      </c>
      <c r="N36">
        <f>STDEV(DATA!M36:X36)</f>
        <v>1.5966023834807396E-2</v>
      </c>
      <c r="O36">
        <f>STDEV(DATA!Y36:AJ36)</f>
        <v>1.0993467216939577E-2</v>
      </c>
      <c r="R36">
        <f>(AVERAGE(DATA!A36:L36)-D36)</f>
        <v>-7.5834666666665385E-3</v>
      </c>
      <c r="S36">
        <f>(AVERAGE(DATA!M36:X36)-D36)</f>
        <v>3.9124500000005114E-3</v>
      </c>
      <c r="T36">
        <f>(AVERAGE(DATA!Y36:AJ36)-D36)</f>
        <v>3.7472791666666616E-2</v>
      </c>
      <c r="X36">
        <f t="shared" si="8"/>
        <v>2.6309752160445024E-2</v>
      </c>
      <c r="Y36">
        <f t="shared" si="9"/>
        <v>8.3423248697341329E-2</v>
      </c>
      <c r="Z36">
        <f t="shared" si="10"/>
        <v>9.2220258407025718E-2</v>
      </c>
      <c r="AB36">
        <f t="shared" si="11"/>
        <v>10.026877185296536</v>
      </c>
      <c r="AC36">
        <f t="shared" si="12"/>
        <v>12.532728891615246</v>
      </c>
      <c r="AD36">
        <f t="shared" si="13"/>
        <v>12.750425074210408</v>
      </c>
      <c r="AH36">
        <f t="shared" si="14"/>
        <v>-1.2205725542884006E-2</v>
      </c>
      <c r="AI36">
        <f t="shared" si="19"/>
        <v>0</v>
      </c>
      <c r="AJ36">
        <f t="shared" si="20"/>
        <v>-4.9725566178678189E-3</v>
      </c>
      <c r="AM36">
        <f t="shared" si="15"/>
        <v>-1.149591666666705E-2</v>
      </c>
      <c r="AN36">
        <f t="shared" si="21"/>
        <v>0</v>
      </c>
      <c r="AO36">
        <f t="shared" si="22"/>
        <v>3.3560341666666105E-2</v>
      </c>
      <c r="AR36">
        <f t="shared" si="16"/>
        <v>-2.50585170631871</v>
      </c>
      <c r="AS36">
        <f t="shared" si="17"/>
        <v>0</v>
      </c>
      <c r="AT36">
        <f t="shared" si="18"/>
        <v>0.21769618259516221</v>
      </c>
    </row>
    <row r="37" spans="1:46">
      <c r="A37" t="s">
        <v>2</v>
      </c>
      <c r="L37" s="12">
        <f>AVERAGE(L2:L36)</f>
        <v>0.59065860832407202</v>
      </c>
      <c r="AA37" t="s">
        <v>99</v>
      </c>
      <c r="AB37" t="s">
        <v>100</v>
      </c>
      <c r="AC37" t="s">
        <v>101</v>
      </c>
      <c r="AD37" t="s">
        <v>102</v>
      </c>
      <c r="AF37" t="s">
        <v>103</v>
      </c>
    </row>
    <row r="38" spans="1:46">
      <c r="J38">
        <v>8</v>
      </c>
      <c r="K38">
        <v>8</v>
      </c>
      <c r="AA38">
        <v>4</v>
      </c>
      <c r="AB38">
        <f t="array" ref="AB38:AB53">FREQUENCY(AB2:AB36,AA38:AA53)</f>
        <v>0</v>
      </c>
      <c r="AC38">
        <f t="array" ref="AC38:AC53">FREQUENCY(AC2:AC36,AA38:AA53)</f>
        <v>0</v>
      </c>
      <c r="AD38">
        <f t="array" ref="AD38:AD53">FREQUENCY(AD2:AD36,AA38:AA53)</f>
        <v>0</v>
      </c>
      <c r="AF38">
        <f>AB38+AC38+AD38</f>
        <v>0</v>
      </c>
    </row>
    <row r="39" spans="1:46">
      <c r="J39">
        <v>18</v>
      </c>
      <c r="K39">
        <v>18</v>
      </c>
      <c r="R39" s="9"/>
      <c r="AA39">
        <v>5</v>
      </c>
      <c r="AB39">
        <v>0</v>
      </c>
      <c r="AC39">
        <v>0</v>
      </c>
      <c r="AD39">
        <v>0</v>
      </c>
      <c r="AF39">
        <f t="shared" ref="AF39:AF53" si="23">AB39+AC39+AD39</f>
        <v>0</v>
      </c>
    </row>
    <row r="40" spans="1:46">
      <c r="J40" t="s">
        <v>98</v>
      </c>
      <c r="K40" t="s">
        <v>98</v>
      </c>
      <c r="R40" s="9"/>
      <c r="AA40">
        <v>6</v>
      </c>
      <c r="AB40">
        <v>0</v>
      </c>
      <c r="AC40">
        <v>0</v>
      </c>
      <c r="AD40">
        <v>0</v>
      </c>
      <c r="AF40">
        <f t="shared" si="23"/>
        <v>0</v>
      </c>
    </row>
    <row r="41" spans="1:46">
      <c r="J41" s="10">
        <v>4.9000000000000004</v>
      </c>
      <c r="K41" s="3">
        <v>13.060073215386453</v>
      </c>
      <c r="L41" s="3"/>
      <c r="R41" s="9"/>
      <c r="AA41">
        <v>7</v>
      </c>
      <c r="AB41">
        <v>0</v>
      </c>
      <c r="AC41">
        <v>0</v>
      </c>
      <c r="AD41">
        <v>0</v>
      </c>
      <c r="AF41">
        <f t="shared" si="23"/>
        <v>0</v>
      </c>
    </row>
    <row r="42" spans="1:46">
      <c r="J42" s="10">
        <v>5</v>
      </c>
      <c r="K42" s="3">
        <v>12.550137507823191</v>
      </c>
      <c r="L42" s="3"/>
      <c r="R42" s="9"/>
      <c r="AA42">
        <v>8</v>
      </c>
      <c r="AB42">
        <v>0</v>
      </c>
      <c r="AC42">
        <v>0</v>
      </c>
      <c r="AD42">
        <v>0</v>
      </c>
      <c r="AF42">
        <f t="shared" si="23"/>
        <v>0</v>
      </c>
    </row>
    <row r="43" spans="1:46">
      <c r="J43" s="10">
        <v>5.6</v>
      </c>
      <c r="K43" s="3">
        <v>12.550137507823191</v>
      </c>
      <c r="L43" s="3"/>
      <c r="R43" s="9"/>
      <c r="AA43">
        <v>9</v>
      </c>
      <c r="AB43">
        <v>1</v>
      </c>
      <c r="AC43">
        <v>0</v>
      </c>
      <c r="AD43">
        <v>0</v>
      </c>
      <c r="AF43">
        <f t="shared" si="23"/>
        <v>1</v>
      </c>
    </row>
    <row r="44" spans="1:46">
      <c r="J44" s="10">
        <v>8.4</v>
      </c>
      <c r="K44" s="3">
        <v>12.550137507823191</v>
      </c>
      <c r="L44" s="3"/>
      <c r="R44" s="9"/>
      <c r="AA44">
        <v>10</v>
      </c>
      <c r="AB44">
        <v>1</v>
      </c>
      <c r="AC44">
        <v>2</v>
      </c>
      <c r="AD44">
        <v>2</v>
      </c>
      <c r="AF44">
        <f t="shared" si="23"/>
        <v>5</v>
      </c>
    </row>
    <row r="45" spans="1:46">
      <c r="J45" s="10">
        <v>8.5</v>
      </c>
      <c r="K45" s="3">
        <v>13.060073215386453</v>
      </c>
      <c r="L45" s="3"/>
      <c r="R45" s="9"/>
      <c r="AA45">
        <v>11</v>
      </c>
      <c r="AB45">
        <v>4</v>
      </c>
      <c r="AC45">
        <v>4</v>
      </c>
      <c r="AD45">
        <v>1</v>
      </c>
      <c r="AF45">
        <f t="shared" si="23"/>
        <v>9</v>
      </c>
    </row>
    <row r="46" spans="1:46">
      <c r="J46" s="10">
        <v>8.9</v>
      </c>
      <c r="K46" s="3">
        <v>12.550137507823191</v>
      </c>
      <c r="L46" s="3"/>
      <c r="R46" s="9"/>
      <c r="AA46">
        <v>12</v>
      </c>
      <c r="AB46">
        <v>8</v>
      </c>
      <c r="AC46">
        <v>5</v>
      </c>
      <c r="AD46">
        <v>10</v>
      </c>
      <c r="AF46">
        <f t="shared" si="23"/>
        <v>23</v>
      </c>
    </row>
    <row r="47" spans="1:46">
      <c r="J47" s="10">
        <v>9.6999999999999993</v>
      </c>
      <c r="K47" s="3">
        <v>12.187972445717499</v>
      </c>
      <c r="L47" s="3"/>
      <c r="R47" s="9"/>
      <c r="AA47">
        <v>13</v>
      </c>
      <c r="AB47">
        <v>11</v>
      </c>
      <c r="AC47">
        <v>10</v>
      </c>
      <c r="AD47">
        <v>10</v>
      </c>
      <c r="AF47">
        <f t="shared" si="23"/>
        <v>31</v>
      </c>
    </row>
    <row r="48" spans="1:46">
      <c r="J48" s="10">
        <v>10.7</v>
      </c>
      <c r="K48" s="3">
        <v>12.187972445717499</v>
      </c>
      <c r="L48" s="3"/>
      <c r="R48" s="9"/>
      <c r="AA48">
        <v>14</v>
      </c>
      <c r="AB48">
        <v>4</v>
      </c>
      <c r="AC48">
        <v>9</v>
      </c>
      <c r="AD48">
        <v>7</v>
      </c>
      <c r="AF48">
        <f t="shared" si="23"/>
        <v>20</v>
      </c>
    </row>
    <row r="49" spans="10:32">
      <c r="J49" s="10">
        <v>10.9</v>
      </c>
      <c r="K49" s="3">
        <v>13.433871013044671</v>
      </c>
      <c r="L49" s="3"/>
      <c r="R49" s="9"/>
      <c r="AA49">
        <v>15</v>
      </c>
      <c r="AB49">
        <v>2</v>
      </c>
      <c r="AC49">
        <v>1</v>
      </c>
      <c r="AD49">
        <v>1</v>
      </c>
      <c r="AF49">
        <f t="shared" si="23"/>
        <v>4</v>
      </c>
    </row>
    <row r="50" spans="10:32">
      <c r="J50" s="10">
        <v>11</v>
      </c>
      <c r="K50" s="3">
        <v>13.433871013044671</v>
      </c>
      <c r="L50" s="3"/>
      <c r="R50" s="9"/>
      <c r="AA50">
        <v>16</v>
      </c>
      <c r="AB50">
        <v>1</v>
      </c>
      <c r="AC50">
        <v>2</v>
      </c>
      <c r="AD50">
        <v>1</v>
      </c>
      <c r="AF50">
        <f t="shared" si="23"/>
        <v>4</v>
      </c>
    </row>
    <row r="51" spans="10:32">
      <c r="J51" s="10">
        <v>11</v>
      </c>
      <c r="K51" s="3">
        <v>13.433871013044671</v>
      </c>
      <c r="L51" s="3"/>
      <c r="R51" s="9"/>
      <c r="AA51">
        <v>17</v>
      </c>
      <c r="AB51">
        <v>3</v>
      </c>
      <c r="AC51">
        <v>0</v>
      </c>
      <c r="AD51">
        <v>2</v>
      </c>
      <c r="AF51">
        <f t="shared" si="23"/>
        <v>5</v>
      </c>
    </row>
    <row r="52" spans="10:32">
      <c r="J52" s="10">
        <v>11.2</v>
      </c>
      <c r="K52" s="3">
        <v>14.482093246661224</v>
      </c>
      <c r="L52" s="3"/>
      <c r="R52" s="9"/>
      <c r="AA52">
        <v>18</v>
      </c>
      <c r="AB52">
        <v>0</v>
      </c>
      <c r="AC52">
        <v>1</v>
      </c>
      <c r="AD52">
        <v>1</v>
      </c>
      <c r="AF52">
        <f t="shared" si="23"/>
        <v>2</v>
      </c>
    </row>
    <row r="53" spans="10:32">
      <c r="J53" s="10">
        <v>11.3</v>
      </c>
      <c r="K53" s="3">
        <v>14.482093246661224</v>
      </c>
      <c r="L53" s="3"/>
      <c r="R53" s="9"/>
      <c r="AA53">
        <v>19</v>
      </c>
      <c r="AB53">
        <v>0</v>
      </c>
      <c r="AC53">
        <v>1</v>
      </c>
      <c r="AD53">
        <v>0</v>
      </c>
      <c r="AF53">
        <f t="shared" si="23"/>
        <v>1</v>
      </c>
    </row>
    <row r="54" spans="10:32">
      <c r="J54" s="10">
        <v>11.7</v>
      </c>
      <c r="K54" s="3">
        <v>13.348884605174961</v>
      </c>
      <c r="L54" s="3"/>
      <c r="R54" s="9"/>
    </row>
    <row r="55" spans="10:32">
      <c r="J55" s="10">
        <v>11.9</v>
      </c>
      <c r="K55" s="3">
        <v>13.348884605174961</v>
      </c>
      <c r="L55" s="3"/>
    </row>
    <row r="56" spans="10:32">
      <c r="J56" s="10">
        <v>12.2</v>
      </c>
      <c r="K56" s="3">
        <v>10.979477825570713</v>
      </c>
      <c r="L56" s="3"/>
    </row>
    <row r="57" spans="10:32">
      <c r="J57" s="10">
        <v>12.2</v>
      </c>
      <c r="K57" s="3">
        <v>13.433871013044671</v>
      </c>
      <c r="L57" s="3"/>
    </row>
    <row r="58" spans="10:32">
      <c r="J58" s="10">
        <v>12.2</v>
      </c>
      <c r="K58" s="3">
        <v>13.003629045663764</v>
      </c>
      <c r="L58" s="3"/>
      <c r="M58" s="6"/>
    </row>
    <row r="59" spans="10:32">
      <c r="J59" s="10">
        <v>12.3</v>
      </c>
      <c r="K59" s="3">
        <v>13.003629045663764</v>
      </c>
      <c r="L59" s="3"/>
    </row>
    <row r="60" spans="10:32">
      <c r="J60" s="10">
        <v>12.3</v>
      </c>
      <c r="K60" s="3">
        <v>12.926293400181226</v>
      </c>
      <c r="L60" s="3"/>
    </row>
    <row r="61" spans="10:32">
      <c r="J61" s="10">
        <v>12.5</v>
      </c>
      <c r="K61" s="3">
        <v>12.926293791844822</v>
      </c>
      <c r="L61" s="3"/>
    </row>
    <row r="62" spans="10:32">
      <c r="J62" s="10">
        <v>12.8</v>
      </c>
      <c r="K62" s="3">
        <v>11.252200283951151</v>
      </c>
      <c r="L62" s="3"/>
    </row>
    <row r="63" spans="10:32">
      <c r="J63" s="10">
        <v>13</v>
      </c>
      <c r="K63" s="3">
        <v>11.252200283951151</v>
      </c>
      <c r="L63" s="3"/>
    </row>
    <row r="64" spans="10:32">
      <c r="J64" s="10">
        <v>13.1</v>
      </c>
      <c r="K64" s="3">
        <v>11.473987173047661</v>
      </c>
      <c r="L64" s="3"/>
    </row>
    <row r="65" spans="10:12">
      <c r="J65" s="10">
        <v>13.1</v>
      </c>
      <c r="K65" s="3">
        <v>11.473987173047661</v>
      </c>
      <c r="L65" s="3"/>
    </row>
    <row r="66" spans="10:12">
      <c r="J66" s="10">
        <v>13.2</v>
      </c>
      <c r="K66" s="3">
        <v>11.233828481517104</v>
      </c>
      <c r="L66" s="3"/>
    </row>
    <row r="67" spans="10:12">
      <c r="J67" s="10">
        <v>13.2</v>
      </c>
      <c r="K67" s="3">
        <v>12.926293718407884</v>
      </c>
      <c r="L67" s="3"/>
    </row>
    <row r="68" spans="10:12">
      <c r="J68" s="10">
        <v>13.3</v>
      </c>
      <c r="K68" s="3">
        <v>10.717863556640458</v>
      </c>
      <c r="L68" s="3"/>
    </row>
    <row r="69" spans="10:12">
      <c r="J69" s="10">
        <v>13.4</v>
      </c>
      <c r="K69" s="3">
        <v>12.926293400181226</v>
      </c>
      <c r="L69" s="3"/>
    </row>
    <row r="70" spans="10:12">
      <c r="J70" s="10">
        <v>14</v>
      </c>
      <c r="K70" s="3">
        <v>11.473987173047661</v>
      </c>
      <c r="L70" s="3"/>
    </row>
    <row r="71" spans="10:12">
      <c r="J71" s="10">
        <v>14</v>
      </c>
      <c r="K71" s="3">
        <v>11.473987173047661</v>
      </c>
      <c r="L71" s="3"/>
    </row>
    <row r="72" spans="10:12">
      <c r="J72" s="10">
        <v>15.1</v>
      </c>
      <c r="K72" s="3">
        <v>15.40238774763853</v>
      </c>
      <c r="L72" s="3"/>
    </row>
    <row r="73" spans="10:12">
      <c r="J73" s="10">
        <v>15.4</v>
      </c>
      <c r="K73" s="3">
        <v>15.40238774763853</v>
      </c>
      <c r="L73" s="3"/>
    </row>
    <row r="74" spans="10:12">
      <c r="J74" s="10">
        <v>17.600000000000001</v>
      </c>
      <c r="K74" s="3">
        <v>15.40238774763853</v>
      </c>
      <c r="L74" s="3"/>
    </row>
    <row r="75" spans="10:12">
      <c r="J75" s="10">
        <v>18.2</v>
      </c>
      <c r="K75" s="3">
        <v>15.40238774763853</v>
      </c>
      <c r="L75" s="3"/>
    </row>
  </sheetData>
  <sortState ref="V40:V144">
    <sortCondition ref="V40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workbookViewId="0">
      <pane ySplit="1" topLeftCell="A2" activePane="bottomLeft" state="frozen"/>
      <selection activeCell="I1" sqref="I1"/>
      <selection pane="bottomLeft" activeCell="AJ36" sqref="A2:AJ36"/>
    </sheetView>
  </sheetViews>
  <sheetFormatPr baseColWidth="10" defaultRowHeight="15" x14ac:dyDescent="0"/>
  <sheetData>
    <row r="1" spans="1:36">
      <c r="A1" s="4" t="s">
        <v>48</v>
      </c>
      <c r="B1" s="4" t="s">
        <v>47</v>
      </c>
      <c r="C1" s="5" t="s">
        <v>49</v>
      </c>
      <c r="D1" s="5" t="s">
        <v>50</v>
      </c>
      <c r="E1" s="4" t="s">
        <v>51</v>
      </c>
      <c r="F1" s="4" t="s">
        <v>52</v>
      </c>
      <c r="G1" s="5" t="s">
        <v>53</v>
      </c>
      <c r="H1" s="5" t="s">
        <v>54</v>
      </c>
      <c r="I1" s="4" t="s">
        <v>55</v>
      </c>
      <c r="J1" s="5" t="s">
        <v>56</v>
      </c>
      <c r="K1" s="4" t="s">
        <v>57</v>
      </c>
      <c r="L1" s="4" t="s">
        <v>58</v>
      </c>
      <c r="M1" s="7" t="s">
        <v>63</v>
      </c>
      <c r="N1" s="7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7" t="s">
        <v>74</v>
      </c>
      <c r="Y1" s="1" t="s">
        <v>75</v>
      </c>
      <c r="Z1" s="1" t="s">
        <v>76</v>
      </c>
      <c r="AA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t="s">
        <v>85</v>
      </c>
      <c r="AJ1" t="s">
        <v>86</v>
      </c>
    </row>
    <row r="2" spans="1:36">
      <c r="A2">
        <v>2.9401944000000002</v>
      </c>
      <c r="B2">
        <v>2.9407817000000001</v>
      </c>
      <c r="C2" s="1">
        <v>2.9513862999999998</v>
      </c>
      <c r="D2" s="1">
        <v>2.9512263999999999</v>
      </c>
      <c r="E2">
        <v>2.9356179999999998</v>
      </c>
      <c r="F2">
        <v>2.9497225999999999</v>
      </c>
      <c r="G2" s="1">
        <v>2.9380845</v>
      </c>
      <c r="H2" s="1">
        <v>2.9499257999999999</v>
      </c>
      <c r="I2">
        <v>2.9563685</v>
      </c>
      <c r="J2" s="1">
        <v>2.9488835</v>
      </c>
      <c r="K2">
        <v>2.9342964</v>
      </c>
      <c r="L2">
        <v>2.9381197000000001</v>
      </c>
      <c r="M2">
        <v>2.9404189999999999</v>
      </c>
      <c r="N2">
        <v>2.9603085999999998</v>
      </c>
      <c r="O2" s="1">
        <v>2.9353215000000001</v>
      </c>
      <c r="P2" s="1">
        <v>2.9479760000000002</v>
      </c>
      <c r="Q2" s="1">
        <v>2.9604609000000002</v>
      </c>
      <c r="R2" s="1">
        <v>2.9513413000000002</v>
      </c>
      <c r="S2" s="1">
        <v>2.9397795000000002</v>
      </c>
      <c r="T2" s="1">
        <v>2.9198727999999998</v>
      </c>
      <c r="U2" s="1">
        <v>2.9452854999999998</v>
      </c>
      <c r="V2" s="1">
        <v>2.9477424999999999</v>
      </c>
      <c r="W2" s="1">
        <v>2.9310782</v>
      </c>
      <c r="X2">
        <v>2.9283090999999999</v>
      </c>
      <c r="Y2" s="1">
        <v>2.9239519999999999</v>
      </c>
      <c r="Z2" s="1">
        <v>2.9428621000000001</v>
      </c>
      <c r="AA2">
        <v>2.9258923999999999</v>
      </c>
      <c r="AB2" s="1">
        <v>2.9171178000000002</v>
      </c>
      <c r="AC2" s="1">
        <v>2.9206129999999999</v>
      </c>
      <c r="AD2" s="1">
        <v>2.9248501999999998</v>
      </c>
      <c r="AE2" s="1">
        <v>2.9018592999999999</v>
      </c>
      <c r="AF2" s="1">
        <v>2.9233060000000002</v>
      </c>
      <c r="AG2" s="1">
        <v>2.9128156999999999</v>
      </c>
      <c r="AH2" s="1">
        <v>2.9563774</v>
      </c>
      <c r="AI2">
        <v>2.9317069999999998</v>
      </c>
      <c r="AJ2">
        <v>2.9226100000000002</v>
      </c>
    </row>
    <row r="3" spans="1:36">
      <c r="A3">
        <v>2.9309756999999999</v>
      </c>
      <c r="B3">
        <v>2.9198670999999998</v>
      </c>
      <c r="C3" s="1">
        <v>2.9316165999999999</v>
      </c>
      <c r="D3" s="1">
        <v>2.9293632000000001</v>
      </c>
      <c r="E3">
        <v>2.9274193999999998</v>
      </c>
      <c r="F3">
        <v>2.9372672</v>
      </c>
      <c r="G3" s="1">
        <v>2.9306464000000001</v>
      </c>
      <c r="H3" s="1">
        <v>2.932706</v>
      </c>
      <c r="I3">
        <v>2.9485117000000001</v>
      </c>
      <c r="J3" s="1">
        <v>2.9349584000000002</v>
      </c>
      <c r="K3">
        <v>2.9202596000000001</v>
      </c>
      <c r="L3">
        <v>2.9223781</v>
      </c>
      <c r="M3">
        <v>2.9318887</v>
      </c>
      <c r="N3">
        <v>2.9442317</v>
      </c>
      <c r="O3" s="1">
        <v>2.9270356</v>
      </c>
      <c r="P3" s="1">
        <v>2.9305088000000001</v>
      </c>
      <c r="Q3" s="1">
        <v>2.9342022999999999</v>
      </c>
      <c r="R3" s="1">
        <v>2.9293239</v>
      </c>
      <c r="S3" s="1">
        <v>2.9339406000000001</v>
      </c>
      <c r="T3" s="1">
        <v>2.9331280999999998</v>
      </c>
      <c r="U3" s="1">
        <v>2.9358852</v>
      </c>
      <c r="V3" s="1">
        <v>2.9315204000000001</v>
      </c>
      <c r="W3" s="1">
        <v>2.9323309000000002</v>
      </c>
      <c r="X3">
        <v>2.9368465000000001</v>
      </c>
      <c r="Y3" s="1">
        <v>2.9282897000000001</v>
      </c>
      <c r="Z3" s="1">
        <v>2.9402675</v>
      </c>
      <c r="AA3">
        <v>2.9273538000000001</v>
      </c>
      <c r="AB3" s="1">
        <v>2.9298886999999998</v>
      </c>
      <c r="AC3" s="1">
        <v>2.9334946</v>
      </c>
      <c r="AD3" s="1">
        <v>2.9386768999999999</v>
      </c>
      <c r="AE3" s="1">
        <v>2.9276979000000001</v>
      </c>
      <c r="AF3" s="1">
        <v>2.9303786000000001</v>
      </c>
      <c r="AG3" s="1">
        <v>2.9314157000000001</v>
      </c>
      <c r="AH3" s="1">
        <v>2.9457304999999998</v>
      </c>
      <c r="AI3">
        <v>2.9343642999999999</v>
      </c>
      <c r="AJ3">
        <v>2.9321985000000002</v>
      </c>
    </row>
    <row r="4" spans="1:36">
      <c r="A4">
        <v>2.9320852999999998</v>
      </c>
      <c r="B4">
        <v>2.9208104000000001</v>
      </c>
      <c r="C4" s="1">
        <v>2.9216160000000002</v>
      </c>
      <c r="D4" s="1">
        <v>2.9298959</v>
      </c>
      <c r="E4">
        <v>2.9217577000000001</v>
      </c>
      <c r="F4">
        <v>2.9289432999999998</v>
      </c>
      <c r="G4" s="1">
        <v>2.9294503999999999</v>
      </c>
      <c r="H4" s="1">
        <v>2.935187</v>
      </c>
      <c r="I4">
        <v>2.9237829999999998</v>
      </c>
      <c r="J4" s="1">
        <v>2.9274586</v>
      </c>
      <c r="K4">
        <v>2.9244935999999999</v>
      </c>
      <c r="L4">
        <v>2.9385051</v>
      </c>
      <c r="M4">
        <v>2.9276599000000001</v>
      </c>
      <c r="N4">
        <v>2.9379909</v>
      </c>
      <c r="O4" s="1">
        <v>2.9254850000000001</v>
      </c>
      <c r="P4" s="1">
        <v>2.9199573999999999</v>
      </c>
      <c r="Q4" s="1">
        <v>2.9316520000000001</v>
      </c>
      <c r="R4" s="1">
        <v>2.9219523000000001</v>
      </c>
      <c r="S4" s="1">
        <v>2.9345805</v>
      </c>
      <c r="T4" s="1">
        <v>2.9338052999999999</v>
      </c>
      <c r="U4" s="1">
        <v>2.9198965000000001</v>
      </c>
      <c r="V4" s="1">
        <v>2.9370082000000002</v>
      </c>
      <c r="W4" s="1">
        <v>2.9184290000000002</v>
      </c>
      <c r="X4">
        <v>2.9234651999999999</v>
      </c>
      <c r="Y4" s="1">
        <v>2.9295594999999999</v>
      </c>
      <c r="Z4" s="1">
        <v>2.9364465000000002</v>
      </c>
      <c r="AA4">
        <v>2.9279297</v>
      </c>
      <c r="AB4" s="1">
        <v>2.9340841000000002</v>
      </c>
      <c r="AC4" s="1">
        <v>2.9318803</v>
      </c>
      <c r="AD4" s="1">
        <v>2.9373605</v>
      </c>
      <c r="AE4" s="1">
        <v>2.9270659000000001</v>
      </c>
      <c r="AF4" s="1">
        <v>2.9250717000000002</v>
      </c>
      <c r="AG4" s="1">
        <v>2.9416205</v>
      </c>
      <c r="AH4" s="1">
        <v>2.9277961000000001</v>
      </c>
      <c r="AI4">
        <v>2.9415938000000001</v>
      </c>
      <c r="AJ4">
        <v>2.9403967</v>
      </c>
    </row>
    <row r="5" spans="1:36">
      <c r="A5">
        <v>2.9230589999999999</v>
      </c>
      <c r="B5">
        <v>2.9087242</v>
      </c>
      <c r="C5" s="1">
        <v>2.9104608000000001</v>
      </c>
      <c r="D5" s="1">
        <v>2.9201725999999999</v>
      </c>
      <c r="E5">
        <v>2.9094432000000001</v>
      </c>
      <c r="F5">
        <v>2.9095439999999999</v>
      </c>
      <c r="G5" s="1">
        <v>2.9107664</v>
      </c>
      <c r="H5" s="1">
        <v>2.9230784000000001</v>
      </c>
      <c r="I5">
        <v>2.9108326999999998</v>
      </c>
      <c r="J5" s="1">
        <v>2.9176429000000002</v>
      </c>
      <c r="K5">
        <v>2.9075631</v>
      </c>
      <c r="L5">
        <v>2.9248839000000002</v>
      </c>
      <c r="M5">
        <v>2.9024268000000002</v>
      </c>
      <c r="N5">
        <v>2.9297233</v>
      </c>
      <c r="O5" s="1">
        <v>2.9247993000000001</v>
      </c>
      <c r="P5" s="1">
        <v>2.9264681000000001</v>
      </c>
      <c r="Q5" s="1">
        <v>2.9093928999999998</v>
      </c>
      <c r="R5" s="1">
        <v>2.9153254999999998</v>
      </c>
      <c r="S5" s="1">
        <v>2.9138104999999999</v>
      </c>
      <c r="T5" s="1">
        <v>2.9515088999999999</v>
      </c>
      <c r="U5" s="1">
        <v>2.9281549999999998</v>
      </c>
      <c r="V5" s="1">
        <v>2.9173211999999999</v>
      </c>
      <c r="W5" s="1">
        <v>2.9213802000000002</v>
      </c>
      <c r="X5">
        <v>2.9437063000000001</v>
      </c>
      <c r="Y5" s="1">
        <v>2.9477101000000001</v>
      </c>
      <c r="Z5" s="1">
        <v>2.9454585999999998</v>
      </c>
      <c r="AA5">
        <v>2.9452668000000002</v>
      </c>
      <c r="AB5" s="1">
        <v>2.9447445999999999</v>
      </c>
      <c r="AC5" s="1">
        <v>2.9473634</v>
      </c>
      <c r="AD5" s="1">
        <v>2.9478040000000001</v>
      </c>
      <c r="AE5" s="1">
        <v>2.9485610000000002</v>
      </c>
      <c r="AF5" s="1">
        <v>2.9506842</v>
      </c>
      <c r="AG5" s="1">
        <v>2.9572962</v>
      </c>
      <c r="AH5" s="1">
        <v>2.9224263000000001</v>
      </c>
      <c r="AI5">
        <v>2.9472632999999999</v>
      </c>
      <c r="AJ5">
        <v>2.9477199000000001</v>
      </c>
    </row>
    <row r="6" spans="1:36">
      <c r="A6">
        <v>3.3777320999999998</v>
      </c>
      <c r="B6">
        <v>3.3806232999999999</v>
      </c>
      <c r="C6" s="1">
        <v>3.38069</v>
      </c>
      <c r="D6" s="1">
        <v>3.3875825000000002</v>
      </c>
      <c r="E6">
        <v>3.3833967</v>
      </c>
      <c r="F6">
        <v>3.3690022000000002</v>
      </c>
      <c r="G6" s="1">
        <v>3.3963217999999999</v>
      </c>
      <c r="H6" s="1">
        <v>3.3752034000000002</v>
      </c>
      <c r="I6">
        <v>3.3630187999999999</v>
      </c>
      <c r="J6" s="1">
        <v>3.3897599</v>
      </c>
      <c r="K6">
        <v>3.3755817000000001</v>
      </c>
      <c r="L6">
        <v>3.3847965000000002</v>
      </c>
      <c r="M6">
        <v>3.3871372000000002</v>
      </c>
      <c r="N6">
        <v>3.3899146999999998</v>
      </c>
      <c r="O6" s="1">
        <v>3.3712564</v>
      </c>
      <c r="P6" s="1">
        <v>3.3782694000000002</v>
      </c>
      <c r="Q6" s="1">
        <v>3.3794265999999999</v>
      </c>
      <c r="R6" s="1">
        <v>3.3891819000000001</v>
      </c>
      <c r="S6" s="1">
        <v>3.3815392000000002</v>
      </c>
      <c r="T6" s="1">
        <v>3.3589498999999998</v>
      </c>
      <c r="U6" s="1">
        <v>3.3877112</v>
      </c>
      <c r="V6" s="1">
        <v>3.3873009000000001</v>
      </c>
      <c r="W6" s="1">
        <v>3.3632743</v>
      </c>
      <c r="X6">
        <v>3.3793310000000001</v>
      </c>
      <c r="Y6" s="1">
        <v>3.3802810999999999</v>
      </c>
      <c r="Z6" s="1">
        <v>3.3890313999999999</v>
      </c>
      <c r="AA6">
        <v>3.3841201999999999</v>
      </c>
      <c r="AB6" s="1">
        <v>3.3669118</v>
      </c>
      <c r="AC6" s="1">
        <v>3.3850557999999999</v>
      </c>
      <c r="AD6" s="1">
        <v>3.3827261000000002</v>
      </c>
      <c r="AE6" s="1">
        <v>3.3734860000000002</v>
      </c>
      <c r="AF6" s="1">
        <v>3.3801131</v>
      </c>
      <c r="AG6" s="1">
        <v>3.3763074999999998</v>
      </c>
      <c r="AH6" s="1">
        <v>3.3848387</v>
      </c>
      <c r="AI6">
        <v>3.3779571000000002</v>
      </c>
      <c r="AJ6">
        <v>3.3847100999999999</v>
      </c>
    </row>
    <row r="7" spans="1:36">
      <c r="A7">
        <v>3.3736130000000002</v>
      </c>
      <c r="B7">
        <v>3.3795115</v>
      </c>
      <c r="C7" s="1">
        <v>3.3636203999999998</v>
      </c>
      <c r="D7" s="1">
        <v>3.378549</v>
      </c>
      <c r="E7">
        <v>3.3902808000000002</v>
      </c>
      <c r="F7">
        <v>3.372512</v>
      </c>
      <c r="G7" s="1">
        <v>3.3817111999999998</v>
      </c>
      <c r="H7" s="1">
        <v>3.3704013000000002</v>
      </c>
      <c r="I7">
        <v>3.3819094999999999</v>
      </c>
      <c r="J7" s="1">
        <v>3.3809524</v>
      </c>
      <c r="K7">
        <v>3.3767413999999998</v>
      </c>
      <c r="L7">
        <v>3.3822573999999999</v>
      </c>
      <c r="M7">
        <v>3.3794434999999998</v>
      </c>
      <c r="N7">
        <v>3.3773186000000002</v>
      </c>
      <c r="O7" s="1">
        <v>3.3720443000000002</v>
      </c>
      <c r="P7" s="1">
        <v>3.3894989999999998</v>
      </c>
      <c r="Q7" s="1">
        <v>3.3795586000000002</v>
      </c>
      <c r="R7" s="1">
        <v>3.3758971</v>
      </c>
      <c r="S7" s="1">
        <v>3.3961522999999998</v>
      </c>
      <c r="T7" s="1">
        <v>3.3896457999999998</v>
      </c>
      <c r="U7" s="1">
        <v>3.3681268000000002</v>
      </c>
      <c r="V7" s="1">
        <v>3.3747617999999999</v>
      </c>
      <c r="W7" s="1">
        <v>3.3817577000000001</v>
      </c>
      <c r="X7">
        <v>3.3858826</v>
      </c>
      <c r="Y7" s="1">
        <v>3.3722759999999998</v>
      </c>
      <c r="Z7" s="1">
        <v>3.3871771000000002</v>
      </c>
      <c r="AA7">
        <v>3.3929168000000001</v>
      </c>
      <c r="AB7" s="1">
        <v>3.3812028999999999</v>
      </c>
      <c r="AC7" s="1">
        <v>3.3818454999999998</v>
      </c>
      <c r="AD7" s="1">
        <v>3.3722064999999999</v>
      </c>
      <c r="AE7" s="1">
        <v>3.3738187000000002</v>
      </c>
      <c r="AF7" s="1">
        <v>3.3861810999999999</v>
      </c>
      <c r="AG7" s="1">
        <v>3.3821952999999998</v>
      </c>
      <c r="AH7" s="1">
        <v>3.390714</v>
      </c>
      <c r="AI7">
        <v>3.3690509</v>
      </c>
      <c r="AJ7">
        <v>3.3742757000000001</v>
      </c>
    </row>
    <row r="8" spans="1:36">
      <c r="A8">
        <v>0.2572855</v>
      </c>
      <c r="B8">
        <v>0.20455090000000001</v>
      </c>
      <c r="C8" s="1">
        <v>0.27667979999999998</v>
      </c>
      <c r="D8" s="1">
        <v>0.26866889999999999</v>
      </c>
      <c r="E8">
        <v>0.22994690000000001</v>
      </c>
      <c r="F8">
        <v>0.21562809999999999</v>
      </c>
      <c r="G8" s="1">
        <v>0.22111020000000001</v>
      </c>
      <c r="H8" s="1">
        <v>0.22757289999999999</v>
      </c>
      <c r="I8">
        <v>0.22892709999999999</v>
      </c>
      <c r="J8" s="1">
        <v>0.22718269999999999</v>
      </c>
      <c r="K8">
        <v>0.26986060000000001</v>
      </c>
      <c r="L8">
        <v>0.2231387</v>
      </c>
      <c r="M8">
        <v>0.25584770000000001</v>
      </c>
      <c r="N8">
        <v>0.3195192</v>
      </c>
      <c r="O8" s="1">
        <v>0.22836200000000001</v>
      </c>
      <c r="P8" s="1">
        <v>0.2374705</v>
      </c>
      <c r="Q8" s="1">
        <v>0.29492170000000001</v>
      </c>
      <c r="R8" s="1">
        <v>0.2578549</v>
      </c>
      <c r="S8" s="1">
        <v>0.25341010000000003</v>
      </c>
      <c r="T8" s="1">
        <v>0.1735257</v>
      </c>
      <c r="U8" s="1">
        <v>0.25022810000000001</v>
      </c>
      <c r="V8" s="1">
        <v>0.23416960000000001</v>
      </c>
      <c r="W8" s="1">
        <v>0.23802899999999999</v>
      </c>
      <c r="X8">
        <v>0.1449155</v>
      </c>
      <c r="Y8" s="1">
        <v>0.1456789</v>
      </c>
      <c r="Z8" s="1">
        <v>0.1533629</v>
      </c>
      <c r="AA8">
        <v>0.13463130000000001</v>
      </c>
      <c r="AB8" s="1">
        <v>0.14452219999999999</v>
      </c>
      <c r="AC8" s="1">
        <v>0.1224394</v>
      </c>
      <c r="AD8" s="1">
        <v>0.152478</v>
      </c>
      <c r="AE8" s="1">
        <v>0.13311010000000001</v>
      </c>
      <c r="AF8" s="1">
        <v>0.1383886</v>
      </c>
      <c r="AG8" s="1">
        <v>0.14122090000000001</v>
      </c>
      <c r="AH8" s="1">
        <v>0.22804640000000001</v>
      </c>
      <c r="AI8">
        <v>0.13649210000000001</v>
      </c>
      <c r="AJ8">
        <v>0.16491649999999999</v>
      </c>
    </row>
    <row r="9" spans="1:36">
      <c r="A9">
        <v>0.16349250000000001</v>
      </c>
      <c r="B9">
        <v>0.1840145</v>
      </c>
      <c r="C9" s="1">
        <v>0.15882479999999999</v>
      </c>
      <c r="D9" s="1">
        <v>0.17612439999999999</v>
      </c>
      <c r="E9">
        <v>0.1643618</v>
      </c>
      <c r="F9">
        <v>0.15325140000000001</v>
      </c>
      <c r="G9" s="1">
        <v>0.18648670000000001</v>
      </c>
      <c r="H9" s="1">
        <v>0.16044169999999999</v>
      </c>
      <c r="I9">
        <v>0.18635389999999999</v>
      </c>
      <c r="J9" s="1">
        <v>0.1761549</v>
      </c>
      <c r="K9">
        <v>0.1666522</v>
      </c>
      <c r="L9">
        <v>0.17699480000000001</v>
      </c>
      <c r="M9">
        <v>0.1712766</v>
      </c>
      <c r="N9">
        <v>0.16986000000000001</v>
      </c>
      <c r="O9" s="1">
        <v>0.17626420000000001</v>
      </c>
      <c r="P9" s="1">
        <v>0.16481509999999999</v>
      </c>
      <c r="Q9" s="1">
        <v>0.16799710000000001</v>
      </c>
      <c r="R9" s="1">
        <v>0.17513100000000001</v>
      </c>
      <c r="S9" s="1">
        <v>0.1424521</v>
      </c>
      <c r="T9" s="1">
        <v>0.1562759</v>
      </c>
      <c r="U9" s="1">
        <v>0.1656464</v>
      </c>
      <c r="V9" s="1">
        <v>0.2021568</v>
      </c>
      <c r="W9" s="1">
        <v>0.17792160000000001</v>
      </c>
      <c r="X9">
        <v>0.14515929999999999</v>
      </c>
      <c r="Y9" s="1">
        <v>0.14201279999999999</v>
      </c>
      <c r="Z9" s="1">
        <v>0.17573949999999999</v>
      </c>
      <c r="AA9">
        <v>0.2060689</v>
      </c>
      <c r="AB9" s="1">
        <v>0.23380400000000001</v>
      </c>
      <c r="AC9" s="1">
        <v>0.1669291</v>
      </c>
      <c r="AD9" s="1">
        <v>0.16646369999999999</v>
      </c>
      <c r="AE9" s="1">
        <v>0.1530638</v>
      </c>
      <c r="AF9" s="1">
        <v>0.20856420000000001</v>
      </c>
      <c r="AG9" s="1">
        <v>0.151615</v>
      </c>
      <c r="AH9" s="1">
        <v>0.17885590000000001</v>
      </c>
      <c r="AI9">
        <v>0.22382479999999999</v>
      </c>
      <c r="AJ9">
        <v>0.26069550000000002</v>
      </c>
    </row>
    <row r="10" spans="1:36">
      <c r="A10">
        <v>0.13800689999999999</v>
      </c>
      <c r="B10">
        <v>0.2219284</v>
      </c>
      <c r="C10" s="1">
        <v>0.17689379999999999</v>
      </c>
      <c r="D10" s="1">
        <v>0.17199310000000001</v>
      </c>
      <c r="E10">
        <v>0.1707053</v>
      </c>
      <c r="F10">
        <v>0.15217220000000001</v>
      </c>
      <c r="G10" s="1">
        <v>0.17975940000000001</v>
      </c>
      <c r="H10" s="1">
        <v>0.17420659999999999</v>
      </c>
      <c r="I10">
        <v>0.17872360000000001</v>
      </c>
      <c r="J10" s="1">
        <v>0.2317362</v>
      </c>
      <c r="K10">
        <v>0.16160240000000001</v>
      </c>
      <c r="L10">
        <v>0.1485071</v>
      </c>
      <c r="M10">
        <v>0.17525080000000001</v>
      </c>
      <c r="N10">
        <v>0.16386439999999999</v>
      </c>
      <c r="O10" s="1">
        <v>0.1628106</v>
      </c>
      <c r="P10" s="1">
        <v>0.15526599999999999</v>
      </c>
      <c r="Q10" s="1">
        <v>0.1442293</v>
      </c>
      <c r="R10" s="1">
        <v>0.1501729</v>
      </c>
      <c r="S10" s="1">
        <v>0.1633849</v>
      </c>
      <c r="T10" s="1">
        <v>0.31144169999999999</v>
      </c>
      <c r="U10" s="1">
        <v>0.1667854</v>
      </c>
      <c r="V10" s="1">
        <v>0.15954289999999999</v>
      </c>
      <c r="W10" s="1">
        <v>0.15519579999999999</v>
      </c>
      <c r="X10">
        <v>0.3693668</v>
      </c>
      <c r="Y10" s="1">
        <v>0.29670930000000001</v>
      </c>
      <c r="Z10" s="1">
        <v>0.31346020000000002</v>
      </c>
      <c r="AA10">
        <v>0.3182605</v>
      </c>
      <c r="AB10" s="1">
        <v>0.26883659999999998</v>
      </c>
      <c r="AC10" s="1">
        <v>0.24355660000000001</v>
      </c>
      <c r="AD10" s="1">
        <v>0.28783180000000003</v>
      </c>
      <c r="AE10" s="1">
        <v>0.22354779999999999</v>
      </c>
      <c r="AF10" s="1">
        <v>0.37228129999999998</v>
      </c>
      <c r="AG10" s="1">
        <v>0.31743320000000003</v>
      </c>
      <c r="AH10" s="1">
        <v>0.20983260000000001</v>
      </c>
      <c r="AI10">
        <v>0.24337030000000001</v>
      </c>
      <c r="AJ10">
        <v>0.2325672</v>
      </c>
    </row>
    <row r="11" spans="1:36">
      <c r="A11">
        <v>0.2192096</v>
      </c>
      <c r="B11">
        <v>0.22420590000000001</v>
      </c>
      <c r="C11" s="1">
        <v>0.21841469999999999</v>
      </c>
      <c r="D11" s="1">
        <v>0.18637799999999999</v>
      </c>
      <c r="E11">
        <v>0.18435689999999999</v>
      </c>
      <c r="F11">
        <v>0.1735437</v>
      </c>
      <c r="G11" s="1">
        <v>0.16555120000000001</v>
      </c>
      <c r="H11" s="1">
        <v>0.20501910000000001</v>
      </c>
      <c r="I11">
        <v>0.18185509999999999</v>
      </c>
      <c r="J11" s="1">
        <v>0.15212439999999999</v>
      </c>
      <c r="K11">
        <v>0.1512356</v>
      </c>
      <c r="L11">
        <v>0.19046099999999999</v>
      </c>
      <c r="M11">
        <v>0.18937409999999999</v>
      </c>
      <c r="N11">
        <v>0.1423468</v>
      </c>
      <c r="O11" s="1">
        <v>0.17279130000000001</v>
      </c>
      <c r="P11" s="1">
        <v>0.1814906</v>
      </c>
      <c r="Q11" s="1">
        <v>0.21748670000000001</v>
      </c>
      <c r="R11" s="1">
        <v>0.15004809999999999</v>
      </c>
      <c r="S11" s="1">
        <v>0.1689552</v>
      </c>
      <c r="T11" s="1">
        <v>0.1931551</v>
      </c>
      <c r="U11" s="1">
        <v>0.16546379999999999</v>
      </c>
      <c r="V11" s="1">
        <v>0.18430240000000001</v>
      </c>
      <c r="W11" s="1">
        <v>0.15747739999999999</v>
      </c>
      <c r="X11">
        <v>0.17624500000000001</v>
      </c>
      <c r="Y11" s="1">
        <v>0.1979891</v>
      </c>
      <c r="Z11" s="1">
        <v>0.18349679999999999</v>
      </c>
      <c r="AA11">
        <v>0.17569219999999999</v>
      </c>
      <c r="AB11" s="1">
        <v>0.16783390000000001</v>
      </c>
      <c r="AC11" s="1">
        <v>0.17898339999999999</v>
      </c>
      <c r="AD11" s="1">
        <v>0.19034889999999999</v>
      </c>
      <c r="AE11" s="1">
        <v>0.15400800000000001</v>
      </c>
      <c r="AF11" s="1">
        <v>0.16227610000000001</v>
      </c>
      <c r="AG11" s="1">
        <v>0.18013170000000001</v>
      </c>
      <c r="AH11" s="1">
        <v>0.22061020000000001</v>
      </c>
      <c r="AI11">
        <v>0.182833</v>
      </c>
      <c r="AJ11">
        <v>0.1619342</v>
      </c>
    </row>
    <row r="12" spans="1:36">
      <c r="A12">
        <v>5.5885059000000004</v>
      </c>
      <c r="B12">
        <v>5.6082973999999997</v>
      </c>
      <c r="C12" s="1">
        <v>5.5955601000000001</v>
      </c>
      <c r="D12" s="1">
        <v>5.6124106999999999</v>
      </c>
      <c r="E12">
        <v>5.6139855000000001</v>
      </c>
      <c r="F12">
        <v>5.6022787000000003</v>
      </c>
      <c r="G12" s="1">
        <v>5.6004924999999997</v>
      </c>
      <c r="H12" s="1">
        <v>5.6000449999999997</v>
      </c>
      <c r="I12">
        <v>5.6032371000000003</v>
      </c>
      <c r="J12" s="1">
        <v>5.6147695999999998</v>
      </c>
      <c r="K12">
        <v>5.6049221999999999</v>
      </c>
      <c r="L12">
        <v>5.6063777999999997</v>
      </c>
      <c r="M12">
        <v>5.6125591999999997</v>
      </c>
      <c r="N12">
        <v>5.6086872999999997</v>
      </c>
      <c r="O12" s="1">
        <v>5.6005753</v>
      </c>
      <c r="P12" s="1">
        <v>5.6107693000000003</v>
      </c>
      <c r="Q12" s="1">
        <v>5.6077374000000004</v>
      </c>
      <c r="R12" s="1">
        <v>5.6060784999999997</v>
      </c>
      <c r="S12" s="1">
        <v>5.6130931000000004</v>
      </c>
      <c r="T12" s="1">
        <v>5.6038791000000003</v>
      </c>
      <c r="U12" s="1">
        <v>5.5948640999999997</v>
      </c>
      <c r="V12" s="1">
        <v>5.6043954999999999</v>
      </c>
      <c r="W12" s="1">
        <v>5.5978621999999998</v>
      </c>
      <c r="X12">
        <v>5.6176382</v>
      </c>
      <c r="Y12" s="1">
        <v>5.6176044999999997</v>
      </c>
      <c r="Z12" s="1">
        <v>5.6138927000000001</v>
      </c>
      <c r="AA12">
        <v>5.6227901999999998</v>
      </c>
      <c r="AB12" s="1">
        <v>5.6083822999999997</v>
      </c>
      <c r="AC12" s="1">
        <v>5.6197594000000004</v>
      </c>
      <c r="AD12" s="1">
        <v>5.6073006000000003</v>
      </c>
      <c r="AE12" s="1">
        <v>5.6050415999999998</v>
      </c>
      <c r="AF12" s="1">
        <v>5.6052549000000003</v>
      </c>
      <c r="AG12" s="1">
        <v>5.6029445999999998</v>
      </c>
      <c r="AH12" s="1">
        <v>5.6074418000000001</v>
      </c>
      <c r="AI12">
        <v>5.6037125999999997</v>
      </c>
      <c r="AJ12">
        <v>5.6230368000000004</v>
      </c>
    </row>
    <row r="13" spans="1:36">
      <c r="A13">
        <v>5.5918256</v>
      </c>
      <c r="B13">
        <v>5.6082973999999997</v>
      </c>
      <c r="C13" s="1">
        <v>5.5955601000000001</v>
      </c>
      <c r="D13" s="1">
        <v>5.6124106999999999</v>
      </c>
      <c r="E13">
        <v>5.6139855000000001</v>
      </c>
      <c r="F13">
        <v>5.6022787000000003</v>
      </c>
      <c r="G13" s="1">
        <v>5.6004924999999997</v>
      </c>
      <c r="H13" s="1">
        <v>5.6000449999999997</v>
      </c>
      <c r="I13">
        <v>5.6032371000000003</v>
      </c>
      <c r="J13" s="1">
        <v>5.6147695999999998</v>
      </c>
      <c r="K13">
        <v>5.6049221999999999</v>
      </c>
      <c r="L13">
        <v>5.6063777999999997</v>
      </c>
      <c r="M13">
        <v>5.6125591999999997</v>
      </c>
      <c r="N13">
        <v>5.6086872999999997</v>
      </c>
      <c r="O13" s="1">
        <v>5.6005753</v>
      </c>
      <c r="P13" s="1">
        <v>5.6107693000000003</v>
      </c>
      <c r="Q13" s="1">
        <v>5.6077374000000004</v>
      </c>
      <c r="R13" s="1">
        <v>5.6060784999999997</v>
      </c>
      <c r="S13" s="1">
        <v>5.6130931000000004</v>
      </c>
      <c r="T13" s="1">
        <v>5.6038791000000003</v>
      </c>
      <c r="U13" s="1">
        <v>5.5948640999999997</v>
      </c>
      <c r="V13" s="1">
        <v>5.6043954999999999</v>
      </c>
      <c r="W13" s="1">
        <v>5.5978621999999998</v>
      </c>
      <c r="X13">
        <v>5.6176382</v>
      </c>
      <c r="Y13" s="1">
        <v>5.6176044999999997</v>
      </c>
      <c r="Z13" s="1">
        <v>5.6138927000000001</v>
      </c>
      <c r="AA13">
        <v>5.6227901999999998</v>
      </c>
      <c r="AB13" s="1">
        <v>5.6083822999999997</v>
      </c>
      <c r="AC13" s="1">
        <v>5.6197594000000004</v>
      </c>
      <c r="AD13" s="1">
        <v>5.6073006000000003</v>
      </c>
      <c r="AE13" s="1">
        <v>5.6050415999999998</v>
      </c>
      <c r="AF13" s="1">
        <v>5.6052549000000003</v>
      </c>
      <c r="AG13" s="1">
        <v>5.6029445999999998</v>
      </c>
      <c r="AH13" s="1">
        <v>5.6074418000000001</v>
      </c>
      <c r="AI13">
        <v>5.6037125999999997</v>
      </c>
      <c r="AJ13">
        <v>5.6230368000000004</v>
      </c>
    </row>
    <row r="14" spans="1:36">
      <c r="A14">
        <v>80.058288099999999</v>
      </c>
      <c r="B14">
        <v>80.042271600000007</v>
      </c>
      <c r="C14" s="1">
        <v>80.057490799999997</v>
      </c>
      <c r="D14" s="1">
        <v>80.041780700000004</v>
      </c>
      <c r="E14">
        <v>80.042328900000001</v>
      </c>
      <c r="F14">
        <v>80.060795200000001</v>
      </c>
      <c r="G14" s="1">
        <v>80.042106399999994</v>
      </c>
      <c r="H14" s="1">
        <v>80.045642599999994</v>
      </c>
      <c r="I14">
        <v>80.053330399999993</v>
      </c>
      <c r="J14" s="1">
        <v>80.041650099999998</v>
      </c>
      <c r="K14">
        <v>80.049696999999995</v>
      </c>
      <c r="L14">
        <v>80.022678799999994</v>
      </c>
      <c r="M14">
        <v>80.0551976</v>
      </c>
      <c r="N14">
        <v>80.053184200000004</v>
      </c>
      <c r="O14" s="1">
        <v>80.047681600000004</v>
      </c>
      <c r="P14" s="1">
        <v>80.061009499999997</v>
      </c>
      <c r="Q14" s="1">
        <v>80.059368000000006</v>
      </c>
      <c r="R14" s="1">
        <v>80.057581900000002</v>
      </c>
      <c r="S14" s="1">
        <v>80.0483452</v>
      </c>
      <c r="T14" s="1">
        <v>80.043569399999996</v>
      </c>
      <c r="U14" s="1">
        <v>80.036674000000005</v>
      </c>
      <c r="V14" s="1">
        <v>80.043513000000004</v>
      </c>
      <c r="W14" s="1">
        <v>80.047150299999998</v>
      </c>
      <c r="X14">
        <v>80.047935899999999</v>
      </c>
      <c r="Y14" s="1">
        <v>80.0907543</v>
      </c>
      <c r="Z14" s="1">
        <v>80.087183899999999</v>
      </c>
      <c r="AA14">
        <v>80.085753800000006</v>
      </c>
      <c r="AB14" s="1">
        <v>80.094247999999993</v>
      </c>
      <c r="AC14" s="1">
        <v>80.098026599999997</v>
      </c>
      <c r="AD14" s="1">
        <v>80.089763599999998</v>
      </c>
      <c r="AE14" s="1">
        <v>80.088603500000005</v>
      </c>
      <c r="AF14" s="1">
        <v>80.088242100000002</v>
      </c>
      <c r="AG14" s="1">
        <v>80.0944669</v>
      </c>
      <c r="AH14" s="1">
        <v>80.097271000000006</v>
      </c>
      <c r="AI14">
        <v>80.087313699999996</v>
      </c>
      <c r="AJ14">
        <v>80.100826400000003</v>
      </c>
    </row>
    <row r="15" spans="1:36">
      <c r="A15">
        <v>16.315169000000001</v>
      </c>
      <c r="B15">
        <v>16.308833700000001</v>
      </c>
      <c r="C15" s="1">
        <v>16.312995999999998</v>
      </c>
      <c r="D15" s="1">
        <v>16.307895299999998</v>
      </c>
      <c r="E15">
        <v>16.307893199999999</v>
      </c>
      <c r="F15">
        <v>16.315693</v>
      </c>
      <c r="G15" s="1">
        <v>16.308741399999999</v>
      </c>
      <c r="H15" s="1">
        <v>16.310928000000001</v>
      </c>
      <c r="I15">
        <v>16.3131567</v>
      </c>
      <c r="J15" s="1">
        <v>16.308758000000001</v>
      </c>
      <c r="K15">
        <v>16.313093500000001</v>
      </c>
      <c r="L15">
        <v>16.303035600000001</v>
      </c>
      <c r="M15">
        <v>16.3123057</v>
      </c>
      <c r="N15">
        <v>16.310393999999999</v>
      </c>
      <c r="O15" s="1">
        <v>16.307192799999999</v>
      </c>
      <c r="P15" s="1">
        <v>16.3169547</v>
      </c>
      <c r="Q15" s="1">
        <v>16.312466300000001</v>
      </c>
      <c r="R15" s="1">
        <v>16.312935599999999</v>
      </c>
      <c r="S15" s="1">
        <v>16.306903299999998</v>
      </c>
      <c r="T15" s="1">
        <v>16.298495500000001</v>
      </c>
      <c r="U15" s="1">
        <v>16.306625199999999</v>
      </c>
      <c r="V15" s="1">
        <v>16.3080271</v>
      </c>
      <c r="W15" s="1">
        <v>16.312196799999999</v>
      </c>
      <c r="X15">
        <v>16.301364199999998</v>
      </c>
      <c r="Y15" s="1">
        <v>16.306642799999999</v>
      </c>
      <c r="Z15" s="1">
        <v>16.310327999999998</v>
      </c>
      <c r="AA15">
        <v>16.301435900000001</v>
      </c>
      <c r="AB15" s="1">
        <v>16.3124903</v>
      </c>
      <c r="AC15" s="1">
        <v>16.310942399999998</v>
      </c>
      <c r="AD15" s="1">
        <v>16.308530600000001</v>
      </c>
      <c r="AE15" s="1">
        <v>16.305373800000002</v>
      </c>
      <c r="AF15" s="1">
        <v>16.309743600000001</v>
      </c>
      <c r="AG15" s="1">
        <v>16.306976299999999</v>
      </c>
      <c r="AH15" s="1">
        <v>16.3195613</v>
      </c>
      <c r="AI15">
        <v>16.304442000000002</v>
      </c>
      <c r="AJ15">
        <v>16.313411899999998</v>
      </c>
    </row>
    <row r="16" spans="1:36">
      <c r="A16">
        <v>16.304561400000001</v>
      </c>
      <c r="B16">
        <v>16.302728299999998</v>
      </c>
      <c r="C16" s="1">
        <v>16.301407300000001</v>
      </c>
      <c r="D16" s="1">
        <v>16.3055764</v>
      </c>
      <c r="E16">
        <v>16.301361</v>
      </c>
      <c r="F16">
        <v>16.298564899999999</v>
      </c>
      <c r="G16" s="1">
        <v>16.306039299999998</v>
      </c>
      <c r="H16" s="1">
        <v>16.301546099999999</v>
      </c>
      <c r="I16">
        <v>16.301580699999999</v>
      </c>
      <c r="J16" s="1">
        <v>16.305600999999999</v>
      </c>
      <c r="K16">
        <v>16.297742199999998</v>
      </c>
      <c r="L16">
        <v>16.300925899999999</v>
      </c>
      <c r="M16">
        <v>16.2979263</v>
      </c>
      <c r="N16">
        <v>16.307528699999999</v>
      </c>
      <c r="O16" s="1">
        <v>16.299043300000001</v>
      </c>
      <c r="P16" s="1">
        <v>16.295852</v>
      </c>
      <c r="Q16" s="1">
        <v>16.3010667</v>
      </c>
      <c r="R16" s="1">
        <v>16.305130900000002</v>
      </c>
      <c r="S16" s="1">
        <v>16.299028799999999</v>
      </c>
      <c r="T16" s="1">
        <v>16.3065204</v>
      </c>
      <c r="U16" s="1">
        <v>16.288726499999999</v>
      </c>
      <c r="V16" s="1">
        <v>16.3020982</v>
      </c>
      <c r="W16" s="1">
        <v>16.296183299999999</v>
      </c>
      <c r="X16">
        <v>16.311761700000002</v>
      </c>
      <c r="Y16" s="1">
        <v>16.318757399999999</v>
      </c>
      <c r="Z16" s="1">
        <v>16.318020700000002</v>
      </c>
      <c r="AA16">
        <v>16.314082599999999</v>
      </c>
      <c r="AB16" s="1">
        <v>16.320350099999999</v>
      </c>
      <c r="AC16" s="1">
        <v>16.3202879</v>
      </c>
      <c r="AD16" s="1">
        <v>16.319364700000001</v>
      </c>
      <c r="AE16" s="1">
        <v>16.316463299999999</v>
      </c>
      <c r="AF16" s="1">
        <v>16.320959800000001</v>
      </c>
      <c r="AG16" s="1">
        <v>16.319192000000001</v>
      </c>
      <c r="AH16" s="1">
        <v>16.313016900000001</v>
      </c>
      <c r="AI16">
        <v>16.318141700000002</v>
      </c>
      <c r="AJ16">
        <v>16.3185459</v>
      </c>
    </row>
    <row r="17" spans="1:36">
      <c r="A17">
        <v>7.6280283999999998</v>
      </c>
      <c r="B17">
        <v>7.6164921000000003</v>
      </c>
      <c r="C17" s="1">
        <v>7.6229503999999997</v>
      </c>
      <c r="D17" s="1">
        <v>7.6018575999999998</v>
      </c>
      <c r="E17">
        <v>7.6230427000000001</v>
      </c>
      <c r="F17">
        <v>7.6190631</v>
      </c>
      <c r="G17" s="1">
        <v>7.6084398999999996</v>
      </c>
      <c r="H17" s="1">
        <v>7.6088465000000003</v>
      </c>
      <c r="I17">
        <v>7.6244651000000001</v>
      </c>
      <c r="J17" s="1">
        <v>7.6141136999999999</v>
      </c>
      <c r="K17">
        <v>7.5995236999999998</v>
      </c>
      <c r="L17">
        <v>7.6134320999999998</v>
      </c>
      <c r="M17">
        <v>7.6210817000000004</v>
      </c>
      <c r="N17">
        <v>7.6120882999999999</v>
      </c>
      <c r="O17" s="1">
        <v>7.6097520000000003</v>
      </c>
      <c r="P17" s="1">
        <v>7.6206671000000004</v>
      </c>
      <c r="Q17" s="1">
        <v>7.6161770999999998</v>
      </c>
      <c r="R17" s="1">
        <v>7.6072522999999999</v>
      </c>
      <c r="S17" s="1">
        <v>7.6127723999999999</v>
      </c>
      <c r="T17" s="1">
        <v>7.5948222999999997</v>
      </c>
      <c r="U17" s="1">
        <v>7.6052863000000004</v>
      </c>
      <c r="V17" s="1">
        <v>7.6012734999999996</v>
      </c>
      <c r="W17" s="1">
        <v>7.6125236000000003</v>
      </c>
      <c r="X17">
        <v>7.5960159000000003</v>
      </c>
      <c r="Y17" s="1">
        <v>7.5990091</v>
      </c>
      <c r="Z17" s="1">
        <v>7.6214010999999999</v>
      </c>
      <c r="AA17">
        <v>7.6043596999999998</v>
      </c>
      <c r="AB17" s="1">
        <v>7.5885911999999998</v>
      </c>
      <c r="AC17" s="1">
        <v>7.6046949000000001</v>
      </c>
      <c r="AD17" s="1">
        <v>7.5952346999999998</v>
      </c>
      <c r="AE17" s="1">
        <v>7.5966947999999999</v>
      </c>
      <c r="AF17" s="1">
        <v>7.6011946000000004</v>
      </c>
      <c r="AG17" s="1">
        <v>7.5994888999999999</v>
      </c>
      <c r="AH17" s="1">
        <v>7.6222108000000004</v>
      </c>
      <c r="AI17">
        <v>7.6025893</v>
      </c>
      <c r="AJ17">
        <v>7.6016165999999998</v>
      </c>
    </row>
    <row r="18" spans="1:36">
      <c r="A18">
        <v>7.5854704999999996</v>
      </c>
      <c r="B18">
        <v>7.6057449999999998</v>
      </c>
      <c r="C18" s="1">
        <v>7.6115154</v>
      </c>
      <c r="D18" s="1">
        <v>7.6073363000000001</v>
      </c>
      <c r="E18">
        <v>7.5973687999999999</v>
      </c>
      <c r="F18">
        <v>7.5987441999999996</v>
      </c>
      <c r="G18" s="1">
        <v>7.6076778999999997</v>
      </c>
      <c r="H18" s="1">
        <v>7.5985125</v>
      </c>
      <c r="I18">
        <v>7.5998844999999999</v>
      </c>
      <c r="J18" s="1">
        <v>7.6018914999999998</v>
      </c>
      <c r="K18">
        <v>7.6037976</v>
      </c>
      <c r="L18">
        <v>7.5973442000000002</v>
      </c>
      <c r="M18">
        <v>7.6021768999999999</v>
      </c>
      <c r="N18">
        <v>7.6082478</v>
      </c>
      <c r="O18" s="1">
        <v>7.6125856000000001</v>
      </c>
      <c r="P18" s="1">
        <v>7.5992712999999998</v>
      </c>
      <c r="Q18" s="1">
        <v>7.6038608999999999</v>
      </c>
      <c r="R18" s="1">
        <v>7.6006055999999997</v>
      </c>
      <c r="S18" s="1">
        <v>7.6037742000000001</v>
      </c>
      <c r="T18" s="1">
        <v>7.6285838999999998</v>
      </c>
      <c r="U18" s="1">
        <v>7.6094206</v>
      </c>
      <c r="V18" s="1">
        <v>7.5937596999999997</v>
      </c>
      <c r="W18" s="1">
        <v>7.5880910000000004</v>
      </c>
      <c r="X18">
        <v>7.6130705000000001</v>
      </c>
      <c r="Y18" s="1">
        <v>7.6038281999999997</v>
      </c>
      <c r="Z18" s="1">
        <v>7.6207383999999996</v>
      </c>
      <c r="AA18">
        <v>7.6277337000000003</v>
      </c>
      <c r="AB18" s="1">
        <v>7.6068245000000001</v>
      </c>
      <c r="AC18" s="1">
        <v>7.6059444999999997</v>
      </c>
      <c r="AD18" s="1">
        <v>7.6097245999999998</v>
      </c>
      <c r="AE18" s="1">
        <v>7.6146374999999997</v>
      </c>
      <c r="AF18" s="1">
        <v>7.6021025</v>
      </c>
      <c r="AG18" s="1">
        <v>7.6203288000000002</v>
      </c>
      <c r="AH18" s="1">
        <v>7.5975302999999998</v>
      </c>
      <c r="AI18">
        <v>7.6077804000000002</v>
      </c>
      <c r="AJ18">
        <v>7.6118395000000003</v>
      </c>
    </row>
    <row r="19" spans="1:36">
      <c r="A19">
        <v>15.674830399999999</v>
      </c>
      <c r="B19">
        <v>15.6729606</v>
      </c>
      <c r="C19" s="1">
        <v>15.685771000000001</v>
      </c>
      <c r="D19" s="1">
        <v>15.689268999999999</v>
      </c>
      <c r="E19">
        <v>15.666153700000001</v>
      </c>
      <c r="F19">
        <v>15.689109699999999</v>
      </c>
      <c r="G19" s="1">
        <v>15.667441699999999</v>
      </c>
      <c r="H19" s="1">
        <v>15.675115699999999</v>
      </c>
      <c r="I19">
        <v>15.6695986</v>
      </c>
      <c r="J19" s="1">
        <v>15.6821316</v>
      </c>
      <c r="K19">
        <v>15.680353200000001</v>
      </c>
      <c r="L19">
        <v>15.6732988</v>
      </c>
      <c r="M19">
        <v>15.682036800000001</v>
      </c>
      <c r="N19">
        <v>15.676442400000001</v>
      </c>
      <c r="O19" s="1">
        <v>15.6656411</v>
      </c>
      <c r="P19" s="1">
        <v>15.6760723</v>
      </c>
      <c r="Q19" s="1">
        <v>15.662357200000001</v>
      </c>
      <c r="R19" s="1">
        <v>15.679811600000001</v>
      </c>
      <c r="S19" s="1">
        <v>15.668924000000001</v>
      </c>
      <c r="T19" s="1">
        <v>15.678903699999999</v>
      </c>
      <c r="U19" s="1">
        <v>15.6746702</v>
      </c>
      <c r="V19" s="1">
        <v>15.670853899999999</v>
      </c>
      <c r="W19" s="1">
        <v>15.6770376</v>
      </c>
      <c r="X19">
        <v>15.672974699999999</v>
      </c>
      <c r="Y19" s="1">
        <v>15.6816786</v>
      </c>
      <c r="Z19" s="1">
        <v>15.6780901</v>
      </c>
      <c r="AA19">
        <v>15.679384300000001</v>
      </c>
      <c r="AB19" s="1">
        <v>15.6792582</v>
      </c>
      <c r="AC19" s="1">
        <v>15.6780221</v>
      </c>
      <c r="AD19" s="1">
        <v>15.682409399999999</v>
      </c>
      <c r="AE19" s="1">
        <v>15.6902907</v>
      </c>
      <c r="AF19" s="1">
        <v>15.687302600000001</v>
      </c>
      <c r="AG19" s="1">
        <v>15.675717799999999</v>
      </c>
      <c r="AH19" s="1">
        <v>15.6897164</v>
      </c>
      <c r="AI19">
        <v>15.6829038</v>
      </c>
      <c r="AJ19">
        <v>15.684085</v>
      </c>
    </row>
    <row r="20" spans="1:36">
      <c r="A20">
        <v>2.9511837999999999</v>
      </c>
      <c r="B20">
        <v>2.9550789000000002</v>
      </c>
      <c r="C20" s="1">
        <v>2.9486214999999998</v>
      </c>
      <c r="D20" s="1">
        <v>2.9551373999999999</v>
      </c>
      <c r="E20">
        <v>2.9493635999999999</v>
      </c>
      <c r="F20">
        <v>2.9527676</v>
      </c>
      <c r="G20" s="1">
        <v>2.9481828000000001</v>
      </c>
      <c r="H20" s="1">
        <v>2.95078</v>
      </c>
      <c r="I20">
        <v>2.9505172000000002</v>
      </c>
      <c r="J20" s="1">
        <v>2.9510630999999998</v>
      </c>
      <c r="K20">
        <v>2.9469864000000001</v>
      </c>
      <c r="L20">
        <v>2.950307</v>
      </c>
      <c r="M20">
        <v>2.9493854000000002</v>
      </c>
      <c r="N20">
        <v>2.9527689000000001</v>
      </c>
      <c r="O20" s="1">
        <v>2.9442851000000001</v>
      </c>
      <c r="P20" s="1">
        <v>2.9536983000000001</v>
      </c>
      <c r="Q20" s="1">
        <v>2.9481793000000001</v>
      </c>
      <c r="R20" s="1">
        <v>2.9559484999999999</v>
      </c>
      <c r="S20" s="1">
        <v>2.9508030000000001</v>
      </c>
      <c r="T20" s="1">
        <v>2.9540454</v>
      </c>
      <c r="U20" s="1">
        <v>2.9471482999999998</v>
      </c>
      <c r="V20" s="1">
        <v>2.9513619000000002</v>
      </c>
      <c r="W20" s="1">
        <v>2.9491711999999999</v>
      </c>
      <c r="X20">
        <v>2.9465192</v>
      </c>
      <c r="Y20" s="1">
        <v>2.9537620000000002</v>
      </c>
      <c r="Z20" s="1">
        <v>2.9468185</v>
      </c>
      <c r="AA20">
        <v>2.9542312000000002</v>
      </c>
      <c r="AB20" s="1">
        <v>2.9507512</v>
      </c>
      <c r="AC20" s="1">
        <v>2.9523112</v>
      </c>
      <c r="AD20" s="1">
        <v>2.9487633999999998</v>
      </c>
      <c r="AE20" s="1">
        <v>2.9548410000000001</v>
      </c>
      <c r="AF20" s="1">
        <v>2.9520466000000001</v>
      </c>
      <c r="AG20" s="1">
        <v>2.9570419999999999</v>
      </c>
      <c r="AH20" s="1">
        <v>2.9531692</v>
      </c>
      <c r="AI20">
        <v>2.9551742999999999</v>
      </c>
      <c r="AJ20">
        <v>2.9580647</v>
      </c>
    </row>
    <row r="21" spans="1:36">
      <c r="A21">
        <v>2.9510692999999999</v>
      </c>
      <c r="B21">
        <v>2.9482157</v>
      </c>
      <c r="C21" s="1">
        <v>2.9520921000000002</v>
      </c>
      <c r="D21" s="1">
        <v>2.952115</v>
      </c>
      <c r="E21">
        <v>2.9500139000000001</v>
      </c>
      <c r="F21">
        <v>2.9459776999999998</v>
      </c>
      <c r="G21" s="1">
        <v>2.9481073000000002</v>
      </c>
      <c r="H21" s="1">
        <v>2.9453407</v>
      </c>
      <c r="I21">
        <v>2.9508972999999998</v>
      </c>
      <c r="J21" s="1">
        <v>2.9439625</v>
      </c>
      <c r="K21">
        <v>2.9536250000000002</v>
      </c>
      <c r="L21">
        <v>2.9424564000000002</v>
      </c>
      <c r="M21">
        <v>2.9538334000000002</v>
      </c>
      <c r="N21">
        <v>2.9479223999999999</v>
      </c>
      <c r="O21" s="1">
        <v>2.9512697000000001</v>
      </c>
      <c r="P21" s="1">
        <v>2.9538525999999998</v>
      </c>
      <c r="Q21" s="1">
        <v>2.9489312000000001</v>
      </c>
      <c r="R21" s="1">
        <v>2.9461259000000002</v>
      </c>
      <c r="S21" s="1">
        <v>2.9523476999999998</v>
      </c>
      <c r="T21" s="1">
        <v>2.9543835000000001</v>
      </c>
      <c r="U21" s="1">
        <v>2.9510303000000002</v>
      </c>
      <c r="V21" s="1">
        <v>2.9476947</v>
      </c>
      <c r="W21" s="1">
        <v>2.9517755000000001</v>
      </c>
      <c r="X21">
        <v>2.9569817999999999</v>
      </c>
      <c r="Y21" s="1">
        <v>2.9485955000000001</v>
      </c>
      <c r="Z21" s="1">
        <v>2.9501075999999999</v>
      </c>
      <c r="AA21">
        <v>2.9508687999999998</v>
      </c>
      <c r="AB21" s="1">
        <v>2.9513256999999999</v>
      </c>
      <c r="AC21" s="1">
        <v>2.9473140999999998</v>
      </c>
      <c r="AD21" s="1">
        <v>2.9548296000000001</v>
      </c>
      <c r="AE21" s="1">
        <v>2.9439996000000002</v>
      </c>
      <c r="AF21" s="1">
        <v>2.9538814000000002</v>
      </c>
      <c r="AG21" s="1">
        <v>2.954895</v>
      </c>
      <c r="AH21" s="1">
        <v>2.9544703000000001</v>
      </c>
      <c r="AI21">
        <v>2.9543290999999998</v>
      </c>
      <c r="AJ21">
        <v>2.9485062000000002</v>
      </c>
    </row>
    <row r="22" spans="1:36">
      <c r="A22">
        <v>-3.0047896999999999</v>
      </c>
      <c r="B22">
        <v>-3.0124922000000001</v>
      </c>
      <c r="C22" s="1">
        <v>-3.0102532000000002</v>
      </c>
      <c r="D22" s="1">
        <v>-3.0002756000000002</v>
      </c>
      <c r="E22">
        <v>-3.0070611999999999</v>
      </c>
      <c r="F22">
        <v>-3.0015672000000002</v>
      </c>
      <c r="G22" s="1">
        <v>-3.0012599999999998</v>
      </c>
      <c r="H22" s="1">
        <v>-3.0003152000000002</v>
      </c>
      <c r="I22">
        <v>-3.0122281000000002</v>
      </c>
      <c r="J22" s="1">
        <v>-2.9998778000000001</v>
      </c>
      <c r="K22">
        <v>-3.0038537000000001</v>
      </c>
      <c r="L22">
        <v>-2.9976851999999998</v>
      </c>
      <c r="M22">
        <v>-2.9981208000000001</v>
      </c>
      <c r="N22">
        <v>-2.9986508000000001</v>
      </c>
      <c r="O22" s="1">
        <v>-3.0007885000000001</v>
      </c>
      <c r="P22" s="1">
        <v>-2.9956640000000001</v>
      </c>
      <c r="Q22" s="1">
        <v>-3.0006700999999998</v>
      </c>
      <c r="R22" s="1">
        <v>-2.9993698000000002</v>
      </c>
      <c r="S22" s="1">
        <v>-3.0066595</v>
      </c>
      <c r="T22" s="1">
        <v>-3.0000909</v>
      </c>
      <c r="U22" s="1">
        <v>-3.0052736000000002</v>
      </c>
      <c r="V22" s="1">
        <v>-2.9952421</v>
      </c>
      <c r="W22" s="1">
        <v>-3.0135687999999998</v>
      </c>
      <c r="X22">
        <v>-2.9989607</v>
      </c>
      <c r="Y22" s="1">
        <v>-2.9933393000000001</v>
      </c>
      <c r="Z22" s="1">
        <v>-3.0010503000000002</v>
      </c>
      <c r="AA22">
        <v>-2.9918236</v>
      </c>
      <c r="AB22" s="1">
        <v>-2.9996847</v>
      </c>
      <c r="AC22" s="1">
        <v>-2.9871417999999998</v>
      </c>
      <c r="AD22" s="1">
        <v>-2.9975105000000002</v>
      </c>
      <c r="AE22" s="1">
        <v>-2.9933133999999999</v>
      </c>
      <c r="AF22" s="1">
        <v>-2.9936695000000002</v>
      </c>
      <c r="AG22" s="1">
        <v>-2.9995357999999999</v>
      </c>
      <c r="AH22" s="1">
        <v>-3.0042708999999999</v>
      </c>
      <c r="AI22">
        <v>-2.9944169999999999</v>
      </c>
      <c r="AJ22">
        <v>-2.98794</v>
      </c>
    </row>
    <row r="23" spans="1:36">
      <c r="A23">
        <v>-2.9732772000000001</v>
      </c>
      <c r="B23">
        <v>-2.9861811</v>
      </c>
      <c r="C23" s="1">
        <v>-2.9768729</v>
      </c>
      <c r="D23" s="1">
        <v>-2.9703545999999998</v>
      </c>
      <c r="E23">
        <v>-2.9726610999999998</v>
      </c>
      <c r="F23">
        <v>-2.9751451000000002</v>
      </c>
      <c r="G23" s="1">
        <v>-2.9688072000000001</v>
      </c>
      <c r="H23" s="1">
        <v>-2.9733103000000001</v>
      </c>
      <c r="I23">
        <v>-2.9822229999999998</v>
      </c>
      <c r="J23" s="1">
        <v>-2.9743818000000002</v>
      </c>
      <c r="K23">
        <v>-2.9724425000000001</v>
      </c>
      <c r="L23">
        <v>-2.9731578000000001</v>
      </c>
      <c r="M23">
        <v>-2.9656878999999998</v>
      </c>
      <c r="N23">
        <v>-2.9730015999999999</v>
      </c>
      <c r="O23" s="1">
        <v>-2.9677001999999999</v>
      </c>
      <c r="P23" s="1">
        <v>-2.9692368</v>
      </c>
      <c r="Q23" s="1">
        <v>-2.9671332000000001</v>
      </c>
      <c r="R23" s="1">
        <v>-2.9748541999999998</v>
      </c>
      <c r="S23" s="1">
        <v>-2.9747417999999999</v>
      </c>
      <c r="T23" s="1">
        <v>-2.986103</v>
      </c>
      <c r="U23" s="1">
        <v>-2.9727635000000001</v>
      </c>
      <c r="V23" s="1">
        <v>-2.9695762000000001</v>
      </c>
      <c r="W23" s="1">
        <v>-2.9823632</v>
      </c>
      <c r="X23">
        <v>-2.9847910999999998</v>
      </c>
      <c r="Y23" s="1">
        <v>-2.9854083999999999</v>
      </c>
      <c r="Z23" s="1">
        <v>-2.9849746000000001</v>
      </c>
      <c r="AA23">
        <v>-2.9824652</v>
      </c>
      <c r="AB23" s="1">
        <v>-2.9855225999999999</v>
      </c>
      <c r="AC23" s="1">
        <v>-2.9819513999999998</v>
      </c>
      <c r="AD23" s="1">
        <v>-2.9853219000000002</v>
      </c>
      <c r="AE23" s="1">
        <v>-2.9857743999999999</v>
      </c>
      <c r="AF23" s="1">
        <v>-2.9772322999999998</v>
      </c>
      <c r="AG23" s="1">
        <v>-2.9919696</v>
      </c>
      <c r="AH23" s="1">
        <v>-2.9736889</v>
      </c>
      <c r="AI23">
        <v>-2.9864723</v>
      </c>
      <c r="AJ23">
        <v>-2.9827891000000002</v>
      </c>
    </row>
    <row r="24" spans="1:36">
      <c r="A24">
        <v>4.0958595000000004</v>
      </c>
      <c r="B24">
        <v>4.0918840999999997</v>
      </c>
      <c r="C24" s="1">
        <v>4.0931556999999996</v>
      </c>
      <c r="D24" s="1">
        <v>4.0909094000000001</v>
      </c>
      <c r="E24">
        <v>4.0950631</v>
      </c>
      <c r="F24">
        <v>4.0936914</v>
      </c>
      <c r="G24" s="1">
        <v>4.0931756000000004</v>
      </c>
      <c r="H24" s="1">
        <v>4.0925392</v>
      </c>
      <c r="I24">
        <v>4.0928049</v>
      </c>
      <c r="J24" s="1">
        <v>4.0948890999999996</v>
      </c>
      <c r="K24">
        <v>4.0936361000000003</v>
      </c>
      <c r="L24">
        <v>4.0939528999999997</v>
      </c>
      <c r="M24">
        <v>4.0932573000000003</v>
      </c>
      <c r="N24">
        <v>4.0919480000000004</v>
      </c>
      <c r="O24" s="1">
        <v>4.0924734999999997</v>
      </c>
      <c r="P24" s="1">
        <v>4.0918862000000003</v>
      </c>
      <c r="Q24" s="1">
        <v>4.0928304999999998</v>
      </c>
      <c r="R24" s="1">
        <v>4.0920885</v>
      </c>
      <c r="S24" s="1">
        <v>4.0922891999999997</v>
      </c>
      <c r="T24" s="1">
        <v>4.0920553000000002</v>
      </c>
      <c r="U24" s="1">
        <v>4.0924931999999998</v>
      </c>
      <c r="V24" s="1">
        <v>4.0927895999999997</v>
      </c>
      <c r="W24" s="1">
        <v>4.0933434000000002</v>
      </c>
      <c r="X24">
        <v>4.0934081999999998</v>
      </c>
      <c r="Y24" s="1">
        <v>4.0938879999999997</v>
      </c>
      <c r="Z24" s="1">
        <v>4.0941603000000004</v>
      </c>
      <c r="AA24">
        <v>4.0925481000000001</v>
      </c>
      <c r="AB24" s="1">
        <v>4.0935744999999999</v>
      </c>
      <c r="AC24" s="1">
        <v>4.0938004000000001</v>
      </c>
      <c r="AD24" s="1">
        <v>4.0950820999999999</v>
      </c>
      <c r="AE24" s="1">
        <v>4.0931671999999999</v>
      </c>
      <c r="AF24" s="1">
        <v>4.0954395999999997</v>
      </c>
      <c r="AG24" s="1">
        <v>4.0941600999999999</v>
      </c>
      <c r="AH24" s="1">
        <v>4.0950357999999998</v>
      </c>
      <c r="AI24">
        <v>4.0933026000000003</v>
      </c>
      <c r="AJ24">
        <v>4.0937266000000001</v>
      </c>
    </row>
    <row r="25" spans="1:36">
      <c r="A25">
        <v>-10.0274026</v>
      </c>
      <c r="B25">
        <v>-10.0269181</v>
      </c>
      <c r="C25" s="1">
        <v>-10.0311469</v>
      </c>
      <c r="D25" s="1">
        <v>-10.022492099999999</v>
      </c>
      <c r="E25">
        <v>-10.0304232</v>
      </c>
      <c r="F25">
        <v>-10.004898600000001</v>
      </c>
      <c r="G25" s="1">
        <v>-10.0228258</v>
      </c>
      <c r="H25" s="1">
        <v>-10.0236076</v>
      </c>
      <c r="I25">
        <v>-10.034407399999999</v>
      </c>
      <c r="J25" s="1">
        <v>-10.021925599999999</v>
      </c>
      <c r="K25">
        <v>-10.0387609</v>
      </c>
      <c r="L25">
        <v>-10.012892000000001</v>
      </c>
      <c r="M25">
        <v>-10.017306</v>
      </c>
      <c r="N25">
        <v>-10.0231175</v>
      </c>
      <c r="O25" s="1">
        <v>-10.028650300000001</v>
      </c>
      <c r="P25" s="1">
        <v>-10.0313275</v>
      </c>
      <c r="Q25" s="1">
        <v>-10.019937799999999</v>
      </c>
      <c r="R25" s="1">
        <v>-10.0247607</v>
      </c>
      <c r="S25" s="1">
        <v>-10.024773100000001</v>
      </c>
      <c r="T25" s="1">
        <v>-10.038756299999999</v>
      </c>
      <c r="U25" s="1">
        <v>-10.025953400000001</v>
      </c>
      <c r="V25" s="1">
        <v>-10.012165299999999</v>
      </c>
      <c r="W25" s="1">
        <v>-10.034832700000001</v>
      </c>
      <c r="X25">
        <v>-10.0279329</v>
      </c>
      <c r="Y25" s="1">
        <v>-10.035159699999999</v>
      </c>
      <c r="Z25" s="1">
        <v>-10.0451216</v>
      </c>
      <c r="AA25">
        <v>-10.033542499999999</v>
      </c>
      <c r="AB25" s="1">
        <v>-10.041391300000001</v>
      </c>
      <c r="AC25" s="1">
        <v>-10.034041999999999</v>
      </c>
      <c r="AD25" s="1">
        <v>-10.034875299999999</v>
      </c>
      <c r="AE25" s="1">
        <v>-10.040051099999999</v>
      </c>
      <c r="AF25" s="1">
        <v>-10.0285434</v>
      </c>
      <c r="AG25" s="1">
        <v>-10.039184799999999</v>
      </c>
      <c r="AH25" s="1">
        <v>-10.026246499999999</v>
      </c>
      <c r="AI25">
        <v>-10.035147500000001</v>
      </c>
      <c r="AJ25">
        <v>-10.0364003</v>
      </c>
    </row>
    <row r="26" spans="1:36">
      <c r="A26">
        <v>-10.0339388</v>
      </c>
      <c r="B26">
        <v>-10.044213900000001</v>
      </c>
      <c r="C26" s="1">
        <v>-10.0449108</v>
      </c>
      <c r="D26" s="1">
        <v>-10.0237616</v>
      </c>
      <c r="E26">
        <v>-10.0388115</v>
      </c>
      <c r="F26">
        <v>-10.0425439</v>
      </c>
      <c r="G26" s="1">
        <v>-10.0318085</v>
      </c>
      <c r="H26" s="1">
        <v>-10.0402965</v>
      </c>
      <c r="I26">
        <v>-10.0429081</v>
      </c>
      <c r="J26" s="1">
        <v>-10.038573299999999</v>
      </c>
      <c r="K26">
        <v>-10.0324393</v>
      </c>
      <c r="L26">
        <v>-10.029078999999999</v>
      </c>
      <c r="M26">
        <v>-10.0297839</v>
      </c>
      <c r="N26">
        <v>-10.0443435</v>
      </c>
      <c r="O26" s="1">
        <v>-10.035553800000001</v>
      </c>
      <c r="P26" s="1">
        <v>-10.0321148</v>
      </c>
      <c r="Q26" s="1">
        <v>-10.045017</v>
      </c>
      <c r="R26" s="1">
        <v>-10.0344061</v>
      </c>
      <c r="S26" s="1">
        <v>-10.040274200000001</v>
      </c>
      <c r="T26" s="1">
        <v>-10.042255000000001</v>
      </c>
      <c r="U26" s="1">
        <v>-10.043972500000001</v>
      </c>
      <c r="V26" s="1">
        <v>-10.0314952</v>
      </c>
      <c r="W26" s="1">
        <v>-10.040728100000001</v>
      </c>
      <c r="X26">
        <v>-10.0286481</v>
      </c>
      <c r="Y26" s="1">
        <v>-10.0340259</v>
      </c>
      <c r="Z26" s="1">
        <v>-10.055428900000001</v>
      </c>
      <c r="AA26">
        <v>-10.0317443</v>
      </c>
      <c r="AB26" s="1">
        <v>-10.0356287</v>
      </c>
      <c r="AC26" s="1">
        <v>-10.0316805</v>
      </c>
      <c r="AD26" s="1">
        <v>-10.0309624</v>
      </c>
      <c r="AE26" s="1">
        <v>-10.043579899999999</v>
      </c>
      <c r="AF26" s="1">
        <v>-10.041316</v>
      </c>
      <c r="AG26" s="1">
        <v>-10.042135500000001</v>
      </c>
      <c r="AH26" s="1">
        <v>-10.048087300000001</v>
      </c>
      <c r="AI26">
        <v>-10.028400400000001</v>
      </c>
      <c r="AJ26">
        <v>-10.030871100000001</v>
      </c>
    </row>
    <row r="27" spans="1:36">
      <c r="A27">
        <v>-10.046712100000001</v>
      </c>
      <c r="B27">
        <v>-10.052197700000001</v>
      </c>
      <c r="C27" s="1">
        <v>-10.0501293</v>
      </c>
      <c r="D27" s="1">
        <v>-10.024346299999999</v>
      </c>
      <c r="E27">
        <v>-10.0316355</v>
      </c>
      <c r="F27">
        <v>-10.0424548</v>
      </c>
      <c r="G27" s="1">
        <v>-10.0442471</v>
      </c>
      <c r="H27" s="1">
        <v>-10.0328892</v>
      </c>
      <c r="I27">
        <v>-10.0394405</v>
      </c>
      <c r="J27" s="1">
        <v>-10.036115499999999</v>
      </c>
      <c r="K27">
        <v>-10.044306499999999</v>
      </c>
      <c r="L27">
        <v>-10.029551</v>
      </c>
      <c r="M27">
        <v>-10.0363142</v>
      </c>
      <c r="N27">
        <v>-10.0476616</v>
      </c>
      <c r="O27" s="1">
        <v>-10.0343538</v>
      </c>
      <c r="P27" s="1">
        <v>-10.034631900000001</v>
      </c>
      <c r="Q27" s="1">
        <v>-10.031692899999999</v>
      </c>
      <c r="R27" s="1">
        <v>-10.038931399999999</v>
      </c>
      <c r="S27" s="1">
        <v>-10.050149599999999</v>
      </c>
      <c r="T27" s="1">
        <v>-10.028484000000001</v>
      </c>
      <c r="U27" s="1">
        <v>-10.0424354</v>
      </c>
      <c r="V27" s="1">
        <v>-10.0382949</v>
      </c>
      <c r="W27" s="1">
        <v>-10.046431399999999</v>
      </c>
      <c r="X27">
        <v>-10.034826900000001</v>
      </c>
      <c r="Y27" s="1">
        <v>-10.040388699999999</v>
      </c>
      <c r="Z27" s="1">
        <v>-10.0493048</v>
      </c>
      <c r="AA27">
        <v>-10.0350903</v>
      </c>
      <c r="AB27" s="1">
        <v>-10.0470343</v>
      </c>
      <c r="AC27" s="1">
        <v>-10.0375675</v>
      </c>
      <c r="AD27" s="1">
        <v>-10.0390032</v>
      </c>
      <c r="AE27" s="1">
        <v>-10.042634700000001</v>
      </c>
      <c r="AF27" s="1">
        <v>-10.0375348</v>
      </c>
      <c r="AG27" s="1">
        <v>-10.043116899999999</v>
      </c>
      <c r="AH27" s="1">
        <v>-10.054786500000001</v>
      </c>
      <c r="AI27">
        <v>-10.0349278</v>
      </c>
      <c r="AJ27">
        <v>-10.034220599999999</v>
      </c>
    </row>
    <row r="28" spans="1:36">
      <c r="A28">
        <v>-10.011688599999999</v>
      </c>
      <c r="B28">
        <v>-10.0314607</v>
      </c>
      <c r="C28" s="1">
        <v>-10.022926200000001</v>
      </c>
      <c r="D28" s="1">
        <v>-10.0239729</v>
      </c>
      <c r="E28">
        <v>-10.013806300000001</v>
      </c>
      <c r="F28">
        <v>-10.0164879</v>
      </c>
      <c r="G28" s="1">
        <v>-10.024568</v>
      </c>
      <c r="H28" s="1">
        <v>-10.0245844</v>
      </c>
      <c r="I28">
        <v>-10.0251386</v>
      </c>
      <c r="J28" s="1">
        <v>-10.0119354</v>
      </c>
      <c r="K28">
        <v>-10.024925100000001</v>
      </c>
      <c r="L28">
        <v>-10.015122099999999</v>
      </c>
      <c r="M28">
        <v>-10.0207222</v>
      </c>
      <c r="N28">
        <v>-10.024329099999999</v>
      </c>
      <c r="O28" s="1">
        <v>-10.0235366</v>
      </c>
      <c r="P28" s="1">
        <v>-10.0198746</v>
      </c>
      <c r="Q28" s="1">
        <v>-10.0102343</v>
      </c>
      <c r="R28" s="1">
        <v>-10.028129</v>
      </c>
      <c r="S28" s="1">
        <v>-10.031995999999999</v>
      </c>
      <c r="T28" s="1">
        <v>-10.0356372</v>
      </c>
      <c r="U28" s="1">
        <v>-10.027415100000001</v>
      </c>
      <c r="V28" s="1">
        <v>-10.0054058</v>
      </c>
      <c r="W28" s="1">
        <v>-10.0203776</v>
      </c>
      <c r="X28">
        <v>-10.0342609</v>
      </c>
      <c r="Y28" s="1">
        <v>-10.0330488</v>
      </c>
      <c r="Z28" s="1">
        <v>-10.0431592</v>
      </c>
      <c r="AA28">
        <v>-10.0359581</v>
      </c>
      <c r="AB28" s="1">
        <v>-10.039496400000001</v>
      </c>
      <c r="AC28" s="1">
        <v>-10.026111800000001</v>
      </c>
      <c r="AD28" s="1">
        <v>-10.034965400000001</v>
      </c>
      <c r="AE28" s="1">
        <v>-10.021153</v>
      </c>
      <c r="AF28" s="1">
        <v>-10.027976799999999</v>
      </c>
      <c r="AG28" s="1">
        <v>-10.0375467</v>
      </c>
      <c r="AH28" s="1">
        <v>-10.018148999999999</v>
      </c>
      <c r="AI28">
        <v>-10.030718200000001</v>
      </c>
      <c r="AJ28">
        <v>-10.0289299</v>
      </c>
    </row>
    <row r="29" spans="1:36">
      <c r="A29">
        <v>5.2720475999999996</v>
      </c>
      <c r="B29">
        <v>5.2789942999999999</v>
      </c>
      <c r="C29" s="1">
        <v>5.2658573000000004</v>
      </c>
      <c r="D29" s="1">
        <v>5.2708459000000003</v>
      </c>
      <c r="E29">
        <v>5.2578506999999997</v>
      </c>
      <c r="F29">
        <v>5.2828094999999999</v>
      </c>
      <c r="G29" s="1">
        <v>5.2605326999999997</v>
      </c>
      <c r="H29" s="1">
        <v>5.2834300000000001</v>
      </c>
      <c r="I29">
        <v>5.2795420000000002</v>
      </c>
      <c r="J29" s="1">
        <v>5.2750373000000002</v>
      </c>
      <c r="K29">
        <v>5.2683483999999998</v>
      </c>
      <c r="L29">
        <v>5.2864120999999997</v>
      </c>
      <c r="M29">
        <v>5.2703191</v>
      </c>
      <c r="N29">
        <v>5.2861295000000004</v>
      </c>
      <c r="O29" s="1">
        <v>5.2667678000000002</v>
      </c>
      <c r="P29" s="1">
        <v>5.2882496999999997</v>
      </c>
      <c r="Q29" s="1">
        <v>5.2701357</v>
      </c>
      <c r="R29" s="1">
        <v>5.2937802999999999</v>
      </c>
      <c r="S29" s="1">
        <v>5.2658199999999997</v>
      </c>
      <c r="T29" s="1">
        <v>5.2711190999999999</v>
      </c>
      <c r="U29" s="1">
        <v>5.2673484999999998</v>
      </c>
      <c r="V29" s="1">
        <v>5.2813958999999997</v>
      </c>
      <c r="W29" s="1">
        <v>5.2782077000000003</v>
      </c>
      <c r="X29">
        <v>5.2724975000000001</v>
      </c>
      <c r="Y29" s="1">
        <v>5.2895295999999998</v>
      </c>
      <c r="Z29" s="1">
        <v>5.2838322</v>
      </c>
      <c r="AA29">
        <v>5.2833366000000002</v>
      </c>
      <c r="AB29" s="1">
        <v>5.2837560999999997</v>
      </c>
      <c r="AC29" s="1">
        <v>5.2893970000000001</v>
      </c>
      <c r="AD29" s="1">
        <v>5.2817480999999997</v>
      </c>
      <c r="AE29" s="1">
        <v>5.2850957999999997</v>
      </c>
      <c r="AF29" s="1">
        <v>5.2808010999999997</v>
      </c>
      <c r="AG29" s="1">
        <v>5.2940880999999997</v>
      </c>
      <c r="AH29" s="1">
        <v>5.2765765</v>
      </c>
      <c r="AI29">
        <v>5.2903707000000004</v>
      </c>
      <c r="AJ29">
        <v>5.3044969000000002</v>
      </c>
    </row>
    <row r="30" spans="1:36">
      <c r="A30">
        <v>5.2932677999999997</v>
      </c>
      <c r="B30">
        <v>5.2708478999999997</v>
      </c>
      <c r="C30" s="1">
        <v>5.2801707000000002</v>
      </c>
      <c r="D30" s="1">
        <v>5.2815599000000004</v>
      </c>
      <c r="E30">
        <v>5.2786811</v>
      </c>
      <c r="F30">
        <v>5.2718166999999996</v>
      </c>
      <c r="G30" s="1">
        <v>5.2814313000000004</v>
      </c>
      <c r="H30" s="1">
        <v>5.2733854999999998</v>
      </c>
      <c r="I30">
        <v>5.2753965000000003</v>
      </c>
      <c r="J30" s="1">
        <v>5.2756423999999997</v>
      </c>
      <c r="K30">
        <v>5.2793929000000004</v>
      </c>
      <c r="L30">
        <v>5.2628797</v>
      </c>
      <c r="M30">
        <v>5.2779737999999998</v>
      </c>
      <c r="N30">
        <v>5.2907339999999996</v>
      </c>
      <c r="O30" s="1">
        <v>5.2821467999999996</v>
      </c>
      <c r="P30" s="1">
        <v>5.2762403999999998</v>
      </c>
      <c r="Q30" s="1">
        <v>5.2859449999999999</v>
      </c>
      <c r="R30" s="1">
        <v>5.2812022000000001</v>
      </c>
      <c r="S30" s="1">
        <v>5.2795259999999997</v>
      </c>
      <c r="T30" s="1">
        <v>5.2791755</v>
      </c>
      <c r="U30" s="1">
        <v>5.2747064999999997</v>
      </c>
      <c r="V30" s="1">
        <v>5.2677616</v>
      </c>
      <c r="W30" s="1">
        <v>5.2803551000000004</v>
      </c>
      <c r="X30">
        <v>5.2940436999999996</v>
      </c>
      <c r="Y30" s="1">
        <v>5.2791161000000004</v>
      </c>
      <c r="Z30" s="1">
        <v>5.2888127000000003</v>
      </c>
      <c r="AA30">
        <v>5.2741498</v>
      </c>
      <c r="AB30" s="1">
        <v>5.2966354999999998</v>
      </c>
      <c r="AC30" s="1">
        <v>5.2733049999999997</v>
      </c>
      <c r="AD30" s="1">
        <v>5.2942613999999999</v>
      </c>
      <c r="AE30" s="1">
        <v>5.2745366000000002</v>
      </c>
      <c r="AF30" s="1">
        <v>5.3054572999999996</v>
      </c>
      <c r="AG30" s="1">
        <v>5.2859401999999998</v>
      </c>
      <c r="AH30" s="1">
        <v>5.2974538000000004</v>
      </c>
      <c r="AI30">
        <v>5.2754675999999998</v>
      </c>
      <c r="AJ30">
        <v>5.2855916000000001</v>
      </c>
    </row>
    <row r="31" spans="1:36">
      <c r="A31">
        <v>6.0423876999999999</v>
      </c>
      <c r="B31">
        <v>6.0345003000000004</v>
      </c>
      <c r="C31" s="1">
        <v>6.0331111000000002</v>
      </c>
      <c r="D31" s="1">
        <v>6.0316400000000003</v>
      </c>
      <c r="E31">
        <v>6.0373834999999998</v>
      </c>
      <c r="F31">
        <v>6.0351982</v>
      </c>
      <c r="G31" s="1">
        <v>6.0343865000000001</v>
      </c>
      <c r="H31" s="1">
        <v>6.0362346000000002</v>
      </c>
      <c r="I31">
        <v>6.0270041000000001</v>
      </c>
      <c r="J31" s="1">
        <v>6.0322300000000002</v>
      </c>
      <c r="K31">
        <v>6.031561</v>
      </c>
      <c r="L31">
        <v>6.0388444999999997</v>
      </c>
      <c r="M31">
        <v>6.0333997999999998</v>
      </c>
      <c r="N31">
        <v>6.0430593000000004</v>
      </c>
      <c r="O31" s="1">
        <v>6.0219395000000002</v>
      </c>
      <c r="P31" s="1">
        <v>6.0298068000000002</v>
      </c>
      <c r="Q31" s="1">
        <v>6.0340375999999996</v>
      </c>
      <c r="R31" s="1">
        <v>6.0415549000000004</v>
      </c>
      <c r="S31" s="1">
        <v>6.0411543999999999</v>
      </c>
      <c r="T31" s="1">
        <v>6.0443273</v>
      </c>
      <c r="U31" s="1">
        <v>6.0367715999999998</v>
      </c>
      <c r="V31" s="1">
        <v>6.0335964000000004</v>
      </c>
      <c r="W31" s="1">
        <v>6.0348050999999998</v>
      </c>
      <c r="X31">
        <v>6.0519961000000002</v>
      </c>
      <c r="Y31" s="1">
        <v>6.0536032000000004</v>
      </c>
      <c r="Z31" s="1">
        <v>6.0497142000000004</v>
      </c>
      <c r="AA31">
        <v>6.0482956999999997</v>
      </c>
      <c r="AB31" s="1">
        <v>6.0495327000000003</v>
      </c>
      <c r="AC31" s="1">
        <v>6.0511784999999998</v>
      </c>
      <c r="AD31" s="1">
        <v>6.0528706000000003</v>
      </c>
      <c r="AE31" s="1">
        <v>6.0532846999999999</v>
      </c>
      <c r="AF31" s="1">
        <v>6.0423733999999998</v>
      </c>
      <c r="AG31" s="1">
        <v>6.0500496000000004</v>
      </c>
      <c r="AH31" s="1">
        <v>6.0361124000000004</v>
      </c>
      <c r="AI31">
        <v>6.0430111000000002</v>
      </c>
      <c r="AJ31">
        <v>6.0408692000000004</v>
      </c>
    </row>
    <row r="32" spans="1:36">
      <c r="A32">
        <v>6.0503134999999997</v>
      </c>
      <c r="B32">
        <v>6.0537444999999996</v>
      </c>
      <c r="C32" s="1">
        <v>6.0429168000000004</v>
      </c>
      <c r="D32" s="1">
        <v>6.0486871999999998</v>
      </c>
      <c r="E32">
        <v>6.0456959000000001</v>
      </c>
      <c r="F32">
        <v>6.0467456000000004</v>
      </c>
      <c r="G32" s="1">
        <v>6.0483262</v>
      </c>
      <c r="H32" s="1">
        <v>6.0448436000000001</v>
      </c>
      <c r="I32">
        <v>6.0481052999999996</v>
      </c>
      <c r="J32" s="1">
        <v>6.0474817999999999</v>
      </c>
      <c r="K32">
        <v>6.0447028999999999</v>
      </c>
      <c r="L32">
        <v>6.0367356000000001</v>
      </c>
      <c r="M32">
        <v>6.0459801000000004</v>
      </c>
      <c r="N32">
        <v>6.0531246999999997</v>
      </c>
      <c r="O32" s="1">
        <v>6.0453840999999997</v>
      </c>
      <c r="P32" s="1">
        <v>6.0508731999999998</v>
      </c>
      <c r="Q32" s="1">
        <v>6.0519920999999997</v>
      </c>
      <c r="R32" s="1">
        <v>6.0402059000000001</v>
      </c>
      <c r="S32" s="1">
        <v>6.0552929000000004</v>
      </c>
      <c r="T32" s="1">
        <v>6.0370426999999998</v>
      </c>
      <c r="U32" s="1">
        <v>6.0450341999999999</v>
      </c>
      <c r="V32" s="1">
        <v>6.0362742000000003</v>
      </c>
      <c r="W32" s="1">
        <v>6.0492186999999999</v>
      </c>
      <c r="X32">
        <v>6.0380468</v>
      </c>
      <c r="Y32" s="1">
        <v>6.0479968</v>
      </c>
      <c r="Z32" s="1">
        <v>6.0391532999999997</v>
      </c>
      <c r="AA32">
        <v>6.0341879</v>
      </c>
      <c r="AB32" s="1">
        <v>6.0444157000000001</v>
      </c>
      <c r="AC32" s="1">
        <v>6.0447913</v>
      </c>
      <c r="AD32" s="1">
        <v>6.0345278000000002</v>
      </c>
      <c r="AE32" s="1">
        <v>6.0356791999999997</v>
      </c>
      <c r="AF32" s="1">
        <v>6.0463218999999997</v>
      </c>
      <c r="AG32" s="1">
        <v>6.0454971000000004</v>
      </c>
      <c r="AH32" s="1">
        <v>6.0426203999999997</v>
      </c>
      <c r="AI32">
        <v>6.0329578000000001</v>
      </c>
      <c r="AJ32">
        <v>6.0435922</v>
      </c>
    </row>
    <row r="33" spans="1:36">
      <c r="A33">
        <v>4.9404735000000004</v>
      </c>
      <c r="B33">
        <v>4.9390077999999997</v>
      </c>
      <c r="C33" s="1">
        <v>4.9443796000000004</v>
      </c>
      <c r="D33" s="1">
        <v>4.9377478999999997</v>
      </c>
      <c r="E33">
        <v>4.9417372000000004</v>
      </c>
      <c r="F33">
        <v>4.9419519999999997</v>
      </c>
      <c r="G33" s="1">
        <v>4.9355506</v>
      </c>
      <c r="H33" s="1">
        <v>4.9243813999999997</v>
      </c>
      <c r="I33">
        <v>4.9389991999999996</v>
      </c>
      <c r="J33" s="1">
        <v>4.9248381999999999</v>
      </c>
      <c r="K33">
        <v>4.9395690999999999</v>
      </c>
      <c r="L33">
        <v>4.9350984000000002</v>
      </c>
      <c r="M33">
        <v>4.9339418999999998</v>
      </c>
      <c r="N33">
        <v>4.9297617000000002</v>
      </c>
      <c r="O33" s="1">
        <v>4.9449395000000003</v>
      </c>
      <c r="P33" s="1">
        <v>4.9403740000000003</v>
      </c>
      <c r="Q33" s="1">
        <v>4.9391634</v>
      </c>
      <c r="R33" s="1">
        <v>4.9326515000000004</v>
      </c>
      <c r="S33" s="1">
        <v>4.9445937000000004</v>
      </c>
      <c r="T33" s="1">
        <v>4.9534345999999996</v>
      </c>
      <c r="U33" s="1">
        <v>4.9386333999999996</v>
      </c>
      <c r="V33" s="1">
        <v>4.9323183000000004</v>
      </c>
      <c r="W33" s="1">
        <v>4.9495996</v>
      </c>
      <c r="X33">
        <v>4.9633551000000002</v>
      </c>
      <c r="Y33" s="1">
        <v>4.9382292999999997</v>
      </c>
      <c r="Z33" s="1">
        <v>4.9684733999999997</v>
      </c>
      <c r="AA33">
        <v>4.9502689000000002</v>
      </c>
      <c r="AB33" s="1">
        <v>4.9663510000000004</v>
      </c>
      <c r="AC33" s="1">
        <v>4.9575604000000002</v>
      </c>
      <c r="AD33" s="1">
        <v>4.9665564</v>
      </c>
      <c r="AE33" s="1">
        <v>4.9512361</v>
      </c>
      <c r="AF33" s="1">
        <v>4.9648358000000004</v>
      </c>
      <c r="AG33" s="1">
        <v>4.9507857</v>
      </c>
      <c r="AH33" s="1">
        <v>4.9445902000000004</v>
      </c>
      <c r="AI33">
        <v>4.9558197000000002</v>
      </c>
      <c r="AJ33">
        <v>4.9461588000000001</v>
      </c>
    </row>
    <row r="34" spans="1:36">
      <c r="A34">
        <v>4.9328121999999999</v>
      </c>
      <c r="B34">
        <v>4.9353647</v>
      </c>
      <c r="C34" s="1">
        <v>4.9266509999999997</v>
      </c>
      <c r="D34" s="1">
        <v>4.9360704000000002</v>
      </c>
      <c r="E34">
        <v>4.9208566999999999</v>
      </c>
      <c r="F34">
        <v>4.9328899000000002</v>
      </c>
      <c r="G34" s="1">
        <v>4.9292204999999996</v>
      </c>
      <c r="H34" s="1">
        <v>4.9372733000000002</v>
      </c>
      <c r="I34">
        <v>4.9343091000000001</v>
      </c>
      <c r="J34" s="1">
        <v>4.9398223000000003</v>
      </c>
      <c r="K34">
        <v>4.9315465999999999</v>
      </c>
      <c r="L34">
        <v>4.9232076999999999</v>
      </c>
      <c r="M34">
        <v>4.9198827999999999</v>
      </c>
      <c r="N34">
        <v>4.9488257999999998</v>
      </c>
      <c r="O34" s="1">
        <v>4.9309475999999997</v>
      </c>
      <c r="P34" s="1">
        <v>4.9278253999999997</v>
      </c>
      <c r="Q34" s="1">
        <v>4.9287467999999999</v>
      </c>
      <c r="R34" s="1">
        <v>4.9486774999999996</v>
      </c>
      <c r="S34" s="1">
        <v>4.9182275999999998</v>
      </c>
      <c r="T34" s="1">
        <v>4.9366487000000001</v>
      </c>
      <c r="U34" s="1">
        <v>4.9139825999999998</v>
      </c>
      <c r="V34" s="1">
        <v>4.9401555000000004</v>
      </c>
      <c r="W34" s="1">
        <v>4.9268283999999998</v>
      </c>
      <c r="X34">
        <v>4.9390318999999998</v>
      </c>
      <c r="Y34" s="1">
        <v>4.9521154000000003</v>
      </c>
      <c r="Z34" s="1">
        <v>4.9323565</v>
      </c>
      <c r="AA34">
        <v>4.9533642999999996</v>
      </c>
      <c r="AB34" s="1">
        <v>4.9403494999999999</v>
      </c>
      <c r="AC34" s="1">
        <v>4.9438139000000003</v>
      </c>
      <c r="AD34" s="1">
        <v>4.9386776000000001</v>
      </c>
      <c r="AE34" s="1">
        <v>4.9464870000000003</v>
      </c>
      <c r="AF34" s="1">
        <v>4.9360628999999996</v>
      </c>
      <c r="AG34" s="1">
        <v>4.9542168999999996</v>
      </c>
      <c r="AH34" s="1">
        <v>4.9373079999999998</v>
      </c>
      <c r="AI34">
        <v>4.9481279999999996</v>
      </c>
      <c r="AJ34">
        <v>4.9532657000000002</v>
      </c>
    </row>
    <row r="35" spans="1:36">
      <c r="A35">
        <v>6.0359102</v>
      </c>
      <c r="B35">
        <v>6.0335466000000002</v>
      </c>
      <c r="C35" s="1">
        <v>6.0345532000000004</v>
      </c>
      <c r="D35" s="1">
        <v>6.0388210000000004</v>
      </c>
      <c r="E35">
        <v>6.0366492000000003</v>
      </c>
      <c r="F35">
        <v>6.0363486000000002</v>
      </c>
      <c r="G35" s="1">
        <v>6.0453343999999998</v>
      </c>
      <c r="H35" s="1">
        <v>6.0297513</v>
      </c>
      <c r="I35">
        <v>6.0370581999999997</v>
      </c>
      <c r="J35" s="1">
        <v>6.0334797</v>
      </c>
      <c r="K35">
        <v>6.0287471999999998</v>
      </c>
      <c r="L35">
        <v>6.0313099000000001</v>
      </c>
      <c r="M35">
        <v>6.0413962999999997</v>
      </c>
      <c r="N35">
        <v>6.0380216000000004</v>
      </c>
      <c r="O35" s="1">
        <v>6.0335657999999999</v>
      </c>
      <c r="P35" s="1">
        <v>6.0447794000000004</v>
      </c>
      <c r="Q35" s="1">
        <v>6.0395877999999996</v>
      </c>
      <c r="R35" s="1">
        <v>6.0353379</v>
      </c>
      <c r="S35" s="1">
        <v>6.0356961</v>
      </c>
      <c r="T35" s="1">
        <v>6.0007315999999999</v>
      </c>
      <c r="U35" s="1">
        <v>6.0413728999999998</v>
      </c>
      <c r="V35" s="1">
        <v>6.0317240999999999</v>
      </c>
      <c r="W35" s="1">
        <v>6.0374620999999999</v>
      </c>
      <c r="X35">
        <v>5.9977355000000001</v>
      </c>
      <c r="Y35" s="1">
        <v>6.0003571000000004</v>
      </c>
      <c r="Z35" s="1">
        <v>6.0068757000000002</v>
      </c>
      <c r="AA35">
        <v>5.9986912999999999</v>
      </c>
      <c r="AB35" s="1">
        <v>6.0035873999999998</v>
      </c>
      <c r="AC35" s="1">
        <v>6.0062531000000003</v>
      </c>
      <c r="AD35" s="1">
        <v>5.9987766999999996</v>
      </c>
      <c r="AE35" s="1">
        <v>6.0028275000000004</v>
      </c>
      <c r="AF35" s="1">
        <v>6.0019150999999997</v>
      </c>
      <c r="AG35" s="1">
        <v>5.9967986</v>
      </c>
      <c r="AH35" s="1">
        <v>6.0402791000000002</v>
      </c>
      <c r="AI35">
        <v>5.9955197</v>
      </c>
      <c r="AJ35">
        <v>5.9995327999999999</v>
      </c>
    </row>
    <row r="36" spans="1:36">
      <c r="A36">
        <v>5.9967455000000003</v>
      </c>
      <c r="B36">
        <v>5.9890406</v>
      </c>
      <c r="C36" s="1">
        <v>5.9886010000000001</v>
      </c>
      <c r="D36" s="1">
        <v>5.9919545000000003</v>
      </c>
      <c r="E36">
        <v>5.9899423000000001</v>
      </c>
      <c r="F36">
        <v>5.9946858000000001</v>
      </c>
      <c r="G36" s="1">
        <v>5.9989695999999997</v>
      </c>
      <c r="H36" s="1">
        <v>5.991295</v>
      </c>
      <c r="I36">
        <v>5.9918408999999997</v>
      </c>
      <c r="J36" s="1">
        <v>5.9936366999999997</v>
      </c>
      <c r="K36">
        <v>5.9961479999999998</v>
      </c>
      <c r="L36">
        <v>5.9861385</v>
      </c>
      <c r="M36">
        <v>5.9972837999999999</v>
      </c>
      <c r="N36">
        <v>5.9965747</v>
      </c>
      <c r="O36" s="1">
        <v>6.0053606000000004</v>
      </c>
      <c r="P36" s="1">
        <v>5.9909667999999998</v>
      </c>
      <c r="Q36" s="1">
        <v>5.9981755000000003</v>
      </c>
      <c r="R36" s="1">
        <v>6.0041055999999999</v>
      </c>
      <c r="S36" s="1">
        <v>5.9898639999999999</v>
      </c>
      <c r="T36" s="1">
        <v>6.0326288000000003</v>
      </c>
      <c r="U36" s="1">
        <v>5.9930532999999997</v>
      </c>
      <c r="V36" s="1">
        <v>6.0020857000000003</v>
      </c>
      <c r="W36" s="1">
        <v>5.9967556999999996</v>
      </c>
      <c r="X36">
        <v>6.0400948999999997</v>
      </c>
      <c r="Y36" s="1">
        <v>6.0396822999999999</v>
      </c>
      <c r="Z36" s="1">
        <v>6.0378715999999999</v>
      </c>
      <c r="AA36">
        <v>6.0475406999999999</v>
      </c>
      <c r="AB36" s="1">
        <v>6.037833</v>
      </c>
      <c r="AC36" s="1">
        <v>6.0433716000000004</v>
      </c>
      <c r="AD36" s="1">
        <v>6.0454091999999999</v>
      </c>
      <c r="AE36" s="1">
        <v>6.034681</v>
      </c>
      <c r="AF36" s="1">
        <v>6.0396653999999996</v>
      </c>
      <c r="AG36" s="1">
        <v>6.0399304000000003</v>
      </c>
      <c r="AH36" s="1">
        <v>6.0043997999999998</v>
      </c>
      <c r="AI36">
        <v>6.0409109000000001</v>
      </c>
      <c r="AJ36">
        <v>6.0383775999999996</v>
      </c>
    </row>
    <row r="37" spans="1:36">
      <c r="C37" s="1"/>
      <c r="D37" s="1"/>
      <c r="G37" s="1"/>
      <c r="H37" s="1"/>
      <c r="J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B37" s="1"/>
      <c r="AC37" s="1"/>
      <c r="AD37" s="1"/>
      <c r="AE37" s="1"/>
      <c r="AF37" s="1"/>
      <c r="AG37" s="1"/>
      <c r="AH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pane ySplit="1" topLeftCell="A2" activePane="bottomLeft" state="frozen"/>
      <selection pane="bottomLeft" activeCell="K2" sqref="K2:K12"/>
    </sheetView>
  </sheetViews>
  <sheetFormatPr baseColWidth="10" defaultRowHeight="15" x14ac:dyDescent="0"/>
  <sheetData>
    <row r="1" spans="1:28" s="11" customFormat="1" ht="20">
      <c r="A1" s="11" t="s">
        <v>0</v>
      </c>
      <c r="B1" s="11" t="s">
        <v>11</v>
      </c>
      <c r="C1" s="11" t="s">
        <v>3</v>
      </c>
      <c r="D1" s="11" t="s">
        <v>8</v>
      </c>
      <c r="E1" s="11" t="s">
        <v>9</v>
      </c>
      <c r="F1" s="11" t="s">
        <v>10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97</v>
      </c>
      <c r="L1" s="11" t="s">
        <v>109</v>
      </c>
      <c r="O1" s="11" t="s">
        <v>140</v>
      </c>
      <c r="P1" s="11" t="s">
        <v>141</v>
      </c>
      <c r="S1" s="11" t="s">
        <v>142</v>
      </c>
      <c r="T1" s="11" t="s">
        <v>143</v>
      </c>
      <c r="W1" s="11" t="s">
        <v>61</v>
      </c>
      <c r="AA1" s="11" t="s">
        <v>62</v>
      </c>
    </row>
    <row r="2" spans="1:28">
      <c r="A2" t="s">
        <v>110</v>
      </c>
      <c r="B2" t="s">
        <v>111</v>
      </c>
      <c r="C2" t="s">
        <v>4</v>
      </c>
      <c r="D2">
        <v>3.68</v>
      </c>
      <c r="E2">
        <v>0.1</v>
      </c>
      <c r="F2">
        <v>-0.1</v>
      </c>
      <c r="G2" s="2">
        <f>STDEV(DATA_Axel!A2:S2)</f>
        <v>7.5180051107849978E-3</v>
      </c>
      <c r="H2" s="2">
        <f>AVERAGE(DATA_Axel!A2:S2)-D2</f>
        <v>-2.7257036842105453E-2</v>
      </c>
      <c r="I2" s="2">
        <f>ABS(H2)+3*G2*1.66</f>
        <v>6.4696702293814745E-2</v>
      </c>
      <c r="J2" s="3">
        <f>5*LOG(2*ABS(I2)*1000/(0.45*ABS(D2)^(1/3)+0.001*ABS(D2)),10)+1</f>
        <v>12.338946780766969</v>
      </c>
      <c r="K2" s="3">
        <f>5*LOG(2*ABS(F2)*1000/(0.45*ABS(E2)^(1/3)+0.001*ABS(E2)),10)+1</f>
        <v>15.904714703677227</v>
      </c>
      <c r="L2" s="3">
        <f>1-ABS(H2)/I2</f>
        <v>0.57869511310916799</v>
      </c>
      <c r="O2" s="2">
        <f>STDEV(DATA_Axel!A2:H2)</f>
        <v>3.0979217162477564E-3</v>
      </c>
      <c r="P2" s="2">
        <f>STDEV(DATA_Axel!I2:S2)</f>
        <v>1.7716865232161004E-3</v>
      </c>
      <c r="S2" s="2">
        <f>AVERAGE(DATA_Axel!A2:H2)-D2</f>
        <v>-3.5411299999999812E-2</v>
      </c>
      <c r="T2" s="2">
        <f>AVERAGE(DATA_Axel!I2:S2)-D2</f>
        <v>-2.1326663636364263E-2</v>
      </c>
      <c r="W2" s="2">
        <f>ABS(S2)+3*O2*1.66</f>
        <v>5.0838950146913642E-2</v>
      </c>
      <c r="X2" s="2">
        <f>ABS(T2)+3*P2*1.66</f>
        <v>3.0149662521980442E-2</v>
      </c>
      <c r="AA2" s="3">
        <f>5*LOG(2*ABS(W2)*1000/(0.45*ABS(D2)^(1/3)+0.001*ABS(D2)),10)+1</f>
        <v>11.815518926159218</v>
      </c>
      <c r="AB2" s="3">
        <f>5*LOG(2*ABS(X2)*1000/(0.45*ABS(D2)^(1/3)+0.001*ABS(D2)),10)+1</f>
        <v>10.680948334721215</v>
      </c>
    </row>
    <row r="3" spans="1:28">
      <c r="A3" t="s">
        <v>110</v>
      </c>
      <c r="B3" t="s">
        <v>112</v>
      </c>
      <c r="C3" t="s">
        <v>7</v>
      </c>
      <c r="D3">
        <v>-9.5</v>
      </c>
      <c r="E3">
        <v>0.5</v>
      </c>
      <c r="F3">
        <v>-0.5</v>
      </c>
      <c r="G3" s="2">
        <f>STDEV(DATA_Axel!A3:S3)</f>
        <v>7.6365275139560181E-3</v>
      </c>
      <c r="H3" s="2">
        <f>AVERAGE(DATA_Axel!A3:S3)-D3</f>
        <v>0.10388448421052487</v>
      </c>
      <c r="I3" s="2">
        <f t="shared" ref="I3:I12" si="0">ABS(H3)+3*G3*1.66</f>
        <v>0.14191439123002586</v>
      </c>
      <c r="J3" s="3">
        <f t="shared" ref="J3:J12" si="1">5*LOG(2*ABS(I3)*1000/(0.45*ABS(D3)^(1/3)+0.001*ABS(D3)),10)+1</f>
        <v>13.348142428526369</v>
      </c>
      <c r="K3" s="3">
        <f t="shared" ref="K3:K12" si="2">5*LOG(2*ABS(F3)*1000/(0.45*ABS(E3)^(1/3)+0.001*ABS(E3)),10)+1</f>
        <v>18.232616345469136</v>
      </c>
      <c r="L3" s="3">
        <f t="shared" ref="L3:L12" si="3">1-ABS(H3)/I3</f>
        <v>0.2679778047165009</v>
      </c>
      <c r="O3" s="2">
        <f>STDEV(DATA_Axel!A3:H3)</f>
        <v>4.9885976739638292E-3</v>
      </c>
      <c r="P3" s="2">
        <f>STDEV(DATA_Axel!I3:S3)</f>
        <v>3.7978154287336427E-3</v>
      </c>
      <c r="S3" s="2">
        <f>AVERAGE(DATA_Axel!A3:H3)-D3</f>
        <v>0.1111591125000011</v>
      </c>
      <c r="T3" s="2">
        <f>AVERAGE(DATA_Axel!I3:S3)-D3</f>
        <v>9.8593845454542972E-2</v>
      </c>
      <c r="W3" s="2">
        <f t="shared" ref="W3:W12" si="4">ABS(S3)+3*O3*1.66</f>
        <v>0.13600232891634095</v>
      </c>
      <c r="X3" s="2">
        <f t="shared" ref="X3:X12" si="5">ABS(T3)+3*P3*1.66</f>
        <v>0.11750696628963651</v>
      </c>
      <c r="AA3" s="3">
        <f t="shared" ref="AA3:AA12" si="6">5*LOG(2*ABS(W3)*1000/(0.45*ABS(D3)^(1/3)+0.001*ABS(D3)),10)+1</f>
        <v>13.25574196243668</v>
      </c>
      <c r="AB3" s="3">
        <f t="shared" ref="AB3:AB12" si="7">5*LOG(2*ABS(X3)*1000/(0.45*ABS(D3)^(1/3)+0.001*ABS(D3)),10)+1</f>
        <v>12.938328306322731</v>
      </c>
    </row>
    <row r="4" spans="1:28">
      <c r="A4" t="s">
        <v>110</v>
      </c>
      <c r="B4" t="s">
        <v>113</v>
      </c>
      <c r="C4" t="s">
        <v>4</v>
      </c>
      <c r="D4">
        <v>5.68</v>
      </c>
      <c r="E4">
        <v>0.1</v>
      </c>
      <c r="F4">
        <v>-0.1</v>
      </c>
      <c r="G4" s="2">
        <f>STDEV(DATA_Axel!A4:S4)</f>
        <v>9.4949388086126487E-3</v>
      </c>
      <c r="H4" s="2">
        <f>AVERAGE(DATA_Axel!A4:S4)-D4</f>
        <v>-7.4324152631578322E-2</v>
      </c>
      <c r="I4" s="2">
        <f t="shared" si="0"/>
        <v>0.12160894789846931</v>
      </c>
      <c r="J4" s="3">
        <f t="shared" si="1"/>
        <v>13.391360171477704</v>
      </c>
      <c r="K4" s="3">
        <f t="shared" si="2"/>
        <v>15.904714703677227</v>
      </c>
      <c r="L4" s="3">
        <f t="shared" si="3"/>
        <v>0.3888266125480242</v>
      </c>
      <c r="O4" s="2">
        <f>STDEV(DATA_Axel!A4:H4)</f>
        <v>4.4187237795343158E-3</v>
      </c>
      <c r="P4" s="2">
        <f>STDEV(DATA_Axel!I4:S4)</f>
        <v>3.9230474307146894E-3</v>
      </c>
      <c r="S4" s="2">
        <f>AVERAGE(DATA_Axel!A4:H4)-D4</f>
        <v>-8.4142937500000237E-2</v>
      </c>
      <c r="T4" s="2">
        <f>AVERAGE(DATA_Axel!I4:S4)-D4</f>
        <v>-6.7183218181818383E-2</v>
      </c>
      <c r="W4" s="2">
        <f t="shared" si="4"/>
        <v>0.10614818192208113</v>
      </c>
      <c r="X4" s="2">
        <f t="shared" si="5"/>
        <v>8.6719994386777535E-2</v>
      </c>
      <c r="AA4" s="3">
        <f t="shared" si="6"/>
        <v>13.096095315970574</v>
      </c>
      <c r="AB4" s="3">
        <f t="shared" si="7"/>
        <v>12.657128720961957</v>
      </c>
    </row>
    <row r="5" spans="1:28">
      <c r="A5" t="s">
        <v>110</v>
      </c>
      <c r="B5" t="s">
        <v>114</v>
      </c>
      <c r="C5" t="s">
        <v>6</v>
      </c>
      <c r="D5">
        <v>4.2</v>
      </c>
      <c r="E5">
        <v>0.2</v>
      </c>
      <c r="F5">
        <v>-0.2</v>
      </c>
      <c r="G5" s="2">
        <f>STDEV(DATA_Axel!A5:S5)</f>
        <v>7.3823645279719472E-3</v>
      </c>
      <c r="H5" s="2">
        <f>AVERAGE(DATA_Axel!A5:S5)-D5</f>
        <v>-0.12298520526315837</v>
      </c>
      <c r="I5" s="2">
        <f t="shared" si="0"/>
        <v>0.15974938061245866</v>
      </c>
      <c r="J5" s="3">
        <f t="shared" si="1"/>
        <v>14.20500920522357</v>
      </c>
      <c r="K5" s="3">
        <f t="shared" si="2"/>
        <v>16.907537725958434</v>
      </c>
      <c r="L5" s="3">
        <f t="shared" si="3"/>
        <v>0.23013657523022091</v>
      </c>
      <c r="O5" s="2">
        <f>STDEV(DATA_Axel!A5:H5)</f>
        <v>2.0949461874695567E-3</v>
      </c>
      <c r="P5" s="2">
        <f>STDEV(DATA_Axel!I5:S5)</f>
        <v>1.8358614432268834E-3</v>
      </c>
      <c r="S5" s="2">
        <f>AVERAGE(DATA_Axel!A5:H5)-D5</f>
        <v>-0.13112953750000056</v>
      </c>
      <c r="T5" s="2">
        <f>AVERAGE(DATA_Axel!I5:S5)-D5</f>
        <v>-0.11706205454545415</v>
      </c>
      <c r="W5" s="2">
        <f t="shared" si="4"/>
        <v>0.14156236951359896</v>
      </c>
      <c r="X5" s="2">
        <f t="shared" si="5"/>
        <v>0.12620464453272404</v>
      </c>
      <c r="AA5" s="3">
        <f t="shared" si="6"/>
        <v>13.942552407277457</v>
      </c>
      <c r="AB5" s="3">
        <f t="shared" si="7"/>
        <v>13.693189980054351</v>
      </c>
    </row>
    <row r="6" spans="1:28">
      <c r="A6" t="s">
        <v>110</v>
      </c>
      <c r="B6" t="s">
        <v>115</v>
      </c>
      <c r="C6" t="s">
        <v>6</v>
      </c>
      <c r="D6">
        <v>5.8</v>
      </c>
      <c r="E6">
        <v>0.1</v>
      </c>
      <c r="F6">
        <v>-0.1</v>
      </c>
      <c r="G6" s="2">
        <f>STDEV(DATA_Axel!A6:S6)</f>
        <v>8.9352530382297377E-3</v>
      </c>
      <c r="H6" s="2">
        <f>AVERAGE(DATA_Axel!A6:S6)-D6</f>
        <v>-8.4705494736843079E-2</v>
      </c>
      <c r="I6" s="2">
        <f t="shared" si="0"/>
        <v>0.12920305486722716</v>
      </c>
      <c r="J6" s="3">
        <f t="shared" si="1"/>
        <v>13.50754958071262</v>
      </c>
      <c r="K6" s="3">
        <f t="shared" si="2"/>
        <v>15.904714703677227</v>
      </c>
      <c r="L6" s="3">
        <f t="shared" si="3"/>
        <v>0.34440021697715339</v>
      </c>
      <c r="O6" s="2">
        <f>STDEV(DATA_Axel!A6:H6)</f>
        <v>1.461160228820262E-3</v>
      </c>
      <c r="P6" s="2">
        <f>STDEV(DATA_Axel!I6:S6)</f>
        <v>5.1472550749449139E-3</v>
      </c>
      <c r="S6" s="2">
        <f>AVERAGE(DATA_Axel!A6:H6)-D6</f>
        <v>-9.38567499999996E-2</v>
      </c>
      <c r="T6" s="2">
        <f>AVERAGE(DATA_Axel!I6:S6)-D6</f>
        <v>-7.8050036363636721E-2</v>
      </c>
      <c r="W6" s="2">
        <f t="shared" si="4"/>
        <v>0.10113332793952451</v>
      </c>
      <c r="X6" s="2">
        <f t="shared" si="5"/>
        <v>0.1036833666368624</v>
      </c>
      <c r="AA6" s="3">
        <f t="shared" si="6"/>
        <v>12.975657162524126</v>
      </c>
      <c r="AB6" s="3">
        <f t="shared" si="7"/>
        <v>13.02973112196263</v>
      </c>
    </row>
    <row r="7" spans="1:28">
      <c r="A7" t="s">
        <v>110</v>
      </c>
      <c r="B7" t="s">
        <v>116</v>
      </c>
      <c r="C7" t="s">
        <v>6</v>
      </c>
      <c r="D7">
        <v>5.88</v>
      </c>
      <c r="E7">
        <v>0.04</v>
      </c>
      <c r="F7">
        <v>-0.04</v>
      </c>
      <c r="G7" s="2">
        <f>STDEV(DATA_Axel!A7:S7)</f>
        <v>8.8460496070015271E-3</v>
      </c>
      <c r="H7" s="2">
        <f>AVERAGE(DATA_Axel!A7:S7)-D7</f>
        <v>-4.9035921052631437E-2</v>
      </c>
      <c r="I7" s="2">
        <f t="shared" si="0"/>
        <v>9.3089248095499039E-2</v>
      </c>
      <c r="J7" s="3">
        <f t="shared" si="1"/>
        <v>12.785625837322872</v>
      </c>
      <c r="K7" s="3">
        <f t="shared" si="2"/>
        <v>14.578723060639637</v>
      </c>
      <c r="L7" s="3">
        <f t="shared" si="3"/>
        <v>0.47323754294023168</v>
      </c>
      <c r="O7" s="2">
        <f>STDEV(DATA_Axel!A7:H7)</f>
        <v>2.8190340883764362E-3</v>
      </c>
      <c r="P7" s="2">
        <f>STDEV(DATA_Axel!I7:S7)</f>
        <v>2.6941752906460069E-3</v>
      </c>
      <c r="S7" s="2">
        <f>AVERAGE(DATA_Axel!A7:H7)-D7</f>
        <v>-5.8661700000000039E-2</v>
      </c>
      <c r="T7" s="2">
        <f>AVERAGE(DATA_Axel!I7:S7)-D7</f>
        <v>-4.2035354545454595E-2</v>
      </c>
      <c r="W7" s="2">
        <f t="shared" si="4"/>
        <v>7.2700489760114687E-2</v>
      </c>
      <c r="X7" s="2">
        <f t="shared" si="5"/>
        <v>5.5452347492871708E-2</v>
      </c>
      <c r="AA7" s="3">
        <f t="shared" si="6"/>
        <v>12.248814908108333</v>
      </c>
      <c r="AB7" s="3">
        <f t="shared" si="7"/>
        <v>11.660727905678728</v>
      </c>
    </row>
    <row r="8" spans="1:28">
      <c r="A8" t="s">
        <v>110</v>
      </c>
      <c r="B8" t="s">
        <v>117</v>
      </c>
      <c r="C8" t="s">
        <v>6</v>
      </c>
      <c r="D8">
        <v>5</v>
      </c>
      <c r="E8">
        <v>0.1</v>
      </c>
      <c r="F8">
        <v>-0.1</v>
      </c>
      <c r="G8" s="2">
        <f>STDEV(DATA_Axel!A8:S8)</f>
        <v>8.6772177772993439E-3</v>
      </c>
      <c r="H8" s="2">
        <f>AVERAGE(DATA_Axel!A8:S8)-D8</f>
        <v>-8.7191463157894056E-2</v>
      </c>
      <c r="I8" s="2">
        <f t="shared" si="0"/>
        <v>0.1304040076888448</v>
      </c>
      <c r="J8" s="3">
        <f t="shared" si="1"/>
        <v>13.636527908961233</v>
      </c>
      <c r="K8" s="3">
        <f t="shared" si="2"/>
        <v>15.904714703677227</v>
      </c>
      <c r="L8" s="3">
        <f t="shared" si="3"/>
        <v>0.33137435955235062</v>
      </c>
      <c r="O8" s="2">
        <f>STDEV(DATA_Axel!A8:H8)</f>
        <v>2.1842984427419012E-3</v>
      </c>
      <c r="P8" s="2">
        <f>STDEV(DATA_Axel!I8:S8)</f>
        <v>3.5548483986853562E-3</v>
      </c>
      <c r="S8" s="2">
        <f>AVERAGE(DATA_Axel!A8:H8)-D8</f>
        <v>-9.649298750000046E-2</v>
      </c>
      <c r="T8" s="2">
        <f>AVERAGE(DATA_Axel!I8:S8)-D8</f>
        <v>-8.0426718181818124E-2</v>
      </c>
      <c r="W8" s="2">
        <f t="shared" si="4"/>
        <v>0.10737079374485513</v>
      </c>
      <c r="X8" s="2">
        <f t="shared" si="5"/>
        <v>9.8129863207271198E-2</v>
      </c>
      <c r="AA8" s="3">
        <f t="shared" si="6"/>
        <v>13.214504033730559</v>
      </c>
      <c r="AB8" s="3">
        <f t="shared" si="7"/>
        <v>13.019079182585894</v>
      </c>
    </row>
    <row r="9" spans="1:28">
      <c r="A9" t="s">
        <v>110</v>
      </c>
      <c r="B9" t="s">
        <v>118</v>
      </c>
      <c r="C9" t="s">
        <v>6</v>
      </c>
      <c r="D9">
        <v>3.46</v>
      </c>
      <c r="E9">
        <v>0.04</v>
      </c>
      <c r="F9">
        <v>-0.04</v>
      </c>
      <c r="G9" s="2">
        <f>STDEV(DATA_Axel!A9:S9)</f>
        <v>4.5975356662516917E-3</v>
      </c>
      <c r="H9" s="2">
        <f>AVERAGE(DATA_Axel!A9:S9)-D9</f>
        <v>3.3571163157895434E-2</v>
      </c>
      <c r="I9" s="2">
        <f t="shared" si="0"/>
        <v>5.6466890775828851E-2</v>
      </c>
      <c r="J9" s="3">
        <f t="shared" si="1"/>
        <v>12.088585681667166</v>
      </c>
      <c r="K9" s="3">
        <f t="shared" si="2"/>
        <v>14.578723060639637</v>
      </c>
      <c r="L9" s="3">
        <f t="shared" si="3"/>
        <v>0.4054717251712775</v>
      </c>
      <c r="O9" s="2">
        <f>STDEV(DATA_Axel!A9:H9)</f>
        <v>1.4596611084181528E-3</v>
      </c>
      <c r="P9" s="2">
        <f>STDEV(DATA_Axel!I9:S9)</f>
        <v>1.5060064032219567E-3</v>
      </c>
      <c r="S9" s="2">
        <f>AVERAGE(DATA_Axel!A9:H9)-D9</f>
        <v>2.8589850000000361E-2</v>
      </c>
      <c r="T9" s="2">
        <f>AVERAGE(DATA_Axel!I9:S9)-D9</f>
        <v>3.7193936363636659E-2</v>
      </c>
      <c r="W9" s="2">
        <f t="shared" si="4"/>
        <v>3.5858962319922763E-2</v>
      </c>
      <c r="X9" s="2">
        <f t="shared" si="5"/>
        <v>4.4693848251682003E-2</v>
      </c>
      <c r="AA9" s="3">
        <f t="shared" si="6"/>
        <v>11.102604896375318</v>
      </c>
      <c r="AB9" s="3">
        <f t="shared" si="7"/>
        <v>11.58085505754164</v>
      </c>
    </row>
    <row r="10" spans="1:28">
      <c r="A10" t="s">
        <v>110</v>
      </c>
      <c r="B10" t="s">
        <v>119</v>
      </c>
      <c r="C10" t="s">
        <v>6</v>
      </c>
      <c r="D10">
        <v>1</v>
      </c>
      <c r="E10">
        <v>0.1</v>
      </c>
      <c r="F10">
        <v>-0.1</v>
      </c>
      <c r="G10" s="2">
        <f>STDEV(DATA_Axel!A10:S10)</f>
        <v>3.1715239272911248E-2</v>
      </c>
      <c r="H10" s="2">
        <f>AVERAGE(DATA_Axel!A10:S10)-D10</f>
        <v>-0.17872726315789467</v>
      </c>
      <c r="I10" s="2">
        <f t="shared" si="0"/>
        <v>0.33666915473699266</v>
      </c>
      <c r="J10" s="3">
        <f t="shared" si="1"/>
        <v>16.870283912035404</v>
      </c>
      <c r="K10" s="3">
        <f t="shared" si="2"/>
        <v>15.904714703677227</v>
      </c>
      <c r="L10" s="3">
        <f t="shared" si="3"/>
        <v>0.46913086440153051</v>
      </c>
      <c r="O10" s="2">
        <f>STDEV(DATA_Axel!A10:H10)</f>
        <v>3.3294561117414523E-2</v>
      </c>
      <c r="P10" s="2">
        <f>STDEV(DATA_Axel!I10:S10)</f>
        <v>2.8757881452021912E-2</v>
      </c>
      <c r="S10" s="2">
        <f>AVERAGE(DATA_Axel!A10:H10)-D10</f>
        <v>-0.19098308749999993</v>
      </c>
      <c r="T10" s="2">
        <f>AVERAGE(DATA_Axel!I10:S10)-D10</f>
        <v>-0.1698139363636364</v>
      </c>
      <c r="W10" s="2">
        <f t="shared" si="4"/>
        <v>0.3567900018647242</v>
      </c>
      <c r="X10" s="2">
        <f t="shared" si="5"/>
        <v>0.3130281859947055</v>
      </c>
      <c r="AA10" s="3">
        <f t="shared" si="6"/>
        <v>16.996330648293892</v>
      </c>
      <c r="AB10" s="3">
        <f t="shared" si="7"/>
        <v>16.712184491340331</v>
      </c>
    </row>
    <row r="11" spans="1:28">
      <c r="A11" t="s">
        <v>110</v>
      </c>
      <c r="B11" t="s">
        <v>120</v>
      </c>
      <c r="C11" t="s">
        <v>6</v>
      </c>
      <c r="D11">
        <v>3.88</v>
      </c>
      <c r="E11">
        <v>0.04</v>
      </c>
      <c r="F11">
        <v>-0.04</v>
      </c>
      <c r="G11" s="2">
        <f>STDEV(DATA_Axel!A11:S11)</f>
        <v>7.7134470047424694E-3</v>
      </c>
      <c r="H11" s="2">
        <f>AVERAGE(DATA_Axel!A11:S11)-D11</f>
        <v>4.2229894736843132E-2</v>
      </c>
      <c r="I11" s="2">
        <f t="shared" si="0"/>
        <v>8.0642860820460627E-2</v>
      </c>
      <c r="J11" s="3">
        <f t="shared" si="1"/>
        <v>12.77864833936329</v>
      </c>
      <c r="K11" s="3">
        <f t="shared" si="2"/>
        <v>14.578723060639637</v>
      </c>
      <c r="L11" s="3">
        <f t="shared" si="3"/>
        <v>0.47633436726827272</v>
      </c>
      <c r="O11" s="2">
        <f>STDEV(DATA_Axel!A11:H11)</f>
        <v>1.7492417789573423E-3</v>
      </c>
      <c r="P11" s="2">
        <f>STDEV(DATA_Axel!I11:S11)</f>
        <v>4.9573504052614322E-3</v>
      </c>
      <c r="S11" s="2">
        <f>AVERAGE(DATA_Axel!A11:H11)-D11</f>
        <v>3.4603087500000296E-2</v>
      </c>
      <c r="T11" s="2">
        <f>AVERAGE(DATA_Axel!I11:S11)-D11</f>
        <v>4.7776663636363903E-2</v>
      </c>
      <c r="W11" s="2">
        <f t="shared" si="4"/>
        <v>4.3314311559207862E-2</v>
      </c>
      <c r="X11" s="2">
        <f t="shared" si="5"/>
        <v>7.246426865456583E-2</v>
      </c>
      <c r="AA11" s="3">
        <f t="shared" si="6"/>
        <v>11.428975789513009</v>
      </c>
      <c r="AB11" s="3">
        <f t="shared" si="7"/>
        <v>12.546438276344926</v>
      </c>
    </row>
    <row r="12" spans="1:28">
      <c r="A12" t="s">
        <v>110</v>
      </c>
      <c r="B12" t="s">
        <v>34</v>
      </c>
      <c r="C12" t="s">
        <v>6</v>
      </c>
      <c r="D12">
        <v>3.1</v>
      </c>
      <c r="E12">
        <v>0.04</v>
      </c>
      <c r="F12">
        <v>-0.04</v>
      </c>
      <c r="G12" s="2">
        <f>STDEV(DATA_Axel!A12:S12)</f>
        <v>1.0935526918442347E-2</v>
      </c>
      <c r="H12" s="2">
        <f>AVERAGE(DATA_Axel!A12:S12)-D12</f>
        <v>4.7102621052631299E-2</v>
      </c>
      <c r="I12" s="2">
        <f t="shared" si="0"/>
        <v>0.10156154510647418</v>
      </c>
      <c r="J12" s="3">
        <f t="shared" si="1"/>
        <v>13.443562643841442</v>
      </c>
      <c r="K12" s="3">
        <f t="shared" si="2"/>
        <v>14.578723060639637</v>
      </c>
      <c r="L12" s="3">
        <f t="shared" si="3"/>
        <v>0.53621598604816145</v>
      </c>
      <c r="O12" s="2">
        <f>STDEV(DATA_Axel!A12:H12)</f>
        <v>5.1209641939321182E-3</v>
      </c>
      <c r="P12" s="2">
        <f>STDEV(DATA_Axel!I12:S12)</f>
        <v>2.6436873814634212E-3</v>
      </c>
      <c r="S12" s="2">
        <f>AVERAGE(DATA_Axel!A12:H12)-D12</f>
        <v>3.5379412499999763E-2</v>
      </c>
      <c r="T12" s="2">
        <f>AVERAGE(DATA_Axel!I12:S12)-D12</f>
        <v>5.5628590909090558E-2</v>
      </c>
      <c r="W12" s="2">
        <f t="shared" si="4"/>
        <v>6.0881814185781709E-2</v>
      </c>
      <c r="X12" s="2">
        <f t="shared" si="5"/>
        <v>6.8794154068778396E-2</v>
      </c>
      <c r="AA12" s="3">
        <f t="shared" si="6"/>
        <v>12.332354073251288</v>
      </c>
      <c r="AB12" s="3">
        <f t="shared" si="7"/>
        <v>12.597673820366589</v>
      </c>
    </row>
    <row r="13" spans="1:28">
      <c r="A13" t="s">
        <v>2</v>
      </c>
    </row>
    <row r="14" spans="1:28">
      <c r="J14">
        <v>8</v>
      </c>
      <c r="K14">
        <v>8</v>
      </c>
    </row>
    <row r="15" spans="1:28">
      <c r="J15">
        <v>18</v>
      </c>
      <c r="K15">
        <v>18</v>
      </c>
    </row>
    <row r="17" spans="26:29">
      <c r="Z17">
        <v>4</v>
      </c>
      <c r="AA17">
        <f t="array" ref="AA17:AA32">FREQUENCY(AA2:AA11,Z17:Z32)</f>
        <v>0</v>
      </c>
      <c r="AB17">
        <f t="array" ref="AB17:AB32">FREQUENCY(AB1:AB12,Z17:Z32)</f>
        <v>0</v>
      </c>
      <c r="AC17">
        <f>AA17+AB17</f>
        <v>0</v>
      </c>
    </row>
    <row r="18" spans="26:29">
      <c r="Z18">
        <v>5</v>
      </c>
      <c r="AA18">
        <v>0</v>
      </c>
      <c r="AB18">
        <v>0</v>
      </c>
      <c r="AC18">
        <f t="shared" ref="AC18:AC32" si="8">AA18+AB18</f>
        <v>0</v>
      </c>
    </row>
    <row r="19" spans="26:29">
      <c r="Z19">
        <v>6</v>
      </c>
      <c r="AA19">
        <v>0</v>
      </c>
      <c r="AB19">
        <v>0</v>
      </c>
      <c r="AC19">
        <f t="shared" si="8"/>
        <v>0</v>
      </c>
    </row>
    <row r="20" spans="26:29">
      <c r="Z20">
        <v>7</v>
      </c>
      <c r="AA20">
        <v>0</v>
      </c>
      <c r="AB20">
        <v>0</v>
      </c>
      <c r="AC20">
        <f t="shared" si="8"/>
        <v>0</v>
      </c>
    </row>
    <row r="21" spans="26:29">
      <c r="Z21">
        <v>8</v>
      </c>
      <c r="AA21">
        <v>0</v>
      </c>
      <c r="AB21">
        <v>0</v>
      </c>
      <c r="AC21">
        <f t="shared" si="8"/>
        <v>0</v>
      </c>
    </row>
    <row r="22" spans="26:29">
      <c r="Z22">
        <v>9</v>
      </c>
      <c r="AA22">
        <v>0</v>
      </c>
      <c r="AB22">
        <v>0</v>
      </c>
      <c r="AC22">
        <f t="shared" si="8"/>
        <v>0</v>
      </c>
    </row>
    <row r="23" spans="26:29">
      <c r="Z23">
        <v>10</v>
      </c>
      <c r="AA23">
        <v>0</v>
      </c>
      <c r="AB23">
        <v>0</v>
      </c>
      <c r="AC23">
        <f t="shared" si="8"/>
        <v>0</v>
      </c>
    </row>
    <row r="24" spans="26:29">
      <c r="Z24">
        <v>11</v>
      </c>
      <c r="AA24">
        <v>0</v>
      </c>
      <c r="AB24">
        <v>1</v>
      </c>
      <c r="AC24">
        <f t="shared" si="8"/>
        <v>1</v>
      </c>
    </row>
    <row r="25" spans="26:29">
      <c r="Z25">
        <v>12</v>
      </c>
      <c r="AA25">
        <v>3</v>
      </c>
      <c r="AB25">
        <v>2</v>
      </c>
      <c r="AC25">
        <f t="shared" si="8"/>
        <v>5</v>
      </c>
    </row>
    <row r="26" spans="26:29">
      <c r="Z26">
        <v>13</v>
      </c>
      <c r="AA26">
        <v>2</v>
      </c>
      <c r="AB26">
        <v>4</v>
      </c>
      <c r="AC26">
        <f t="shared" si="8"/>
        <v>6</v>
      </c>
    </row>
    <row r="27" spans="26:29">
      <c r="Z27">
        <v>14</v>
      </c>
      <c r="AA27">
        <v>4</v>
      </c>
      <c r="AB27">
        <v>3</v>
      </c>
      <c r="AC27">
        <f t="shared" si="8"/>
        <v>7</v>
      </c>
    </row>
    <row r="28" spans="26:29">
      <c r="Z28">
        <v>15</v>
      </c>
      <c r="AA28">
        <v>0</v>
      </c>
      <c r="AB28">
        <v>0</v>
      </c>
      <c r="AC28">
        <f t="shared" si="8"/>
        <v>0</v>
      </c>
    </row>
    <row r="29" spans="26:29">
      <c r="Z29">
        <v>16</v>
      </c>
      <c r="AA29">
        <v>0</v>
      </c>
      <c r="AB29">
        <v>0</v>
      </c>
      <c r="AC29">
        <f t="shared" si="8"/>
        <v>0</v>
      </c>
    </row>
    <row r="30" spans="26:29">
      <c r="Z30">
        <v>17</v>
      </c>
      <c r="AA30">
        <v>1</v>
      </c>
      <c r="AB30">
        <v>1</v>
      </c>
      <c r="AC30">
        <f t="shared" si="8"/>
        <v>2</v>
      </c>
    </row>
    <row r="31" spans="26:29">
      <c r="Z31">
        <v>18</v>
      </c>
      <c r="AA31">
        <v>0</v>
      </c>
      <c r="AB31">
        <v>0</v>
      </c>
      <c r="AC31">
        <f t="shared" si="8"/>
        <v>0</v>
      </c>
    </row>
    <row r="32" spans="26:29">
      <c r="Z32">
        <v>19</v>
      </c>
      <c r="AA32">
        <v>0</v>
      </c>
      <c r="AB32">
        <v>0</v>
      </c>
      <c r="AC32">
        <f t="shared" si="8"/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S12" sqref="A2:S12"/>
    </sheetView>
  </sheetViews>
  <sheetFormatPr baseColWidth="10" defaultRowHeight="15" x14ac:dyDescent="0"/>
  <sheetData>
    <row r="1" spans="1:19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135</v>
      </c>
      <c r="P1" s="14" t="s">
        <v>136</v>
      </c>
      <c r="Q1" s="14" t="s">
        <v>137</v>
      </c>
      <c r="R1" s="14" t="s">
        <v>138</v>
      </c>
      <c r="S1" s="14" t="s">
        <v>139</v>
      </c>
    </row>
    <row r="2" spans="1:19">
      <c r="A2">
        <v>3.6450703</v>
      </c>
      <c r="B2">
        <v>3.6463084000000001</v>
      </c>
      <c r="C2">
        <v>3.6465323999999999</v>
      </c>
      <c r="D2">
        <v>3.6460746999999998</v>
      </c>
      <c r="E2">
        <v>3.6390476</v>
      </c>
      <c r="F2">
        <v>3.6485178999999999</v>
      </c>
      <c r="G2">
        <v>3.6412034000000002</v>
      </c>
      <c r="H2">
        <v>3.6439549000000002</v>
      </c>
      <c r="I2">
        <v>3.6579552</v>
      </c>
      <c r="J2">
        <v>3.6581318999999999</v>
      </c>
      <c r="K2">
        <v>3.6595507</v>
      </c>
      <c r="L2">
        <v>3.6567166000000002</v>
      </c>
      <c r="M2">
        <v>3.6579918</v>
      </c>
      <c r="N2">
        <v>3.6634863000000002</v>
      </c>
      <c r="O2">
        <v>3.6582682000000002</v>
      </c>
      <c r="P2">
        <v>3.6572578</v>
      </c>
      <c r="Q2">
        <v>3.6587527999999998</v>
      </c>
      <c r="R2">
        <v>3.6583505000000001</v>
      </c>
      <c r="S2">
        <v>3.6589448999999998</v>
      </c>
    </row>
    <row r="3" spans="1:19">
      <c r="A3">
        <v>-9.3922747999999991</v>
      </c>
      <c r="B3">
        <v>-9.3848351999999995</v>
      </c>
      <c r="C3">
        <v>-9.3923431999999991</v>
      </c>
      <c r="D3">
        <v>-9.3949949999999998</v>
      </c>
      <c r="E3">
        <v>-9.3854968000000003</v>
      </c>
      <c r="F3">
        <v>-9.3932012999999994</v>
      </c>
      <c r="G3">
        <v>-9.3865303999999998</v>
      </c>
      <c r="H3">
        <v>-9.3810503999999995</v>
      </c>
      <c r="I3">
        <v>-9.4053515000000001</v>
      </c>
      <c r="J3">
        <v>-9.4011980000000008</v>
      </c>
      <c r="K3">
        <v>-9.4024155</v>
      </c>
      <c r="L3">
        <v>-9.3981662000000004</v>
      </c>
      <c r="M3">
        <v>-9.4000921999999996</v>
      </c>
      <c r="N3">
        <v>-9.3950943999999996</v>
      </c>
      <c r="O3">
        <v>-9.4026650000000007</v>
      </c>
      <c r="P3">
        <v>-9.4073723999999999</v>
      </c>
      <c r="Q3">
        <v>-9.3960535000000007</v>
      </c>
      <c r="R3">
        <v>-9.4029398999999998</v>
      </c>
      <c r="S3">
        <v>-9.4041191000000008</v>
      </c>
    </row>
    <row r="4" spans="1:19">
      <c r="A4">
        <v>5.5989161999999997</v>
      </c>
      <c r="B4">
        <v>5.5942273</v>
      </c>
      <c r="C4">
        <v>5.5964913000000003</v>
      </c>
      <c r="D4">
        <v>5.5978263999999998</v>
      </c>
      <c r="E4">
        <v>5.6023272000000004</v>
      </c>
      <c r="F4">
        <v>5.5957197000000001</v>
      </c>
      <c r="G4">
        <v>5.5941938000000002</v>
      </c>
      <c r="H4">
        <v>5.5871545999999999</v>
      </c>
      <c r="I4">
        <v>5.6081013999999998</v>
      </c>
      <c r="J4">
        <v>5.6116937</v>
      </c>
      <c r="K4">
        <v>5.6165099999999999</v>
      </c>
      <c r="L4">
        <v>5.6130981999999996</v>
      </c>
      <c r="M4">
        <v>5.6130272999999997</v>
      </c>
      <c r="N4">
        <v>5.6191078000000001</v>
      </c>
      <c r="O4">
        <v>5.6181679000000004</v>
      </c>
      <c r="P4">
        <v>5.6111947000000004</v>
      </c>
      <c r="Q4">
        <v>5.6061975999999998</v>
      </c>
      <c r="R4">
        <v>5.6114632000000002</v>
      </c>
      <c r="S4">
        <v>5.6124228</v>
      </c>
    </row>
    <row r="5" spans="1:19">
      <c r="A5">
        <v>4.0694398999999999</v>
      </c>
      <c r="B5">
        <v>4.0676591000000002</v>
      </c>
      <c r="C5">
        <v>4.0705239000000004</v>
      </c>
      <c r="D5">
        <v>4.0700883000000001</v>
      </c>
      <c r="E5">
        <v>4.0715003000000003</v>
      </c>
      <c r="F5">
        <v>4.0692408000000002</v>
      </c>
      <c r="G5">
        <v>4.0676674000000004</v>
      </c>
      <c r="H5">
        <v>4.0648439999999999</v>
      </c>
      <c r="I5">
        <v>4.0806369</v>
      </c>
      <c r="J5">
        <v>4.0821389999999997</v>
      </c>
      <c r="K5">
        <v>4.0845482999999998</v>
      </c>
      <c r="L5">
        <v>4.0816046000000004</v>
      </c>
      <c r="M5">
        <v>4.0825661999999996</v>
      </c>
      <c r="N5">
        <v>4.0833690000000002</v>
      </c>
      <c r="O5">
        <v>4.0870009999999999</v>
      </c>
      <c r="P5">
        <v>4.0846681</v>
      </c>
      <c r="Q5">
        <v>4.0824851000000004</v>
      </c>
      <c r="R5">
        <v>4.0814928999999998</v>
      </c>
      <c r="S5">
        <v>4.0818063000000002</v>
      </c>
    </row>
    <row r="6" spans="1:19">
      <c r="A6">
        <v>5.7080295000000003</v>
      </c>
      <c r="B6">
        <v>5.7060731999999996</v>
      </c>
      <c r="C6">
        <v>5.7071712000000003</v>
      </c>
      <c r="D6">
        <v>5.7075851000000002</v>
      </c>
      <c r="E6">
        <v>5.7037846999999999</v>
      </c>
      <c r="F6">
        <v>5.7062359999999996</v>
      </c>
      <c r="G6">
        <v>5.7056963999999999</v>
      </c>
      <c r="H6">
        <v>5.7045699000000001</v>
      </c>
      <c r="I6">
        <v>5.7184773</v>
      </c>
      <c r="J6">
        <v>5.7203132999999999</v>
      </c>
      <c r="K6">
        <v>5.7227810999999997</v>
      </c>
      <c r="L6">
        <v>5.7213541000000001</v>
      </c>
      <c r="M6">
        <v>5.7204347999999996</v>
      </c>
      <c r="N6">
        <v>5.7367635000000003</v>
      </c>
      <c r="O6">
        <v>5.7233274999999999</v>
      </c>
      <c r="P6">
        <v>5.7197934999999998</v>
      </c>
      <c r="Q6">
        <v>5.7203581000000003</v>
      </c>
      <c r="R6">
        <v>5.7190162000000004</v>
      </c>
      <c r="S6">
        <v>5.7188302000000002</v>
      </c>
    </row>
    <row r="7" spans="1:19">
      <c r="A7">
        <v>5.8264475999999998</v>
      </c>
      <c r="B7">
        <v>5.8195740999999996</v>
      </c>
      <c r="C7">
        <v>5.8231773000000002</v>
      </c>
      <c r="D7">
        <v>5.8221150000000002</v>
      </c>
      <c r="E7">
        <v>5.8224888999999997</v>
      </c>
      <c r="F7">
        <v>5.8198257</v>
      </c>
      <c r="G7">
        <v>5.8197920999999999</v>
      </c>
      <c r="H7">
        <v>5.8172857000000002</v>
      </c>
      <c r="I7">
        <v>5.8375864999999996</v>
      </c>
      <c r="J7">
        <v>5.8400533000000001</v>
      </c>
      <c r="K7">
        <v>5.8417117999999997</v>
      </c>
      <c r="L7">
        <v>5.8408749000000002</v>
      </c>
      <c r="M7">
        <v>5.8388279000000001</v>
      </c>
      <c r="N7">
        <v>5.8354927999999999</v>
      </c>
      <c r="O7">
        <v>5.840827</v>
      </c>
      <c r="P7">
        <v>5.8355451</v>
      </c>
      <c r="Q7">
        <v>5.8335109999999997</v>
      </c>
      <c r="R7">
        <v>5.8373166999999997</v>
      </c>
      <c r="S7">
        <v>5.8358641000000002</v>
      </c>
    </row>
    <row r="8" spans="1:19">
      <c r="A8">
        <v>4.9025018999999999</v>
      </c>
      <c r="B8">
        <v>4.9013875999999996</v>
      </c>
      <c r="C8">
        <v>4.9021862</v>
      </c>
      <c r="D8">
        <v>4.9063575999999998</v>
      </c>
      <c r="E8">
        <v>4.9055698999999997</v>
      </c>
      <c r="F8">
        <v>4.9053367000000003</v>
      </c>
      <c r="G8">
        <v>4.9043307</v>
      </c>
      <c r="H8">
        <v>4.9003854999999996</v>
      </c>
      <c r="I8">
        <v>4.9150999999999998</v>
      </c>
      <c r="J8">
        <v>4.9163905000000003</v>
      </c>
      <c r="K8">
        <v>4.9229513000000003</v>
      </c>
      <c r="L8">
        <v>4.9163724000000002</v>
      </c>
      <c r="M8">
        <v>4.9220367999999999</v>
      </c>
      <c r="N8">
        <v>4.9237003000000001</v>
      </c>
      <c r="O8">
        <v>4.9248837999999999</v>
      </c>
      <c r="P8">
        <v>4.9168428000000004</v>
      </c>
      <c r="Q8">
        <v>4.9210064999999998</v>
      </c>
      <c r="R8">
        <v>4.9159040000000003</v>
      </c>
      <c r="S8">
        <v>4.9201176999999996</v>
      </c>
    </row>
    <row r="9" spans="1:19">
      <c r="A9">
        <v>3.4901933999999999</v>
      </c>
      <c r="B9">
        <v>3.4877115000000001</v>
      </c>
      <c r="C9">
        <v>3.4894531999999998</v>
      </c>
      <c r="D9">
        <v>3.4904963000000002</v>
      </c>
      <c r="E9">
        <v>3.4885280000000001</v>
      </c>
      <c r="F9">
        <v>3.4884295000000001</v>
      </c>
      <c r="G9">
        <v>3.4879038000000002</v>
      </c>
      <c r="H9">
        <v>3.4860031</v>
      </c>
      <c r="I9">
        <v>3.4953731000000001</v>
      </c>
      <c r="J9">
        <v>3.4954412000000001</v>
      </c>
      <c r="K9">
        <v>3.4974471</v>
      </c>
      <c r="L9">
        <v>3.4970267000000002</v>
      </c>
      <c r="M9">
        <v>3.4962068999999998</v>
      </c>
      <c r="N9">
        <v>3.4989701000000002</v>
      </c>
      <c r="O9">
        <v>3.5005125000000001</v>
      </c>
      <c r="P9">
        <v>3.4976416000000001</v>
      </c>
      <c r="Q9">
        <v>3.4973966000000001</v>
      </c>
      <c r="R9">
        <v>3.4964856000000002</v>
      </c>
      <c r="S9">
        <v>3.4966319000000001</v>
      </c>
    </row>
    <row r="10" spans="1:19">
      <c r="A10">
        <v>0.84482590000000002</v>
      </c>
      <c r="B10">
        <v>0.83107450000000005</v>
      </c>
      <c r="C10">
        <v>0.85871399999999998</v>
      </c>
      <c r="D10">
        <v>0.81828880000000004</v>
      </c>
      <c r="E10">
        <v>0.77882019999999996</v>
      </c>
      <c r="F10">
        <v>0.78329409999999999</v>
      </c>
      <c r="G10">
        <v>0.77679540000000002</v>
      </c>
      <c r="H10">
        <v>0.78032239999999997</v>
      </c>
      <c r="I10">
        <v>0.82708559999999998</v>
      </c>
      <c r="J10">
        <v>0.847557</v>
      </c>
      <c r="K10">
        <v>0.82637720000000003</v>
      </c>
      <c r="L10">
        <v>0.83798399999999995</v>
      </c>
      <c r="M10">
        <v>0.8262699</v>
      </c>
      <c r="N10">
        <v>0.75438729999999998</v>
      </c>
      <c r="O10">
        <v>0.84426080000000003</v>
      </c>
      <c r="P10">
        <v>0.82274170000000002</v>
      </c>
      <c r="Q10">
        <v>0.82549490000000003</v>
      </c>
      <c r="R10">
        <v>0.86611179999999999</v>
      </c>
      <c r="S10">
        <v>0.85377650000000005</v>
      </c>
    </row>
    <row r="11" spans="1:19">
      <c r="A11">
        <v>3.9153582</v>
      </c>
      <c r="B11">
        <v>3.9138364000000001</v>
      </c>
      <c r="C11">
        <v>3.9161758999999998</v>
      </c>
      <c r="D11">
        <v>3.9138944000000002</v>
      </c>
      <c r="E11">
        <v>3.9136627000000002</v>
      </c>
      <c r="F11">
        <v>3.9177384000000002</v>
      </c>
      <c r="G11">
        <v>3.9140609</v>
      </c>
      <c r="H11">
        <v>3.9120978000000002</v>
      </c>
      <c r="I11">
        <v>3.9255509000000002</v>
      </c>
      <c r="J11">
        <v>3.9264415000000001</v>
      </c>
      <c r="K11">
        <v>3.9294821999999998</v>
      </c>
      <c r="L11">
        <v>3.9275478000000001</v>
      </c>
      <c r="M11">
        <v>3.9283345000000001</v>
      </c>
      <c r="N11">
        <v>3.9419547000000001</v>
      </c>
      <c r="O11">
        <v>3.9265007999999999</v>
      </c>
      <c r="P11">
        <v>3.9249100000000001</v>
      </c>
      <c r="Q11">
        <v>3.9247474000000002</v>
      </c>
      <c r="R11">
        <v>3.9256245999999999</v>
      </c>
      <c r="S11">
        <v>3.9244488999999998</v>
      </c>
    </row>
    <row r="12" spans="1:19">
      <c r="A12">
        <v>3.1429985999999999</v>
      </c>
      <c r="B12">
        <v>3.1336314999999999</v>
      </c>
      <c r="C12">
        <v>3.1362242</v>
      </c>
      <c r="D12">
        <v>3.1424051999999998</v>
      </c>
      <c r="E12">
        <v>3.1301540999999999</v>
      </c>
      <c r="F12">
        <v>3.1346020999999999</v>
      </c>
      <c r="G12">
        <v>3.1342053000000001</v>
      </c>
      <c r="H12">
        <v>3.1288143000000002</v>
      </c>
      <c r="I12">
        <v>3.154388</v>
      </c>
      <c r="J12">
        <v>3.1550812000000001</v>
      </c>
      <c r="K12">
        <v>3.1608586000000001</v>
      </c>
      <c r="L12">
        <v>3.1528390000000002</v>
      </c>
      <c r="M12">
        <v>3.1587442000000001</v>
      </c>
      <c r="N12">
        <v>3.1563403999999999</v>
      </c>
      <c r="O12">
        <v>3.1548120000000002</v>
      </c>
      <c r="P12">
        <v>3.1513110000000002</v>
      </c>
      <c r="Q12">
        <v>3.1548067</v>
      </c>
      <c r="R12">
        <v>3.1554639</v>
      </c>
      <c r="S12">
        <v>3.1572695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"/>
  <sheetViews>
    <sheetView tabSelected="1" workbookViewId="0">
      <pane ySplit="1" topLeftCell="A12" activePane="bottomLeft" state="frozen"/>
      <selection pane="bottomLeft" activeCell="L55" sqref="L55"/>
    </sheetView>
  </sheetViews>
  <sheetFormatPr baseColWidth="10" defaultRowHeight="15" x14ac:dyDescent="0"/>
  <cols>
    <col min="4" max="4" width="12.1640625" bestFit="1" customWidth="1"/>
    <col min="6" max="6" width="12.1640625" bestFit="1" customWidth="1"/>
  </cols>
  <sheetData>
    <row r="1" spans="1:25" s="19" customFormat="1" ht="36">
      <c r="A1" s="19" t="s">
        <v>62</v>
      </c>
      <c r="C1" s="19" t="s">
        <v>150</v>
      </c>
      <c r="D1" s="19" t="s">
        <v>152</v>
      </c>
      <c r="H1" s="19" t="s">
        <v>146</v>
      </c>
      <c r="I1" s="19" t="s">
        <v>62</v>
      </c>
      <c r="J1" s="19" t="s">
        <v>147</v>
      </c>
      <c r="M1" s="19" t="s">
        <v>148</v>
      </c>
      <c r="Y1" s="19" t="s">
        <v>149</v>
      </c>
    </row>
    <row r="2" spans="1:25">
      <c r="A2" s="15">
        <f>Rotor!AB2</f>
        <v>13.496743801211975</v>
      </c>
      <c r="C2">
        <v>4</v>
      </c>
      <c r="D2">
        <f t="array" ref="D2:D18">FREQUENCY(A2:A128,C2:C18)</f>
        <v>0</v>
      </c>
      <c r="E2">
        <f>C2-0.5</f>
        <v>3.5</v>
      </c>
      <c r="F2" t="s">
        <v>144</v>
      </c>
      <c r="H2">
        <v>1</v>
      </c>
      <c r="I2">
        <f>_xlfn.NORM.INV(H2/30,$F$3,$F$6)</f>
        <v>9.9833226877534091</v>
      </c>
      <c r="J2">
        <f>H2/30</f>
        <v>3.3333333333333333E-2</v>
      </c>
      <c r="L2">
        <v>1</v>
      </c>
      <c r="M2">
        <v>8.1753533744715803</v>
      </c>
      <c r="N2">
        <f>L2/115</f>
        <v>8.6956521739130436E-3</v>
      </c>
      <c r="Y2" s="4">
        <f>Rotor!K2</f>
        <v>11.473987173047661</v>
      </c>
    </row>
    <row r="3" spans="1:25">
      <c r="A3" s="15">
        <f>Rotor!AB3</f>
        <v>13.234212255405712</v>
      </c>
      <c r="C3">
        <v>5</v>
      </c>
      <c r="D3">
        <v>0</v>
      </c>
      <c r="E3">
        <f t="shared" ref="E3:E18" si="0">C3-0.5</f>
        <v>4.5</v>
      </c>
      <c r="F3">
        <f>AVERAGE(A2:A128)</f>
        <v>12.326083881748824</v>
      </c>
      <c r="H3">
        <v>2</v>
      </c>
      <c r="I3">
        <f t="shared" ref="I3:I30" si="1">_xlfn.NORM.INV(H3/30,$F$3,$F$6)</f>
        <v>10.408499587167276</v>
      </c>
      <c r="J3">
        <f t="shared" ref="J3:J30" si="2">H3/30</f>
        <v>6.6666666666666666E-2</v>
      </c>
      <c r="L3">
        <v>2</v>
      </c>
      <c r="M3">
        <v>9.4797408119862183</v>
      </c>
      <c r="N3">
        <f t="shared" ref="N3:N66" si="3">L3/115</f>
        <v>1.7391304347826087E-2</v>
      </c>
      <c r="Y3" s="4">
        <f>Rotor!K3</f>
        <v>11.473987173047661</v>
      </c>
    </row>
    <row r="4" spans="1:25">
      <c r="A4" s="15">
        <f>Rotor!AB4</f>
        <v>12.861797323946252</v>
      </c>
      <c r="C4">
        <v>6</v>
      </c>
      <c r="D4">
        <v>0</v>
      </c>
      <c r="E4">
        <f t="shared" si="0"/>
        <v>5.5</v>
      </c>
      <c r="H4">
        <v>3</v>
      </c>
      <c r="I4">
        <f t="shared" si="1"/>
        <v>10.688947006767618</v>
      </c>
      <c r="J4">
        <f t="shared" si="2"/>
        <v>0.1</v>
      </c>
      <c r="L4">
        <v>3</v>
      </c>
      <c r="M4">
        <v>9.5957377704295279</v>
      </c>
      <c r="N4">
        <f t="shared" si="3"/>
        <v>2.6086956521739129E-2</v>
      </c>
      <c r="Y4" s="4">
        <f>Rotor!K4</f>
        <v>11.473987173047661</v>
      </c>
    </row>
    <row r="5" spans="1:25">
      <c r="A5" s="15">
        <f>Rotor!AB5</f>
        <v>12.603452870485633</v>
      </c>
      <c r="C5">
        <v>7</v>
      </c>
      <c r="D5">
        <v>0</v>
      </c>
      <c r="E5">
        <f t="shared" si="0"/>
        <v>6.5</v>
      </c>
      <c r="F5" t="s">
        <v>59</v>
      </c>
      <c r="H5">
        <v>4</v>
      </c>
      <c r="I5">
        <f t="shared" si="1"/>
        <v>10.907112361468407</v>
      </c>
      <c r="J5">
        <f t="shared" si="2"/>
        <v>0.13333333333333333</v>
      </c>
      <c r="L5">
        <v>4</v>
      </c>
      <c r="M5">
        <v>9.7031906057283042</v>
      </c>
      <c r="N5">
        <f t="shared" si="3"/>
        <v>3.4782608695652174E-2</v>
      </c>
      <c r="Y5" s="4">
        <f>Rotor!K5</f>
        <v>11.473987173047661</v>
      </c>
    </row>
    <row r="6" spans="1:25">
      <c r="A6" s="15">
        <f>Rotor!AB6</f>
        <v>12.074818667353316</v>
      </c>
      <c r="C6">
        <v>8</v>
      </c>
      <c r="D6">
        <v>0</v>
      </c>
      <c r="E6">
        <f t="shared" si="0"/>
        <v>7.5</v>
      </c>
      <c r="F6">
        <f>STDEV(A2:A128)</f>
        <v>1.2774646912358127</v>
      </c>
      <c r="H6">
        <v>5</v>
      </c>
      <c r="I6">
        <f t="shared" si="1"/>
        <v>11.090236989513848</v>
      </c>
      <c r="J6">
        <f t="shared" si="2"/>
        <v>0.16666666666666666</v>
      </c>
      <c r="L6">
        <v>5</v>
      </c>
      <c r="M6">
        <v>9.7737929949519682</v>
      </c>
      <c r="N6">
        <f t="shared" si="3"/>
        <v>4.3478260869565216E-2</v>
      </c>
      <c r="Y6" s="4">
        <f>Rotor!K6</f>
        <v>13.348884605174961</v>
      </c>
    </row>
    <row r="7" spans="1:25">
      <c r="A7" s="15">
        <f>Rotor!AB7</f>
        <v>11.466465117842951</v>
      </c>
      <c r="C7">
        <v>9</v>
      </c>
      <c r="D7">
        <v>1</v>
      </c>
      <c r="E7">
        <f t="shared" si="0"/>
        <v>8.5</v>
      </c>
      <c r="H7">
        <v>6</v>
      </c>
      <c r="I7">
        <f t="shared" si="1"/>
        <v>11.250942472465097</v>
      </c>
      <c r="J7">
        <f t="shared" si="2"/>
        <v>0.2</v>
      </c>
      <c r="L7">
        <v>6</v>
      </c>
      <c r="M7">
        <v>9.8878651681195091</v>
      </c>
      <c r="N7">
        <f t="shared" si="3"/>
        <v>5.2173913043478258E-2</v>
      </c>
      <c r="Y7" s="4">
        <f>Rotor!K7</f>
        <v>13.348884605174961</v>
      </c>
    </row>
    <row r="8" spans="1:25">
      <c r="A8" s="15"/>
      <c r="C8">
        <v>10</v>
      </c>
      <c r="D8">
        <v>5</v>
      </c>
      <c r="E8">
        <f t="shared" si="0"/>
        <v>9.5</v>
      </c>
      <c r="F8" t="s">
        <v>145</v>
      </c>
      <c r="H8">
        <v>7</v>
      </c>
      <c r="I8">
        <f t="shared" si="1"/>
        <v>11.396200354366259</v>
      </c>
      <c r="J8">
        <f t="shared" si="2"/>
        <v>0.23333333333333334</v>
      </c>
      <c r="L8">
        <v>7</v>
      </c>
      <c r="M8">
        <v>10.026877185296536</v>
      </c>
      <c r="N8">
        <f t="shared" si="3"/>
        <v>6.0869565217391307E-2</v>
      </c>
      <c r="Y8" s="4">
        <f>Rotor!K8</f>
        <v>15.40238774763853</v>
      </c>
    </row>
    <row r="9" spans="1:25">
      <c r="A9" s="15"/>
      <c r="C9">
        <v>11</v>
      </c>
      <c r="D9">
        <v>10</v>
      </c>
      <c r="E9">
        <f t="shared" si="0"/>
        <v>10.5</v>
      </c>
      <c r="F9">
        <f>_xlfn.NORM.INV(0.9,F3,F6)</f>
        <v>13.963220756730029</v>
      </c>
      <c r="H9">
        <v>8</v>
      </c>
      <c r="I9">
        <f t="shared" si="1"/>
        <v>11.530318265085404</v>
      </c>
      <c r="J9">
        <f t="shared" si="2"/>
        <v>0.26666666666666666</v>
      </c>
      <c r="L9">
        <v>8</v>
      </c>
      <c r="M9">
        <v>10.568076234459925</v>
      </c>
      <c r="N9">
        <f t="shared" si="3"/>
        <v>6.9565217391304349E-2</v>
      </c>
      <c r="Y9" s="4">
        <f>Rotor!K9</f>
        <v>15.40238774763853</v>
      </c>
    </row>
    <row r="10" spans="1:25">
      <c r="A10" s="15"/>
      <c r="C10">
        <v>12</v>
      </c>
      <c r="D10">
        <v>28</v>
      </c>
      <c r="E10">
        <f t="shared" si="0"/>
        <v>11.5</v>
      </c>
      <c r="H10">
        <v>9</v>
      </c>
      <c r="I10">
        <f t="shared" si="1"/>
        <v>11.656180742698345</v>
      </c>
      <c r="J10">
        <f t="shared" si="2"/>
        <v>0.3</v>
      </c>
      <c r="L10">
        <v>9</v>
      </c>
      <c r="M10">
        <v>10.662495228225108</v>
      </c>
      <c r="N10">
        <f t="shared" si="3"/>
        <v>7.8260869565217397E-2</v>
      </c>
      <c r="Y10" s="4">
        <f>Rotor!K10</f>
        <v>15.40238774763853</v>
      </c>
    </row>
    <row r="11" spans="1:25">
      <c r="A11" s="15"/>
      <c r="C11">
        <v>13</v>
      </c>
      <c r="D11">
        <v>38</v>
      </c>
      <c r="E11">
        <f t="shared" si="0"/>
        <v>12.5</v>
      </c>
      <c r="H11">
        <v>10</v>
      </c>
      <c r="I11">
        <f t="shared" si="1"/>
        <v>11.775844965347517</v>
      </c>
      <c r="J11">
        <f t="shared" si="2"/>
        <v>0.33333333333333331</v>
      </c>
      <c r="L11">
        <v>10</v>
      </c>
      <c r="M11">
        <v>10.680948334721215</v>
      </c>
      <c r="N11">
        <f t="shared" si="3"/>
        <v>8.6956521739130432E-2</v>
      </c>
      <c r="Y11" s="4">
        <f>Rotor!K11</f>
        <v>15.40238774763853</v>
      </c>
    </row>
    <row r="12" spans="1:25">
      <c r="A12" s="15">
        <f>Rotor!AB12</f>
        <v>11.125253725689948</v>
      </c>
      <c r="C12">
        <v>14</v>
      </c>
      <c r="D12">
        <v>27</v>
      </c>
      <c r="E12">
        <f t="shared" si="0"/>
        <v>13.5</v>
      </c>
      <c r="H12">
        <v>11</v>
      </c>
      <c r="I12">
        <f t="shared" si="1"/>
        <v>11.890858269657475</v>
      </c>
      <c r="J12">
        <f t="shared" si="2"/>
        <v>0.36666666666666664</v>
      </c>
      <c r="L12">
        <v>11</v>
      </c>
      <c r="M12">
        <v>10.796100618474911</v>
      </c>
      <c r="N12">
        <f t="shared" si="3"/>
        <v>9.5652173913043481E-2</v>
      </c>
      <c r="Y12" s="4">
        <f>Rotor!K12</f>
        <v>14.482093246661224</v>
      </c>
    </row>
    <row r="13" spans="1:25">
      <c r="A13" s="15">
        <f>Rotor!AB13</f>
        <v>10.988442652203105</v>
      </c>
      <c r="C13">
        <v>15</v>
      </c>
      <c r="D13">
        <v>4</v>
      </c>
      <c r="E13">
        <f t="shared" si="0"/>
        <v>14.5</v>
      </c>
      <c r="H13">
        <v>12</v>
      </c>
      <c r="I13">
        <f t="shared" si="1"/>
        <v>12.002441902865963</v>
      </c>
      <c r="J13">
        <f t="shared" si="2"/>
        <v>0.4</v>
      </c>
      <c r="L13">
        <v>12</v>
      </c>
      <c r="M13">
        <v>10.868386449909108</v>
      </c>
      <c r="N13">
        <f t="shared" si="3"/>
        <v>0.10434782608695652</v>
      </c>
      <c r="Y13" s="4">
        <f>Rotor!K13</f>
        <v>14.482093246661224</v>
      </c>
    </row>
    <row r="14" spans="1:25">
      <c r="A14" s="15">
        <f>Rotor!AB14</f>
        <v>10.942076279082455</v>
      </c>
      <c r="C14">
        <v>16</v>
      </c>
      <c r="D14">
        <v>0</v>
      </c>
      <c r="E14">
        <f t="shared" si="0"/>
        <v>15.5</v>
      </c>
      <c r="H14">
        <v>13</v>
      </c>
      <c r="I14">
        <f t="shared" si="1"/>
        <v>12.111605218761843</v>
      </c>
      <c r="J14">
        <f t="shared" si="2"/>
        <v>0.43333333333333335</v>
      </c>
      <c r="L14">
        <v>13</v>
      </c>
      <c r="M14">
        <v>10.942076279082455</v>
      </c>
      <c r="N14">
        <f t="shared" si="3"/>
        <v>0.11304347826086956</v>
      </c>
      <c r="Y14" s="4">
        <f>Rotor!K14</f>
        <v>10.979477825570713</v>
      </c>
    </row>
    <row r="15" spans="1:25">
      <c r="A15" s="15">
        <f>Rotor!AB15</f>
        <v>9.4797408119862183</v>
      </c>
      <c r="C15">
        <v>17</v>
      </c>
      <c r="D15">
        <v>2</v>
      </c>
      <c r="E15">
        <f t="shared" si="0"/>
        <v>16.5</v>
      </c>
      <c r="H15">
        <v>14</v>
      </c>
      <c r="I15">
        <f t="shared" si="1"/>
        <v>12.219221745321812</v>
      </c>
      <c r="J15">
        <f t="shared" si="2"/>
        <v>0.46666666666666667</v>
      </c>
      <c r="L15">
        <v>14</v>
      </c>
      <c r="M15">
        <v>10.964968826618158</v>
      </c>
      <c r="N15">
        <f t="shared" si="3"/>
        <v>0.12173913043478261</v>
      </c>
      <c r="Y15" s="4">
        <f>Rotor!K15</f>
        <v>12.187972445717499</v>
      </c>
    </row>
    <row r="16" spans="1:25">
      <c r="A16" s="15">
        <f>Rotor!AB16</f>
        <v>8.1753533744715803</v>
      </c>
      <c r="C16">
        <v>18</v>
      </c>
      <c r="D16">
        <v>0</v>
      </c>
      <c r="E16">
        <f t="shared" si="0"/>
        <v>17.5</v>
      </c>
      <c r="H16">
        <v>15</v>
      </c>
      <c r="I16">
        <f t="shared" si="1"/>
        <v>12.326083881748824</v>
      </c>
      <c r="J16">
        <f t="shared" si="2"/>
        <v>0.5</v>
      </c>
      <c r="L16">
        <v>15</v>
      </c>
      <c r="M16">
        <v>10.964968826618158</v>
      </c>
      <c r="N16">
        <f t="shared" si="3"/>
        <v>0.13043478260869565</v>
      </c>
      <c r="Y16" s="4">
        <f>Rotor!K16</f>
        <v>12.187972445717499</v>
      </c>
    </row>
    <row r="17" spans="1:28">
      <c r="A17" s="15">
        <f>Rotor!AB17</f>
        <v>12.966788461602857</v>
      </c>
      <c r="C17">
        <v>19</v>
      </c>
      <c r="D17">
        <v>0</v>
      </c>
      <c r="E17">
        <f t="shared" si="0"/>
        <v>18.5</v>
      </c>
      <c r="H17">
        <v>16</v>
      </c>
      <c r="I17">
        <f t="shared" si="1"/>
        <v>12.432946018175835</v>
      </c>
      <c r="J17">
        <f t="shared" si="2"/>
        <v>0.53333333333333333</v>
      </c>
      <c r="L17">
        <v>16</v>
      </c>
      <c r="M17">
        <v>10.988442652203105</v>
      </c>
      <c r="N17">
        <f t="shared" si="3"/>
        <v>0.1391304347826087</v>
      </c>
      <c r="Y17" s="4">
        <f>Rotor!K17</f>
        <v>11.252200283951151</v>
      </c>
    </row>
    <row r="18" spans="1:28">
      <c r="A18" s="15">
        <f>Rotor!AB18</f>
        <v>12.405542452129644</v>
      </c>
      <c r="C18">
        <v>20</v>
      </c>
      <c r="D18">
        <v>0</v>
      </c>
      <c r="E18">
        <f t="shared" si="0"/>
        <v>19.5</v>
      </c>
      <c r="H18">
        <v>17</v>
      </c>
      <c r="I18">
        <f t="shared" si="1"/>
        <v>12.540562544735804</v>
      </c>
      <c r="J18">
        <f t="shared" si="2"/>
        <v>0.56666666666666665</v>
      </c>
      <c r="L18">
        <v>17</v>
      </c>
      <c r="M18">
        <v>11.102604896375318</v>
      </c>
      <c r="N18">
        <f t="shared" si="3"/>
        <v>0.14782608695652175</v>
      </c>
      <c r="Y18" s="4">
        <f>Rotor!K18</f>
        <v>11.252200283951151</v>
      </c>
    </row>
    <row r="19" spans="1:28" ht="30">
      <c r="A19" s="15">
        <f>Rotor!AB19</f>
        <v>13.340161128207022</v>
      </c>
      <c r="C19" s="18" t="s">
        <v>151</v>
      </c>
      <c r="H19">
        <v>18</v>
      </c>
      <c r="I19">
        <f t="shared" si="1"/>
        <v>12.649725860631685</v>
      </c>
      <c r="J19">
        <f t="shared" si="2"/>
        <v>0.6</v>
      </c>
      <c r="L19">
        <v>18</v>
      </c>
      <c r="M19">
        <v>11.125253725689948</v>
      </c>
      <c r="N19">
        <f t="shared" si="3"/>
        <v>0.15652173913043479</v>
      </c>
      <c r="Y19" s="4">
        <f>Rotor!K19</f>
        <v>10.717863556640458</v>
      </c>
    </row>
    <row r="20" spans="1:28">
      <c r="A20" s="15">
        <f>Rotor!AB20</f>
        <v>12.385485669638566</v>
      </c>
      <c r="C20">
        <v>1</v>
      </c>
      <c r="D20">
        <f>_xlfn.NORM.DIST(C20,$F$3,$F$6,FALSE)</f>
        <v>2.6622433193938309E-18</v>
      </c>
      <c r="H20">
        <v>19</v>
      </c>
      <c r="I20">
        <f t="shared" si="1"/>
        <v>12.761309493840173</v>
      </c>
      <c r="J20">
        <f t="shared" si="2"/>
        <v>0.6333333333333333</v>
      </c>
      <c r="L20">
        <v>19</v>
      </c>
      <c r="M20">
        <v>11.151619123704336</v>
      </c>
      <c r="N20">
        <f t="shared" si="3"/>
        <v>0.16521739130434782</v>
      </c>
      <c r="Y20" s="4">
        <f>Rotor!K20</f>
        <v>13.433871013044671</v>
      </c>
    </row>
    <row r="21" spans="1:28">
      <c r="A21" s="15">
        <f>Rotor!AB21</f>
        <v>12.632134847492674</v>
      </c>
      <c r="C21">
        <v>1.2</v>
      </c>
      <c r="D21">
        <f t="shared" ref="D21:D84" si="4">_xlfn.NORM.DIST(C21,$F$3,$F$6,FALSE)</f>
        <v>1.0537975816055431E-17</v>
      </c>
      <c r="H21">
        <v>20</v>
      </c>
      <c r="I21">
        <f t="shared" si="1"/>
        <v>12.876322798150131</v>
      </c>
      <c r="J21">
        <f t="shared" si="2"/>
        <v>0.66666666666666663</v>
      </c>
      <c r="L21">
        <v>20</v>
      </c>
      <c r="M21">
        <v>11.311352841372592</v>
      </c>
      <c r="N21">
        <f t="shared" si="3"/>
        <v>0.17391304347826086</v>
      </c>
      <c r="Y21" s="4">
        <f>Rotor!K21</f>
        <v>13.433871013044671</v>
      </c>
    </row>
    <row r="22" spans="1:28">
      <c r="A22" s="15">
        <f>Rotor!AB22</f>
        <v>10.796100618474911</v>
      </c>
      <c r="C22">
        <v>1.4</v>
      </c>
      <c r="D22">
        <f t="shared" si="4"/>
        <v>4.0702550984165644E-17</v>
      </c>
      <c r="H22">
        <v>21</v>
      </c>
      <c r="I22">
        <f t="shared" si="1"/>
        <v>12.995987020799303</v>
      </c>
      <c r="J22">
        <f t="shared" si="2"/>
        <v>0.7</v>
      </c>
      <c r="L22">
        <v>21</v>
      </c>
      <c r="M22">
        <v>11.398152555228792</v>
      </c>
      <c r="N22">
        <f t="shared" si="3"/>
        <v>0.18260869565217391</v>
      </c>
      <c r="Y22" s="4">
        <f>Rotor!K22</f>
        <v>13.433871013044671</v>
      </c>
    </row>
    <row r="23" spans="1:28">
      <c r="A23" s="15">
        <f>Rotor!AB23</f>
        <v>11.902930408401772</v>
      </c>
      <c r="C23">
        <v>1.6</v>
      </c>
      <c r="D23">
        <f t="shared" si="4"/>
        <v>1.5340553871532848E-16</v>
      </c>
      <c r="H23">
        <v>22</v>
      </c>
      <c r="I23">
        <f t="shared" si="1"/>
        <v>13.121849498412244</v>
      </c>
      <c r="J23">
        <f t="shared" si="2"/>
        <v>0.73333333333333328</v>
      </c>
      <c r="L23">
        <v>22</v>
      </c>
      <c r="M23">
        <v>11.41944382242516</v>
      </c>
      <c r="N23">
        <f t="shared" si="3"/>
        <v>0.19130434782608696</v>
      </c>
      <c r="Y23" s="4">
        <f>Rotor!K23</f>
        <v>13.433871013044671</v>
      </c>
    </row>
    <row r="24" spans="1:28">
      <c r="A24" s="15">
        <f>Rotor!AB24</f>
        <v>13.231475534975724</v>
      </c>
      <c r="C24">
        <v>1.8</v>
      </c>
      <c r="D24">
        <f t="shared" si="4"/>
        <v>5.6417706998071005E-16</v>
      </c>
      <c r="H24">
        <v>23</v>
      </c>
      <c r="I24">
        <f t="shared" si="1"/>
        <v>13.255967409131388</v>
      </c>
      <c r="J24">
        <f t="shared" si="2"/>
        <v>0.76666666666666672</v>
      </c>
      <c r="L24">
        <v>23</v>
      </c>
      <c r="M24">
        <v>11.428975789513009</v>
      </c>
      <c r="N24">
        <f t="shared" si="3"/>
        <v>0.2</v>
      </c>
      <c r="Y24" s="4">
        <f>Rotor!K24</f>
        <v>11.233828481517104</v>
      </c>
    </row>
    <row r="25" spans="1:28">
      <c r="A25" s="15">
        <f>Rotor!AB25</f>
        <v>11.791959985171637</v>
      </c>
      <c r="C25">
        <v>2</v>
      </c>
      <c r="D25">
        <f t="shared" si="4"/>
        <v>2.024625962460896E-15</v>
      </c>
      <c r="H25">
        <v>24</v>
      </c>
      <c r="I25">
        <f t="shared" si="1"/>
        <v>13.401225291032551</v>
      </c>
      <c r="J25">
        <f t="shared" si="2"/>
        <v>0.8</v>
      </c>
      <c r="L25">
        <v>24</v>
      </c>
      <c r="M25">
        <v>11.433273910630117</v>
      </c>
      <c r="N25">
        <f t="shared" si="3"/>
        <v>0.20869565217391303</v>
      </c>
      <c r="Y25" s="4">
        <f>Rotor!K25</f>
        <v>12.550137507823191</v>
      </c>
    </row>
    <row r="26" spans="1:28">
      <c r="A26" s="15">
        <f>Rotor!AB26</f>
        <v>11.783203556823546</v>
      </c>
      <c r="C26">
        <v>2.2000000000000002</v>
      </c>
      <c r="D26">
        <f t="shared" si="4"/>
        <v>7.0897211174326476E-15</v>
      </c>
      <c r="H26">
        <v>25</v>
      </c>
      <c r="I26">
        <f t="shared" si="1"/>
        <v>13.5619307739838</v>
      </c>
      <c r="J26">
        <f t="shared" si="2"/>
        <v>0.83333333333333337</v>
      </c>
      <c r="L26">
        <v>25</v>
      </c>
      <c r="M26">
        <v>11.433273910630117</v>
      </c>
      <c r="N26">
        <f t="shared" si="3"/>
        <v>0.21739130434782608</v>
      </c>
      <c r="Y26" s="4">
        <f>Rotor!K26</f>
        <v>12.550137507823191</v>
      </c>
    </row>
    <row r="27" spans="1:28">
      <c r="A27" s="15">
        <f>Rotor!AB27</f>
        <v>12.136672119052642</v>
      </c>
      <c r="C27">
        <v>2.4</v>
      </c>
      <c r="D27">
        <f t="shared" si="4"/>
        <v>2.4225261968903443E-14</v>
      </c>
      <c r="H27">
        <v>26</v>
      </c>
      <c r="I27">
        <f t="shared" si="1"/>
        <v>13.745055402029241</v>
      </c>
      <c r="J27">
        <f t="shared" si="2"/>
        <v>0.8666666666666667</v>
      </c>
      <c r="L27">
        <v>26</v>
      </c>
      <c r="M27">
        <v>11.466465117842951</v>
      </c>
      <c r="N27">
        <f t="shared" si="3"/>
        <v>0.22608695652173913</v>
      </c>
      <c r="Y27" s="4">
        <f>Rotor!K27</f>
        <v>12.550137507823191</v>
      </c>
    </row>
    <row r="28" spans="1:28">
      <c r="A28" s="15">
        <f>Rotor!AB28</f>
        <v>11.151619123704336</v>
      </c>
      <c r="C28">
        <v>2.6</v>
      </c>
      <c r="D28">
        <f t="shared" si="4"/>
        <v>8.077236367720445E-14</v>
      </c>
      <c r="H28">
        <v>27</v>
      </c>
      <c r="I28">
        <f t="shared" si="1"/>
        <v>13.963220756730029</v>
      </c>
      <c r="J28">
        <f t="shared" si="2"/>
        <v>0.9</v>
      </c>
      <c r="L28">
        <v>27</v>
      </c>
      <c r="M28">
        <v>11.508451376844492</v>
      </c>
      <c r="N28">
        <f t="shared" si="3"/>
        <v>0.23478260869565218</v>
      </c>
      <c r="Y28" s="4">
        <f>Rotor!K28</f>
        <v>12.550137507823191</v>
      </c>
    </row>
    <row r="29" spans="1:28">
      <c r="A29" s="15">
        <f>Rotor!AB29</f>
        <v>14.184682072084099</v>
      </c>
      <c r="C29">
        <v>2.8</v>
      </c>
      <c r="D29">
        <f t="shared" si="4"/>
        <v>2.6279196458351656E-13</v>
      </c>
      <c r="H29">
        <v>28</v>
      </c>
      <c r="I29">
        <f t="shared" si="1"/>
        <v>14.243668176330372</v>
      </c>
      <c r="J29">
        <f t="shared" si="2"/>
        <v>0.93333333333333335</v>
      </c>
      <c r="L29">
        <v>28</v>
      </c>
      <c r="M29">
        <v>11.526135259162899</v>
      </c>
      <c r="N29">
        <f t="shared" si="3"/>
        <v>0.24347826086956523</v>
      </c>
      <c r="Y29" s="4">
        <f>Rotor!K29</f>
        <v>13.003629045663764</v>
      </c>
    </row>
    <row r="30" spans="1:28">
      <c r="A30" s="15">
        <f>Rotor!AB30</f>
        <v>14.022877361570542</v>
      </c>
      <c r="C30">
        <v>3</v>
      </c>
      <c r="D30">
        <f t="shared" si="4"/>
        <v>8.3428868009735968E-13</v>
      </c>
      <c r="H30">
        <v>29</v>
      </c>
      <c r="I30">
        <f t="shared" si="1"/>
        <v>14.668845075744239</v>
      </c>
      <c r="J30">
        <f t="shared" si="2"/>
        <v>0.96666666666666667</v>
      </c>
      <c r="L30">
        <v>29</v>
      </c>
      <c r="M30">
        <v>11.58085505754164</v>
      </c>
      <c r="N30">
        <f t="shared" si="3"/>
        <v>0.25217391304347825</v>
      </c>
      <c r="Y30" s="4">
        <f>Rotor!K30</f>
        <v>13.003629045663764</v>
      </c>
      <c r="AA30">
        <v>8</v>
      </c>
      <c r="AB30">
        <v>8</v>
      </c>
    </row>
    <row r="31" spans="1:28">
      <c r="A31" s="15">
        <f>Rotor!AB31</f>
        <v>11.599966460139674</v>
      </c>
      <c r="C31">
        <v>3.2</v>
      </c>
      <c r="D31">
        <f t="shared" si="4"/>
        <v>2.5844944272331402E-12</v>
      </c>
      <c r="L31">
        <v>30</v>
      </c>
      <c r="M31">
        <v>11.599966460139674</v>
      </c>
      <c r="N31">
        <f t="shared" si="3"/>
        <v>0.2608695652173913</v>
      </c>
      <c r="Y31" s="4">
        <f>Rotor!K31</f>
        <v>12.926293791844822</v>
      </c>
      <c r="AA31">
        <v>18</v>
      </c>
      <c r="AB31">
        <v>18</v>
      </c>
    </row>
    <row r="32" spans="1:28">
      <c r="A32" s="15">
        <f>Rotor!AB32</f>
        <v>12.070043508321357</v>
      </c>
      <c r="C32">
        <v>3.4</v>
      </c>
      <c r="D32">
        <f t="shared" si="4"/>
        <v>7.8124963760863749E-12</v>
      </c>
      <c r="L32">
        <v>31</v>
      </c>
      <c r="M32">
        <v>11.660727905678728</v>
      </c>
      <c r="N32">
        <f t="shared" si="3"/>
        <v>0.26956521739130435</v>
      </c>
      <c r="Y32" s="4">
        <f>Rotor!K32</f>
        <v>12.926293400181226</v>
      </c>
    </row>
    <row r="33" spans="1:25">
      <c r="A33" s="15">
        <f>Rotor!AB33</f>
        <v>12.938906348232667</v>
      </c>
      <c r="C33">
        <v>3.6</v>
      </c>
      <c r="D33">
        <f t="shared" si="4"/>
        <v>2.3044062130117796E-11</v>
      </c>
      <c r="L33">
        <v>32</v>
      </c>
      <c r="M33">
        <v>11.696404259461849</v>
      </c>
      <c r="N33">
        <f t="shared" si="3"/>
        <v>0.27826086956521739</v>
      </c>
      <c r="Y33" s="4">
        <f>Rotor!K33</f>
        <v>13.060073215386453</v>
      </c>
    </row>
    <row r="34" spans="1:25">
      <c r="A34" s="15">
        <f>Rotor!AB34</f>
        <v>12.990246175264126</v>
      </c>
      <c r="C34">
        <v>3.8</v>
      </c>
      <c r="D34">
        <f t="shared" si="4"/>
        <v>6.6325911301910717E-11</v>
      </c>
      <c r="L34">
        <v>33</v>
      </c>
      <c r="M34">
        <v>11.71254827220562</v>
      </c>
      <c r="N34">
        <f t="shared" si="3"/>
        <v>0.28695652173913044</v>
      </c>
      <c r="Y34" s="4">
        <f>Rotor!K34</f>
        <v>13.060073215386453</v>
      </c>
    </row>
    <row r="35" spans="1:25">
      <c r="A35" s="15">
        <f>Rotor!AB35</f>
        <v>11.71254827220562</v>
      </c>
      <c r="C35">
        <v>4</v>
      </c>
      <c r="D35">
        <f t="shared" si="4"/>
        <v>1.8627835490503053E-10</v>
      </c>
      <c r="L35">
        <v>34</v>
      </c>
      <c r="M35">
        <v>11.724029063968283</v>
      </c>
      <c r="N35">
        <f t="shared" si="3"/>
        <v>0.29565217391304349</v>
      </c>
      <c r="Y35" s="4">
        <f>Rotor!K35</f>
        <v>12.926293718407884</v>
      </c>
    </row>
    <row r="36" spans="1:25">
      <c r="A36" s="15">
        <f>Rotor!AB36</f>
        <v>10.026877185296536</v>
      </c>
      <c r="C36">
        <v>4.2</v>
      </c>
      <c r="D36">
        <f t="shared" si="4"/>
        <v>5.1050093478073228E-10</v>
      </c>
      <c r="L36">
        <v>35</v>
      </c>
      <c r="M36">
        <v>11.735139685637307</v>
      </c>
      <c r="N36">
        <f t="shared" si="3"/>
        <v>0.30434782608695654</v>
      </c>
      <c r="Y36" s="4">
        <f>Rotor!K36</f>
        <v>12.926293400181226</v>
      </c>
    </row>
    <row r="37" spans="1:25">
      <c r="A37" s="16">
        <f>Rotor!AC2</f>
        <v>13.931657049512111</v>
      </c>
      <c r="C37">
        <v>4.4000000000000004</v>
      </c>
      <c r="D37">
        <f t="shared" si="4"/>
        <v>1.3651666467385527E-9</v>
      </c>
      <c r="L37">
        <v>36</v>
      </c>
      <c r="M37">
        <v>11.783203556823546</v>
      </c>
      <c r="N37">
        <f t="shared" si="3"/>
        <v>0.31304347826086959</v>
      </c>
      <c r="Y37" s="16">
        <v>11.473987173047661</v>
      </c>
    </row>
    <row r="38" spans="1:25">
      <c r="A38" s="16">
        <f>Rotor!AC3</f>
        <v>12.841944725309421</v>
      </c>
      <c r="C38">
        <v>4.5999999999999996</v>
      </c>
      <c r="D38">
        <f t="shared" si="4"/>
        <v>3.5622941402320456E-9</v>
      </c>
      <c r="L38">
        <v>37</v>
      </c>
      <c r="M38">
        <v>11.791959985171637</v>
      </c>
      <c r="N38">
        <f t="shared" si="3"/>
        <v>0.32173913043478258</v>
      </c>
      <c r="Y38" s="16">
        <v>11.473987173047661</v>
      </c>
    </row>
    <row r="39" spans="1:25">
      <c r="A39" s="16">
        <f>Rotor!AC4</f>
        <v>13.060231669417622</v>
      </c>
      <c r="C39">
        <v>4.8</v>
      </c>
      <c r="D39">
        <f t="shared" si="4"/>
        <v>9.0704506238487875E-9</v>
      </c>
      <c r="L39">
        <v>38</v>
      </c>
      <c r="M39">
        <v>11.815518926159218</v>
      </c>
      <c r="N39">
        <f t="shared" si="3"/>
        <v>0.33043478260869563</v>
      </c>
      <c r="Y39" s="16">
        <v>11.473987173047661</v>
      </c>
    </row>
    <row r="40" spans="1:25">
      <c r="A40" s="16">
        <f>Rotor!AC5</f>
        <v>13.722101225749661</v>
      </c>
      <c r="C40">
        <v>5</v>
      </c>
      <c r="D40">
        <f t="shared" si="4"/>
        <v>2.2536316347109836E-8</v>
      </c>
      <c r="L40">
        <v>39</v>
      </c>
      <c r="M40">
        <v>11.834736723354908</v>
      </c>
      <c r="N40">
        <f t="shared" si="3"/>
        <v>0.33913043478260868</v>
      </c>
      <c r="Y40" s="16">
        <v>11.473987173047661</v>
      </c>
    </row>
    <row r="41" spans="1:25">
      <c r="A41" s="16">
        <f>Rotor!AC6</f>
        <v>12.251056683217298</v>
      </c>
      <c r="C41">
        <v>5.2</v>
      </c>
      <c r="D41">
        <f t="shared" si="4"/>
        <v>5.4637645600315932E-8</v>
      </c>
      <c r="L41">
        <v>40</v>
      </c>
      <c r="M41">
        <v>11.839481380693648</v>
      </c>
      <c r="N41">
        <f t="shared" si="3"/>
        <v>0.34782608695652173</v>
      </c>
      <c r="Y41" s="16">
        <v>13.348884605174961</v>
      </c>
    </row>
    <row r="42" spans="1:25">
      <c r="A42" s="16">
        <f>Rotor!AC7</f>
        <v>11.90365852096083</v>
      </c>
      <c r="C42">
        <v>5.4</v>
      </c>
      <c r="D42">
        <f t="shared" si="4"/>
        <v>1.2925757476580643E-7</v>
      </c>
      <c r="L42">
        <v>41</v>
      </c>
      <c r="M42">
        <v>11.868587786403076</v>
      </c>
      <c r="N42">
        <f t="shared" si="3"/>
        <v>0.35652173913043478</v>
      </c>
      <c r="Y42" s="16">
        <v>13.348884605174961</v>
      </c>
    </row>
    <row r="43" spans="1:25">
      <c r="A43" s="16"/>
      <c r="C43">
        <v>5.6</v>
      </c>
      <c r="D43">
        <f t="shared" si="4"/>
        <v>2.9838364099719503E-7</v>
      </c>
      <c r="L43">
        <v>42</v>
      </c>
      <c r="M43">
        <v>11.902930408401772</v>
      </c>
      <c r="N43">
        <f t="shared" si="3"/>
        <v>0.36521739130434783</v>
      </c>
      <c r="Y43" s="16">
        <v>15.40238774763853</v>
      </c>
    </row>
    <row r="44" spans="1:25">
      <c r="A44" s="16"/>
      <c r="C44">
        <v>5.8</v>
      </c>
      <c r="D44">
        <f t="shared" si="4"/>
        <v>6.7212336778938023E-7</v>
      </c>
      <c r="L44">
        <v>43</v>
      </c>
      <c r="M44">
        <v>11.90365852096083</v>
      </c>
      <c r="N44">
        <f t="shared" si="3"/>
        <v>0.37391304347826088</v>
      </c>
      <c r="Y44" s="16">
        <v>15.40238774763853</v>
      </c>
    </row>
    <row r="45" spans="1:25">
      <c r="A45" s="16"/>
      <c r="C45">
        <v>6</v>
      </c>
      <c r="D45">
        <f t="shared" si="4"/>
        <v>1.4773315077016191E-6</v>
      </c>
      <c r="L45">
        <v>44</v>
      </c>
      <c r="M45">
        <v>11.93479563210626</v>
      </c>
      <c r="N45">
        <f t="shared" si="3"/>
        <v>0.38260869565217392</v>
      </c>
      <c r="Y45" s="16">
        <v>15.40238774763853</v>
      </c>
    </row>
    <row r="46" spans="1:25">
      <c r="A46" s="16"/>
      <c r="C46">
        <v>6.2</v>
      </c>
      <c r="D46">
        <f t="shared" si="4"/>
        <v>3.1685597824804257E-6</v>
      </c>
      <c r="L46">
        <v>45</v>
      </c>
      <c r="M46">
        <v>12.042227920318329</v>
      </c>
      <c r="N46">
        <f t="shared" si="3"/>
        <v>0.39130434782608697</v>
      </c>
      <c r="Y46" s="16">
        <v>15.40238774763853</v>
      </c>
    </row>
    <row r="47" spans="1:25">
      <c r="A47" s="16">
        <f>Rotor!AC12</f>
        <v>10.964968826618158</v>
      </c>
      <c r="C47">
        <v>6.4</v>
      </c>
      <c r="D47">
        <f t="shared" si="4"/>
        <v>6.6313329001740516E-6</v>
      </c>
      <c r="L47">
        <v>46</v>
      </c>
      <c r="M47">
        <v>12.070043508321357</v>
      </c>
      <c r="N47">
        <f t="shared" si="3"/>
        <v>0.4</v>
      </c>
      <c r="Y47" s="16">
        <v>14.482093246661224</v>
      </c>
    </row>
    <row r="48" spans="1:25">
      <c r="A48" s="16">
        <f>Rotor!AC13</f>
        <v>10.964968826618158</v>
      </c>
      <c r="C48">
        <v>6.6</v>
      </c>
      <c r="D48">
        <f t="shared" si="4"/>
        <v>1.3542371869821681E-5</v>
      </c>
      <c r="L48">
        <v>47</v>
      </c>
      <c r="M48">
        <v>12.074818667353316</v>
      </c>
      <c r="N48">
        <f t="shared" si="3"/>
        <v>0.40869565217391307</v>
      </c>
      <c r="Y48" s="16">
        <v>14.482093246661224</v>
      </c>
    </row>
    <row r="49" spans="1:25">
      <c r="A49" s="16">
        <f>Rotor!AC14</f>
        <v>10.662495228225108</v>
      </c>
      <c r="C49">
        <v>6.8</v>
      </c>
      <c r="D49">
        <f t="shared" si="4"/>
        <v>2.6986317131161025E-5</v>
      </c>
      <c r="L49">
        <v>48</v>
      </c>
      <c r="M49">
        <v>12.080409963498036</v>
      </c>
      <c r="N49">
        <f t="shared" si="3"/>
        <v>0.41739130434782606</v>
      </c>
      <c r="Y49" s="16">
        <v>10.979477825570713</v>
      </c>
    </row>
    <row r="50" spans="1:25">
      <c r="A50" s="16">
        <f>Rotor!AC15</f>
        <v>9.8878651681195091</v>
      </c>
      <c r="C50">
        <v>7</v>
      </c>
      <c r="D50">
        <f t="shared" si="4"/>
        <v>5.247440028923895E-5</v>
      </c>
      <c r="L50">
        <v>49</v>
      </c>
      <c r="M50">
        <v>12.136672119052642</v>
      </c>
      <c r="N50">
        <f t="shared" si="3"/>
        <v>0.42608695652173911</v>
      </c>
      <c r="Y50" s="16">
        <v>12.187972445717499</v>
      </c>
    </row>
    <row r="51" spans="1:25">
      <c r="A51" s="16">
        <f>Rotor!AC16</f>
        <v>9.7031906057283042</v>
      </c>
      <c r="C51">
        <v>7.2</v>
      </c>
      <c r="D51">
        <f t="shared" si="4"/>
        <v>9.9564915118143316E-5</v>
      </c>
      <c r="L51">
        <v>50</v>
      </c>
      <c r="M51">
        <v>12.248814908108333</v>
      </c>
      <c r="N51">
        <f t="shared" si="3"/>
        <v>0.43478260869565216</v>
      </c>
      <c r="Y51" s="16">
        <v>12.187972445717499</v>
      </c>
    </row>
    <row r="52" spans="1:25">
      <c r="A52" s="16">
        <f>Rotor!AC17</f>
        <v>12.801229987579884</v>
      </c>
      <c r="C52">
        <v>7.4</v>
      </c>
      <c r="D52">
        <f t="shared" si="4"/>
        <v>1.8434024124670958E-4</v>
      </c>
      <c r="L52">
        <v>51</v>
      </c>
      <c r="M52">
        <v>12.251056683217298</v>
      </c>
      <c r="N52">
        <f t="shared" si="3"/>
        <v>0.44347826086956521</v>
      </c>
      <c r="Y52" s="16">
        <v>11.252200283951151</v>
      </c>
    </row>
    <row r="53" spans="1:25">
      <c r="A53" s="16">
        <f>Rotor!AC18</f>
        <v>12.902946620397195</v>
      </c>
      <c r="C53">
        <v>7.6</v>
      </c>
      <c r="D53">
        <f t="shared" si="4"/>
        <v>3.3303429241279673E-4</v>
      </c>
      <c r="L53">
        <v>52</v>
      </c>
      <c r="M53">
        <v>12.320030955499167</v>
      </c>
      <c r="N53">
        <f t="shared" si="3"/>
        <v>0.45217391304347826</v>
      </c>
      <c r="Y53" s="16">
        <v>11.252200283951151</v>
      </c>
    </row>
    <row r="54" spans="1:25">
      <c r="A54" s="16">
        <f>Rotor!AC19</f>
        <v>13.149823636944051</v>
      </c>
      <c r="C54">
        <v>7.8</v>
      </c>
      <c r="D54">
        <f t="shared" si="4"/>
        <v>5.8710088916037728E-4</v>
      </c>
      <c r="L54">
        <v>53</v>
      </c>
      <c r="M54">
        <v>12.332079714696855</v>
      </c>
      <c r="N54">
        <f t="shared" si="3"/>
        <v>0.46086956521739131</v>
      </c>
      <c r="Y54" s="16">
        <v>10.717863556640458</v>
      </c>
    </row>
    <row r="55" spans="1:25">
      <c r="A55" s="16">
        <f>Rotor!AC20</f>
        <v>12.563363299329982</v>
      </c>
      <c r="C55">
        <v>8</v>
      </c>
      <c r="D55">
        <f t="shared" si="4"/>
        <v>1.0099305299811198E-3</v>
      </c>
      <c r="L55">
        <v>54</v>
      </c>
      <c r="M55">
        <v>12.332354073251288</v>
      </c>
      <c r="N55">
        <f t="shared" si="3"/>
        <v>0.46956521739130436</v>
      </c>
      <c r="Y55" s="16">
        <v>13.433871013044671</v>
      </c>
    </row>
    <row r="56" spans="1:25">
      <c r="A56" s="16">
        <f>Rotor!AC21</f>
        <v>12.48529117742126</v>
      </c>
      <c r="C56">
        <v>8.1999999999999993</v>
      </c>
      <c r="D56">
        <f t="shared" si="4"/>
        <v>1.6952167843725524E-3</v>
      </c>
      <c r="L56">
        <v>55</v>
      </c>
      <c r="M56">
        <v>12.350890388954769</v>
      </c>
      <c r="N56">
        <f t="shared" si="3"/>
        <v>0.47826086956521741</v>
      </c>
      <c r="Y56" s="16">
        <v>13.433871013044671</v>
      </c>
    </row>
    <row r="57" spans="1:25">
      <c r="A57" s="16">
        <f>Rotor!AC22</f>
        <v>10.568076234459925</v>
      </c>
      <c r="C57">
        <v>8.4</v>
      </c>
      <c r="D57">
        <f t="shared" si="4"/>
        <v>2.7766041349436194E-3</v>
      </c>
      <c r="L57">
        <v>56</v>
      </c>
      <c r="M57">
        <v>12.385485669638566</v>
      </c>
      <c r="N57">
        <f t="shared" si="3"/>
        <v>0.48695652173913045</v>
      </c>
      <c r="Y57" s="16">
        <v>13.433871013044671</v>
      </c>
    </row>
    <row r="58" spans="1:25">
      <c r="A58" s="16">
        <f>Rotor!AC23</f>
        <v>12.350890388954769</v>
      </c>
      <c r="C58">
        <v>8.6</v>
      </c>
      <c r="D58">
        <f t="shared" si="4"/>
        <v>4.437697228434909E-3</v>
      </c>
      <c r="L58">
        <v>57</v>
      </c>
      <c r="M58">
        <v>12.402583563366077</v>
      </c>
      <c r="N58">
        <f t="shared" si="3"/>
        <v>0.4956521739130435</v>
      </c>
      <c r="Y58" s="16">
        <v>13.433871013044671</v>
      </c>
    </row>
    <row r="59" spans="1:25">
      <c r="A59" s="16">
        <f>Rotor!AC24</f>
        <v>13.119306539290704</v>
      </c>
      <c r="C59">
        <v>8.8000000000000007</v>
      </c>
      <c r="D59">
        <f t="shared" si="4"/>
        <v>6.9208008141946791E-3</v>
      </c>
      <c r="L59">
        <v>58</v>
      </c>
      <c r="M59">
        <v>12.405542452129644</v>
      </c>
      <c r="N59">
        <f t="shared" si="3"/>
        <v>0.5043478260869565</v>
      </c>
      <c r="Y59" s="16">
        <v>11.233828481517104</v>
      </c>
    </row>
    <row r="60" spans="1:25">
      <c r="A60" s="16">
        <f>Rotor!AC25</f>
        <v>11.526135259162899</v>
      </c>
      <c r="C60">
        <v>9</v>
      </c>
      <c r="D60">
        <f t="shared" si="4"/>
        <v>1.0531979660677536E-2</v>
      </c>
      <c r="L60">
        <v>59</v>
      </c>
      <c r="M60">
        <v>12.430691805843484</v>
      </c>
      <c r="N60">
        <f t="shared" si="3"/>
        <v>0.5130434782608696</v>
      </c>
      <c r="Y60" s="16">
        <v>12.550137507823191</v>
      </c>
    </row>
    <row r="61" spans="1:25">
      <c r="A61" s="16">
        <f>Rotor!AC26</f>
        <v>11.696404259461849</v>
      </c>
      <c r="C61">
        <v>9.1999999999999993</v>
      </c>
      <c r="D61">
        <f t="shared" si="4"/>
        <v>1.5639348345974781E-2</v>
      </c>
      <c r="L61">
        <v>60</v>
      </c>
      <c r="M61">
        <v>12.48529117742126</v>
      </c>
      <c r="N61">
        <f t="shared" si="3"/>
        <v>0.52173913043478259</v>
      </c>
      <c r="Y61" s="16">
        <v>12.550137507823191</v>
      </c>
    </row>
    <row r="62" spans="1:25">
      <c r="A62" s="16">
        <f>Rotor!AC27</f>
        <v>11.839481380693648</v>
      </c>
      <c r="C62">
        <v>9.4</v>
      </c>
      <c r="D62">
        <f t="shared" si="4"/>
        <v>2.2661167151093623E-2</v>
      </c>
      <c r="L62">
        <v>61</v>
      </c>
      <c r="M62">
        <v>12.532728891615246</v>
      </c>
      <c r="N62">
        <f t="shared" si="3"/>
        <v>0.5304347826086957</v>
      </c>
      <c r="Y62" s="16">
        <v>12.550137507823191</v>
      </c>
    </row>
    <row r="63" spans="1:25">
      <c r="A63" s="16">
        <f>Rotor!AC28</f>
        <v>11.735139685637307</v>
      </c>
      <c r="C63">
        <v>9.6</v>
      </c>
      <c r="D63">
        <f t="shared" si="4"/>
        <v>3.2040617327508875E-2</v>
      </c>
      <c r="L63">
        <v>62</v>
      </c>
      <c r="M63">
        <v>12.546438276344926</v>
      </c>
      <c r="N63">
        <f t="shared" si="3"/>
        <v>0.53913043478260869</v>
      </c>
      <c r="Y63" s="16">
        <v>12.550137507823191</v>
      </c>
    </row>
    <row r="64" spans="1:25">
      <c r="A64" s="16">
        <f>Rotor!AC29</f>
        <v>14.165634680663207</v>
      </c>
      <c r="C64">
        <v>9.8000000000000007</v>
      </c>
      <c r="D64">
        <f t="shared" si="4"/>
        <v>4.4205311541585225E-2</v>
      </c>
      <c r="L64">
        <v>63</v>
      </c>
      <c r="M64">
        <v>12.546682053892912</v>
      </c>
      <c r="N64">
        <f t="shared" si="3"/>
        <v>0.54782608695652169</v>
      </c>
      <c r="Y64" s="16">
        <v>13.003629045663764</v>
      </c>
    </row>
    <row r="65" spans="1:25">
      <c r="A65" s="16">
        <f>Rotor!AC30</f>
        <v>13.943600889417278</v>
      </c>
      <c r="C65">
        <v>10</v>
      </c>
      <c r="D65">
        <f t="shared" si="4"/>
        <v>5.9511790381978687E-2</v>
      </c>
      <c r="L65">
        <v>64</v>
      </c>
      <c r="M65">
        <v>12.563363299329982</v>
      </c>
      <c r="N65">
        <f t="shared" si="3"/>
        <v>0.55652173913043479</v>
      </c>
      <c r="Y65" s="16">
        <v>13.003629045663764</v>
      </c>
    </row>
    <row r="66" spans="1:25">
      <c r="A66" s="16">
        <f>Rotor!AC31</f>
        <v>12.332079714696855</v>
      </c>
      <c r="C66">
        <v>10.199999999999999</v>
      </c>
      <c r="D66">
        <f t="shared" si="4"/>
        <v>7.8178360065860902E-2</v>
      </c>
      <c r="L66">
        <v>65</v>
      </c>
      <c r="M66">
        <v>12.597673820366589</v>
      </c>
      <c r="N66">
        <f t="shared" si="3"/>
        <v>0.56521739130434778</v>
      </c>
      <c r="Y66" s="16">
        <v>12.926293791844822</v>
      </c>
    </row>
    <row r="67" spans="1:25">
      <c r="A67" s="16">
        <f>Rotor!AC32</f>
        <v>12.402583563366077</v>
      </c>
      <c r="C67">
        <v>10.4</v>
      </c>
      <c r="D67">
        <f t="shared" si="4"/>
        <v>0.10021323361636816</v>
      </c>
      <c r="L67">
        <v>66</v>
      </c>
      <c r="M67">
        <v>12.603452870485633</v>
      </c>
      <c r="N67">
        <f t="shared" ref="N67:N116" si="5">L67/115</f>
        <v>0.57391304347826089</v>
      </c>
      <c r="Y67" s="16">
        <v>12.926293400181226</v>
      </c>
    </row>
    <row r="68" spans="1:25">
      <c r="A68" s="16">
        <f>Rotor!AC33</f>
        <v>13.21497773479159</v>
      </c>
      <c r="C68">
        <v>10.6</v>
      </c>
      <c r="D68">
        <f t="shared" si="4"/>
        <v>0.12534833668928266</v>
      </c>
      <c r="L68">
        <v>67</v>
      </c>
      <c r="M68">
        <v>12.632134847492674</v>
      </c>
      <c r="N68">
        <f t="shared" si="5"/>
        <v>0.58260869565217388</v>
      </c>
      <c r="Y68" s="16">
        <v>13.060073215386453</v>
      </c>
    </row>
    <row r="69" spans="1:25">
      <c r="A69" s="16">
        <f>Rotor!AC34</f>
        <v>13.541500589033223</v>
      </c>
      <c r="C69">
        <v>10.8</v>
      </c>
      <c r="D69">
        <f t="shared" si="4"/>
        <v>0.15299141266735994</v>
      </c>
      <c r="L69">
        <v>68</v>
      </c>
      <c r="M69">
        <v>12.657128720961957</v>
      </c>
      <c r="N69">
        <f t="shared" si="5"/>
        <v>0.59130434782608698</v>
      </c>
      <c r="Y69" s="16">
        <v>13.060073215386453</v>
      </c>
    </row>
    <row r="70" spans="1:25">
      <c r="A70" s="16">
        <f>Rotor!AC35</f>
        <v>13.105102322685147</v>
      </c>
      <c r="C70">
        <v>11</v>
      </c>
      <c r="D70">
        <f t="shared" si="4"/>
        <v>0.1822092891481405</v>
      </c>
      <c r="L70">
        <v>69</v>
      </c>
      <c r="M70">
        <v>12.750425074210408</v>
      </c>
      <c r="N70">
        <f t="shared" si="5"/>
        <v>0.6</v>
      </c>
      <c r="Y70" s="16">
        <v>12.926293718407884</v>
      </c>
    </row>
    <row r="71" spans="1:25">
      <c r="A71" s="16">
        <f>Rotor!AC36</f>
        <v>12.532728891615246</v>
      </c>
      <c r="C71">
        <v>11.2</v>
      </c>
      <c r="D71">
        <f t="shared" si="4"/>
        <v>0.21175269805111588</v>
      </c>
      <c r="L71">
        <v>70</v>
      </c>
      <c r="M71">
        <v>12.796676716757879</v>
      </c>
      <c r="N71">
        <f t="shared" si="5"/>
        <v>0.60869565217391308</v>
      </c>
      <c r="Y71" s="16">
        <v>12.926293400181226</v>
      </c>
    </row>
    <row r="72" spans="1:25">
      <c r="A72">
        <f>Rotor!AD2</f>
        <v>13.758020756114458</v>
      </c>
      <c r="C72">
        <v>11.4</v>
      </c>
      <c r="D72">
        <f t="shared" si="4"/>
        <v>0.24012776083892226</v>
      </c>
      <c r="L72">
        <v>71</v>
      </c>
      <c r="M72">
        <v>12.801229987579884</v>
      </c>
      <c r="N72">
        <f t="shared" si="5"/>
        <v>0.61739130434782608</v>
      </c>
      <c r="Y72">
        <v>11.473987173047661</v>
      </c>
    </row>
    <row r="73" spans="1:25">
      <c r="A73">
        <f>Rotor!AD3</f>
        <v>13.016834073074579</v>
      </c>
      <c r="C73">
        <v>11.6</v>
      </c>
      <c r="D73">
        <f t="shared" si="4"/>
        <v>0.26571175594445318</v>
      </c>
      <c r="L73">
        <v>72</v>
      </c>
      <c r="M73">
        <v>12.841944725309421</v>
      </c>
      <c r="N73">
        <f t="shared" si="5"/>
        <v>0.62608695652173918</v>
      </c>
      <c r="Y73">
        <v>11.473987173047661</v>
      </c>
    </row>
    <row r="74" spans="1:25">
      <c r="A74">
        <f>Rotor!AD4</f>
        <v>13.067357401190694</v>
      </c>
      <c r="C74">
        <v>11.8</v>
      </c>
      <c r="D74">
        <f t="shared" si="4"/>
        <v>0.28690237768163029</v>
      </c>
      <c r="L74">
        <v>73</v>
      </c>
      <c r="M74">
        <v>12.849262452816166</v>
      </c>
      <c r="N74">
        <f t="shared" si="5"/>
        <v>0.63478260869565217</v>
      </c>
      <c r="Y74">
        <v>11.473987173047661</v>
      </c>
    </row>
    <row r="75" spans="1:25">
      <c r="A75">
        <f>Rotor!AD5</f>
        <v>13.600542869816973</v>
      </c>
      <c r="C75">
        <v>12</v>
      </c>
      <c r="D75">
        <f t="shared" si="4"/>
        <v>0.30228215188206808</v>
      </c>
      <c r="L75">
        <v>74</v>
      </c>
      <c r="M75">
        <v>12.861797323946252</v>
      </c>
      <c r="N75">
        <f t="shared" si="5"/>
        <v>0.64347826086956517</v>
      </c>
      <c r="Y75">
        <v>11.473987173047661</v>
      </c>
    </row>
    <row r="76" spans="1:25">
      <c r="A76">
        <f>Rotor!AD6</f>
        <v>11.398152555228792</v>
      </c>
      <c r="C76">
        <v>12.2</v>
      </c>
      <c r="D76">
        <f t="shared" si="4"/>
        <v>0.31077483368745018</v>
      </c>
      <c r="L76">
        <v>75</v>
      </c>
      <c r="M76">
        <v>12.902946620397195</v>
      </c>
      <c r="N76">
        <f t="shared" si="5"/>
        <v>0.65217391304347827</v>
      </c>
      <c r="Y76">
        <v>13.348884605174961</v>
      </c>
    </row>
    <row r="77" spans="1:25">
      <c r="A77">
        <f>Rotor!AD7</f>
        <v>11.834736723354908</v>
      </c>
      <c r="C77">
        <v>12.4</v>
      </c>
      <c r="D77">
        <f t="shared" si="4"/>
        <v>0.31176988297753716</v>
      </c>
      <c r="L77">
        <v>76</v>
      </c>
      <c r="M77">
        <v>12.91413764687017</v>
      </c>
      <c r="N77">
        <f t="shared" si="5"/>
        <v>0.66086956521739126</v>
      </c>
      <c r="Y77">
        <v>13.348884605174961</v>
      </c>
    </row>
    <row r="78" spans="1:25">
      <c r="C78">
        <v>12.6</v>
      </c>
      <c r="D78">
        <f t="shared" si="4"/>
        <v>0.30519502996621994</v>
      </c>
      <c r="L78">
        <v>77</v>
      </c>
      <c r="M78">
        <v>12.926695314581632</v>
      </c>
      <c r="N78">
        <f t="shared" si="5"/>
        <v>0.66956521739130437</v>
      </c>
      <c r="Y78">
        <v>15.40238774763853</v>
      </c>
    </row>
    <row r="79" spans="1:25">
      <c r="C79">
        <v>12.8</v>
      </c>
      <c r="D79">
        <f t="shared" si="4"/>
        <v>0.29152495278394741</v>
      </c>
      <c r="L79">
        <v>78</v>
      </c>
      <c r="M79">
        <v>12.938328306322731</v>
      </c>
      <c r="N79">
        <f t="shared" si="5"/>
        <v>0.67826086956521736</v>
      </c>
      <c r="Y79">
        <v>15.40238774763853</v>
      </c>
    </row>
    <row r="80" spans="1:25">
      <c r="C80">
        <v>13</v>
      </c>
      <c r="D80">
        <f t="shared" si="4"/>
        <v>0.2717246200515816</v>
      </c>
      <c r="L80">
        <v>79</v>
      </c>
      <c r="M80">
        <v>12.938906348232667</v>
      </c>
      <c r="N80">
        <f t="shared" si="5"/>
        <v>0.68695652173913047</v>
      </c>
      <c r="Y80">
        <v>15.40238774763853</v>
      </c>
    </row>
    <row r="81" spans="1:25">
      <c r="C81">
        <v>13.2</v>
      </c>
      <c r="D81">
        <f t="shared" si="4"/>
        <v>0.24713669038534691</v>
      </c>
      <c r="L81">
        <v>80</v>
      </c>
      <c r="M81">
        <v>12.966788461602857</v>
      </c>
      <c r="N81">
        <f t="shared" si="5"/>
        <v>0.69565217391304346</v>
      </c>
      <c r="Y81">
        <v>15.40238774763853</v>
      </c>
    </row>
    <row r="82" spans="1:25">
      <c r="A82">
        <f>Rotor!AD12</f>
        <v>11.433273910630117</v>
      </c>
      <c r="C82">
        <v>13.4</v>
      </c>
      <c r="D82">
        <f t="shared" si="4"/>
        <v>0.21933121394143013</v>
      </c>
      <c r="L82">
        <v>81</v>
      </c>
      <c r="M82">
        <v>12.975657162524126</v>
      </c>
      <c r="N82">
        <f t="shared" si="5"/>
        <v>0.70434782608695656</v>
      </c>
      <c r="Y82">
        <v>14.482093246661224</v>
      </c>
    </row>
    <row r="83" spans="1:25">
      <c r="A83">
        <f>Rotor!AD13</f>
        <v>11.433273910630117</v>
      </c>
      <c r="C83">
        <v>13.6</v>
      </c>
      <c r="D83">
        <f t="shared" si="4"/>
        <v>0.18994096409183475</v>
      </c>
      <c r="L83">
        <v>82</v>
      </c>
      <c r="M83">
        <v>12.990246175264126</v>
      </c>
      <c r="N83">
        <f t="shared" si="5"/>
        <v>0.71304347826086956</v>
      </c>
      <c r="Y83">
        <v>14.482093246661224</v>
      </c>
    </row>
    <row r="84" spans="1:25">
      <c r="A84">
        <f>Rotor!AD14</f>
        <v>11.311352841372592</v>
      </c>
      <c r="C84">
        <v>13.8</v>
      </c>
      <c r="D84">
        <f t="shared" si="4"/>
        <v>0.16050620021640283</v>
      </c>
      <c r="L84">
        <v>83</v>
      </c>
      <c r="M84">
        <v>13.016834073074579</v>
      </c>
      <c r="N84">
        <f t="shared" si="5"/>
        <v>0.72173913043478266</v>
      </c>
      <c r="Y84">
        <v>10.979477825570713</v>
      </c>
    </row>
    <row r="85" spans="1:25">
      <c r="A85">
        <f>Rotor!AD15</f>
        <v>9.7737929949519682</v>
      </c>
      <c r="C85">
        <v>14</v>
      </c>
      <c r="D85">
        <f t="shared" ref="D85:D115" si="6">_xlfn.NORM.DIST(C85,$F$3,$F$6,FALSE)</f>
        <v>0.13234878803775507</v>
      </c>
      <c r="L85">
        <v>84</v>
      </c>
      <c r="M85">
        <v>13.019079182585894</v>
      </c>
      <c r="N85">
        <f t="shared" si="5"/>
        <v>0.73043478260869565</v>
      </c>
      <c r="Y85">
        <v>12.187972445717499</v>
      </c>
    </row>
    <row r="86" spans="1:25">
      <c r="A86">
        <f>Rotor!AD16</f>
        <v>9.5957377704295279</v>
      </c>
      <c r="C86">
        <v>14.2</v>
      </c>
      <c r="D86">
        <f t="shared" si="6"/>
        <v>0.10648859661126722</v>
      </c>
      <c r="L86">
        <v>85</v>
      </c>
      <c r="M86">
        <v>13.02973112196263</v>
      </c>
      <c r="N86">
        <f t="shared" si="5"/>
        <v>0.73913043478260865</v>
      </c>
      <c r="Y86">
        <v>12.187972445717499</v>
      </c>
    </row>
    <row r="87" spans="1:25">
      <c r="A87">
        <f>Rotor!AD17</f>
        <v>12.796676716757879</v>
      </c>
      <c r="C87">
        <v>14.4</v>
      </c>
      <c r="D87">
        <f t="shared" si="6"/>
        <v>8.3606726246569396E-2</v>
      </c>
      <c r="L87">
        <v>86</v>
      </c>
      <c r="M87">
        <v>13.060231669417622</v>
      </c>
      <c r="N87">
        <f t="shared" si="5"/>
        <v>0.74782608695652175</v>
      </c>
      <c r="Y87">
        <v>11.252200283951151</v>
      </c>
    </row>
    <row r="88" spans="1:25">
      <c r="A88">
        <f>Rotor!AD18</f>
        <v>12.849262452816166</v>
      </c>
      <c r="C88">
        <v>14.6</v>
      </c>
      <c r="D88">
        <f t="shared" si="6"/>
        <v>6.4052238589930435E-2</v>
      </c>
      <c r="L88">
        <v>87</v>
      </c>
      <c r="M88">
        <v>13.067357401190694</v>
      </c>
      <c r="N88">
        <f t="shared" si="5"/>
        <v>0.75652173913043474</v>
      </c>
      <c r="Y88">
        <v>11.252200283951151</v>
      </c>
    </row>
    <row r="89" spans="1:25">
      <c r="A89">
        <f>Rotor!AD19</f>
        <v>13.187215261286315</v>
      </c>
      <c r="C89">
        <v>14.8</v>
      </c>
      <c r="D89">
        <f t="shared" si="6"/>
        <v>4.7883114062799867E-2</v>
      </c>
      <c r="L89">
        <v>88</v>
      </c>
      <c r="M89">
        <v>13.096095315970574</v>
      </c>
      <c r="N89">
        <f t="shared" si="5"/>
        <v>0.76521739130434785</v>
      </c>
      <c r="Y89">
        <v>10.717863556640458</v>
      </c>
    </row>
    <row r="90" spans="1:25">
      <c r="A90">
        <f>Rotor!AD20</f>
        <v>12.430691805843484</v>
      </c>
      <c r="C90">
        <v>15</v>
      </c>
      <c r="D90">
        <f t="shared" si="6"/>
        <v>3.4928942782291528E-2</v>
      </c>
      <c r="L90">
        <v>89</v>
      </c>
      <c r="M90">
        <v>13.105102322685147</v>
      </c>
      <c r="N90">
        <f t="shared" si="5"/>
        <v>0.77391304347826084</v>
      </c>
      <c r="Y90">
        <v>13.433871013044671</v>
      </c>
    </row>
    <row r="91" spans="1:25">
      <c r="A91">
        <f>Rotor!AD21</f>
        <v>12.546682053892912</v>
      </c>
      <c r="C91">
        <v>15.2</v>
      </c>
      <c r="D91">
        <f t="shared" si="6"/>
        <v>2.4862424333430767E-2</v>
      </c>
      <c r="L91">
        <v>90</v>
      </c>
      <c r="M91">
        <v>13.119306539290704</v>
      </c>
      <c r="N91">
        <f t="shared" si="5"/>
        <v>0.78260869565217395</v>
      </c>
      <c r="Y91">
        <v>13.433871013044671</v>
      </c>
    </row>
    <row r="92" spans="1:25">
      <c r="A92">
        <f>Rotor!AD22</f>
        <v>10.868386449909108</v>
      </c>
      <c r="C92">
        <v>15.4</v>
      </c>
      <c r="D92">
        <f t="shared" si="6"/>
        <v>1.7268574469090001E-2</v>
      </c>
      <c r="L92">
        <v>91</v>
      </c>
      <c r="M92">
        <v>13.149823636944051</v>
      </c>
      <c r="N92">
        <f t="shared" si="5"/>
        <v>0.79130434782608694</v>
      </c>
      <c r="Y92">
        <v>13.433871013044671</v>
      </c>
    </row>
    <row r="93" spans="1:25">
      <c r="A93">
        <f>Rotor!AD23</f>
        <v>11.41944382242516</v>
      </c>
      <c r="C93">
        <v>15.6</v>
      </c>
      <c r="D93">
        <f t="shared" si="6"/>
        <v>1.1703735030429553E-2</v>
      </c>
      <c r="L93">
        <v>92</v>
      </c>
      <c r="M93">
        <v>13.184693236685222</v>
      </c>
      <c r="N93">
        <f t="shared" si="5"/>
        <v>0.8</v>
      </c>
      <c r="Y93">
        <v>13.433871013044671</v>
      </c>
    </row>
    <row r="94" spans="1:25">
      <c r="A94">
        <f>Rotor!AD24</f>
        <v>13.184693236685222</v>
      </c>
      <c r="C94">
        <v>15.8</v>
      </c>
      <c r="D94">
        <f t="shared" si="6"/>
        <v>7.7401157209595331E-3</v>
      </c>
      <c r="L94">
        <v>93</v>
      </c>
      <c r="M94">
        <v>13.187215261286315</v>
      </c>
      <c r="N94">
        <f t="shared" si="5"/>
        <v>0.80869565217391304</v>
      </c>
      <c r="Y94">
        <v>11.233828481517104</v>
      </c>
    </row>
    <row r="95" spans="1:25">
      <c r="A95">
        <f>Rotor!AD25</f>
        <v>11.508451376844492</v>
      </c>
      <c r="C95">
        <v>16</v>
      </c>
      <c r="D95">
        <f t="shared" si="6"/>
        <v>4.994883996202573E-3</v>
      </c>
      <c r="L95">
        <v>94</v>
      </c>
      <c r="M95">
        <v>13.214504033730559</v>
      </c>
      <c r="N95">
        <f t="shared" si="5"/>
        <v>0.81739130434782614</v>
      </c>
      <c r="Y95">
        <v>12.550137507823191</v>
      </c>
    </row>
    <row r="96" spans="1:25">
      <c r="A96">
        <f>Rotor!AD26</f>
        <v>12.042227920318329</v>
      </c>
      <c r="C96">
        <v>16.2</v>
      </c>
      <c r="D96">
        <f t="shared" si="6"/>
        <v>3.145272941436275E-3</v>
      </c>
      <c r="L96">
        <v>95</v>
      </c>
      <c r="M96">
        <v>13.21497773479159</v>
      </c>
      <c r="N96">
        <f t="shared" si="5"/>
        <v>0.82608695652173914</v>
      </c>
      <c r="Y96">
        <v>12.550137507823191</v>
      </c>
    </row>
    <row r="97" spans="1:25">
      <c r="A97">
        <f>Rotor!AD27</f>
        <v>11.868587786403076</v>
      </c>
      <c r="C97">
        <v>16.399999999999999</v>
      </c>
      <c r="D97">
        <f t="shared" si="6"/>
        <v>1.9326190266259558E-3</v>
      </c>
      <c r="L97">
        <v>96</v>
      </c>
      <c r="M97">
        <v>13.231475534975724</v>
      </c>
      <c r="N97">
        <f t="shared" si="5"/>
        <v>0.83478260869565213</v>
      </c>
      <c r="Y97">
        <v>12.550137507823191</v>
      </c>
    </row>
    <row r="98" spans="1:25">
      <c r="A98">
        <f>Rotor!AD28</f>
        <v>11.724029063968283</v>
      </c>
      <c r="C98">
        <v>16.600000000000001</v>
      </c>
      <c r="D98">
        <f t="shared" si="6"/>
        <v>1.1587483872296694E-3</v>
      </c>
      <c r="L98">
        <v>97</v>
      </c>
      <c r="M98">
        <v>13.234212255405712</v>
      </c>
      <c r="N98">
        <f t="shared" si="5"/>
        <v>0.84347826086956523</v>
      </c>
      <c r="Y98">
        <v>12.550137507823191</v>
      </c>
    </row>
    <row r="99" spans="1:25">
      <c r="A99">
        <f>Rotor!AD29</f>
        <v>13.878532299826178</v>
      </c>
      <c r="C99">
        <v>16.8</v>
      </c>
      <c r="D99">
        <f t="shared" si="6"/>
        <v>6.7793337391601266E-4</v>
      </c>
      <c r="L99">
        <v>98</v>
      </c>
      <c r="M99">
        <v>13.25574196243668</v>
      </c>
      <c r="N99">
        <f t="shared" si="5"/>
        <v>0.85217391304347823</v>
      </c>
      <c r="Y99">
        <v>13.003629045663764</v>
      </c>
    </row>
    <row r="100" spans="1:25">
      <c r="A100">
        <f>Rotor!AD30</f>
        <v>14.130746885508621</v>
      </c>
      <c r="C100">
        <v>17</v>
      </c>
      <c r="D100">
        <f t="shared" si="6"/>
        <v>3.8702575417951467E-4</v>
      </c>
      <c r="L100">
        <v>99</v>
      </c>
      <c r="M100">
        <v>13.340161128207022</v>
      </c>
      <c r="N100">
        <f t="shared" si="5"/>
        <v>0.86086956521739133</v>
      </c>
      <c r="Y100">
        <v>13.003629045663764</v>
      </c>
    </row>
    <row r="101" spans="1:25">
      <c r="A101">
        <f>Rotor!AD31</f>
        <v>12.320030955499167</v>
      </c>
      <c r="C101">
        <v>17.2</v>
      </c>
      <c r="D101">
        <f t="shared" si="6"/>
        <v>2.1559947385481294E-4</v>
      </c>
      <c r="L101">
        <v>100</v>
      </c>
      <c r="M101">
        <v>13.496743801211975</v>
      </c>
      <c r="N101">
        <f t="shared" si="5"/>
        <v>0.86956521739130432</v>
      </c>
      <c r="Y101">
        <v>12.926293791844822</v>
      </c>
    </row>
    <row r="102" spans="1:25">
      <c r="A102">
        <f>Rotor!AD32</f>
        <v>12.080409963498036</v>
      </c>
      <c r="C102">
        <v>17.399999999999999</v>
      </c>
      <c r="D102">
        <f t="shared" si="6"/>
        <v>1.17195384300765E-4</v>
      </c>
      <c r="L102">
        <v>101</v>
      </c>
      <c r="M102">
        <v>13.541500589033223</v>
      </c>
      <c r="N102">
        <f t="shared" si="5"/>
        <v>0.87826086956521743</v>
      </c>
      <c r="Y102">
        <v>12.926293400181226</v>
      </c>
    </row>
    <row r="103" spans="1:25">
      <c r="A103">
        <f>Rotor!AD33</f>
        <v>12.926695314581632</v>
      </c>
      <c r="C103">
        <v>17.600000000000001</v>
      </c>
      <c r="D103">
        <f t="shared" si="6"/>
        <v>6.2162475065417796E-5</v>
      </c>
      <c r="L103">
        <v>102</v>
      </c>
      <c r="M103">
        <v>13.600542869816973</v>
      </c>
      <c r="N103">
        <f t="shared" si="5"/>
        <v>0.88695652173913042</v>
      </c>
      <c r="Y103">
        <v>13.060073215386453</v>
      </c>
    </row>
    <row r="104" spans="1:25">
      <c r="A104">
        <f>Rotor!AD34</f>
        <v>12.91413764687017</v>
      </c>
      <c r="C104">
        <v>17.8</v>
      </c>
      <c r="D104">
        <f t="shared" si="6"/>
        <v>3.2173704471814602E-5</v>
      </c>
      <c r="L104">
        <v>103</v>
      </c>
      <c r="M104">
        <v>13.693189980054351</v>
      </c>
      <c r="N104">
        <f t="shared" si="5"/>
        <v>0.89565217391304353</v>
      </c>
      <c r="Y104">
        <v>13.060073215386453</v>
      </c>
    </row>
    <row r="105" spans="1:25">
      <c r="A105">
        <f>Rotor!AD35</f>
        <v>11.93479563210626</v>
      </c>
      <c r="C105">
        <v>18</v>
      </c>
      <c r="D105">
        <f t="shared" si="6"/>
        <v>1.624908155278196E-5</v>
      </c>
      <c r="L105">
        <v>104</v>
      </c>
      <c r="M105">
        <v>13.722101225749661</v>
      </c>
      <c r="N105">
        <f t="shared" si="5"/>
        <v>0.90434782608695652</v>
      </c>
      <c r="Y105">
        <v>12.926293718407884</v>
      </c>
    </row>
    <row r="106" spans="1:25">
      <c r="A106">
        <f>Rotor!AD36</f>
        <v>12.750425074210408</v>
      </c>
      <c r="C106">
        <v>18.2</v>
      </c>
      <c r="D106">
        <f t="shared" si="6"/>
        <v>8.0077692136594768E-6</v>
      </c>
      <c r="L106">
        <v>105</v>
      </c>
      <c r="M106">
        <v>13.758020756114458</v>
      </c>
      <c r="N106">
        <f t="shared" si="5"/>
        <v>0.91304347826086951</v>
      </c>
      <c r="Y106">
        <v>12.926293400181226</v>
      </c>
    </row>
    <row r="107" spans="1:25">
      <c r="A107" s="17">
        <f>axel!AA2</f>
        <v>11.815518926159218</v>
      </c>
      <c r="C107">
        <v>18.399999999999999</v>
      </c>
      <c r="D107">
        <f t="shared" si="6"/>
        <v>3.8507848780084898E-6</v>
      </c>
      <c r="L107">
        <v>106</v>
      </c>
      <c r="M107">
        <v>13.878532299826178</v>
      </c>
      <c r="N107">
        <f t="shared" si="5"/>
        <v>0.92173913043478262</v>
      </c>
      <c r="Y107" s="17">
        <v>15.904714703677227</v>
      </c>
    </row>
    <row r="108" spans="1:25">
      <c r="A108" s="17">
        <f>axel!AA3</f>
        <v>13.25574196243668</v>
      </c>
      <c r="C108">
        <v>18.600000000000001</v>
      </c>
      <c r="D108">
        <f t="shared" si="6"/>
        <v>1.8069325733887527E-6</v>
      </c>
      <c r="L108">
        <v>107</v>
      </c>
      <c r="M108">
        <v>13.931657049512111</v>
      </c>
      <c r="N108">
        <f t="shared" si="5"/>
        <v>0.93043478260869561</v>
      </c>
      <c r="Y108" s="17">
        <v>18.232616345469136</v>
      </c>
    </row>
    <row r="109" spans="1:25">
      <c r="A109" s="17">
        <f>axel!AA4</f>
        <v>13.096095315970574</v>
      </c>
      <c r="C109">
        <v>18.8</v>
      </c>
      <c r="D109">
        <f t="shared" si="6"/>
        <v>8.2735065669827073E-7</v>
      </c>
      <c r="L109">
        <v>108</v>
      </c>
      <c r="M109">
        <v>13.942552407277457</v>
      </c>
      <c r="N109">
        <f t="shared" si="5"/>
        <v>0.93913043478260871</v>
      </c>
      <c r="Y109" s="17">
        <v>15.904714703677227</v>
      </c>
    </row>
    <row r="110" spans="1:25">
      <c r="A110" s="17">
        <f>axel!AA5</f>
        <v>13.942552407277457</v>
      </c>
      <c r="C110">
        <v>19</v>
      </c>
      <c r="D110">
        <f t="shared" si="6"/>
        <v>3.6965132283495437E-7</v>
      </c>
      <c r="L110">
        <v>109</v>
      </c>
      <c r="M110">
        <v>13.943600889417278</v>
      </c>
      <c r="N110">
        <f t="shared" si="5"/>
        <v>0.94782608695652171</v>
      </c>
      <c r="Y110" s="17">
        <v>16.907537725958434</v>
      </c>
    </row>
    <row r="111" spans="1:25">
      <c r="A111" s="17">
        <f>axel!AA6</f>
        <v>12.975657162524126</v>
      </c>
      <c r="C111">
        <v>19.2</v>
      </c>
      <c r="D111">
        <f t="shared" si="6"/>
        <v>1.6115726679242267E-7</v>
      </c>
      <c r="L111">
        <v>110</v>
      </c>
      <c r="M111">
        <v>14.022877361570542</v>
      </c>
      <c r="N111">
        <f t="shared" si="5"/>
        <v>0.95652173913043481</v>
      </c>
      <c r="Y111" s="17">
        <v>15.904714703677227</v>
      </c>
    </row>
    <row r="112" spans="1:25">
      <c r="A112" s="17">
        <f>axel!AA7</f>
        <v>12.248814908108333</v>
      </c>
      <c r="C112">
        <v>19.399999999999999</v>
      </c>
      <c r="D112">
        <f t="shared" si="6"/>
        <v>6.8558688550072439E-8</v>
      </c>
      <c r="L112">
        <v>111</v>
      </c>
      <c r="M112">
        <v>14.130746885508621</v>
      </c>
      <c r="N112">
        <f t="shared" si="5"/>
        <v>0.9652173913043478</v>
      </c>
      <c r="Y112" s="17">
        <v>14.578723060639637</v>
      </c>
    </row>
    <row r="113" spans="1:25">
      <c r="A113" s="17">
        <f>axel!AA8</f>
        <v>13.214504033730559</v>
      </c>
      <c r="C113">
        <v>19.600000000000001</v>
      </c>
      <c r="D113">
        <f t="shared" si="6"/>
        <v>2.8459685035033412E-8</v>
      </c>
      <c r="L113">
        <v>112</v>
      </c>
      <c r="M113">
        <v>14.165634680663207</v>
      </c>
      <c r="N113">
        <f t="shared" si="5"/>
        <v>0.97391304347826091</v>
      </c>
      <c r="Y113" s="17">
        <v>15.904714703677227</v>
      </c>
    </row>
    <row r="114" spans="1:25">
      <c r="A114" s="17">
        <f>axel!AA9</f>
        <v>11.102604896375318</v>
      </c>
      <c r="C114">
        <v>19.8</v>
      </c>
      <c r="D114">
        <f t="shared" si="6"/>
        <v>1.1527965209326216E-8</v>
      </c>
      <c r="L114">
        <v>113</v>
      </c>
      <c r="M114">
        <v>14.184682072084099</v>
      </c>
      <c r="N114">
        <f t="shared" si="5"/>
        <v>0.9826086956521739</v>
      </c>
      <c r="Y114" s="17">
        <v>14.578723060639637</v>
      </c>
    </row>
    <row r="115" spans="1:25">
      <c r="A115" s="17">
        <f>axel!AA10</f>
        <v>16.996330648293892</v>
      </c>
      <c r="C115">
        <v>20</v>
      </c>
      <c r="D115">
        <f t="shared" si="6"/>
        <v>4.5564877245788343E-9</v>
      </c>
      <c r="L115">
        <v>114</v>
      </c>
      <c r="M115">
        <v>16.712184491340331</v>
      </c>
      <c r="N115">
        <f t="shared" si="5"/>
        <v>0.99130434782608701</v>
      </c>
      <c r="Y115" s="17">
        <v>15.904714703677227</v>
      </c>
    </row>
    <row r="116" spans="1:25">
      <c r="A116" s="17">
        <f>axel!AA11</f>
        <v>11.428975789513009</v>
      </c>
      <c r="L116">
        <v>115</v>
      </c>
      <c r="M116">
        <v>16.996330648293892</v>
      </c>
      <c r="N116">
        <f t="shared" si="5"/>
        <v>1</v>
      </c>
      <c r="Y116" s="17">
        <v>14.578723060639637</v>
      </c>
    </row>
    <row r="117" spans="1:25">
      <c r="A117" s="17">
        <f>axel!AA12</f>
        <v>12.332354073251288</v>
      </c>
      <c r="Y117" s="17">
        <v>14.578723060639637</v>
      </c>
    </row>
    <row r="118" spans="1:25">
      <c r="A118" s="13">
        <f>axel!AB2</f>
        <v>10.680948334721215</v>
      </c>
      <c r="Y118" s="13">
        <v>15.904714703677227</v>
      </c>
    </row>
    <row r="119" spans="1:25">
      <c r="A119" s="13">
        <f>axel!AB3</f>
        <v>12.938328306322731</v>
      </c>
      <c r="Y119" s="13">
        <v>18.232616345469136</v>
      </c>
    </row>
    <row r="120" spans="1:25">
      <c r="A120" s="13">
        <f>axel!AB4</f>
        <v>12.657128720961957</v>
      </c>
      <c r="Y120" s="13">
        <v>15.904714703677227</v>
      </c>
    </row>
    <row r="121" spans="1:25">
      <c r="A121" s="13">
        <f>axel!AB5</f>
        <v>13.693189980054351</v>
      </c>
      <c r="Y121" s="13">
        <v>16.907537725958434</v>
      </c>
    </row>
    <row r="122" spans="1:25">
      <c r="A122" s="13">
        <f>axel!AB6</f>
        <v>13.02973112196263</v>
      </c>
      <c r="Y122" s="13">
        <v>15.904714703677227</v>
      </c>
    </row>
    <row r="123" spans="1:25">
      <c r="A123" s="13">
        <f>axel!AB7</f>
        <v>11.660727905678728</v>
      </c>
      <c r="Y123" s="13">
        <v>14.578723060639637</v>
      </c>
    </row>
    <row r="124" spans="1:25">
      <c r="A124" s="13">
        <f>axel!AB8</f>
        <v>13.019079182585894</v>
      </c>
      <c r="Y124" s="13">
        <v>15.904714703677227</v>
      </c>
    </row>
    <row r="125" spans="1:25">
      <c r="A125" s="13">
        <f>axel!AB9</f>
        <v>11.58085505754164</v>
      </c>
      <c r="Y125" s="13">
        <v>14.578723060639637</v>
      </c>
    </row>
    <row r="126" spans="1:25">
      <c r="A126" s="13">
        <f>axel!AB10</f>
        <v>16.712184491340331</v>
      </c>
      <c r="Y126" s="13">
        <v>15.904714703677227</v>
      </c>
    </row>
    <row r="127" spans="1:25">
      <c r="A127" s="13">
        <f>axel!AB11</f>
        <v>12.546438276344926</v>
      </c>
      <c r="Y127" s="13">
        <v>14.578723060639637</v>
      </c>
    </row>
    <row r="128" spans="1:25">
      <c r="A128" s="13">
        <f>axel!AB12</f>
        <v>12.597673820366589</v>
      </c>
      <c r="Y128" s="13">
        <v>14.578723060639637</v>
      </c>
    </row>
  </sheetData>
  <sortState ref="M2:M128">
    <sortCondition ref="M2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Rotor</vt:lpstr>
      <vt:lpstr>DATA</vt:lpstr>
      <vt:lpstr>axel</vt:lpstr>
      <vt:lpstr>DATA_Axel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Mathias Møller</cp:lastModifiedBy>
  <dcterms:created xsi:type="dcterms:W3CDTF">2013-11-13T15:53:23Z</dcterms:created>
  <dcterms:modified xsi:type="dcterms:W3CDTF">2013-11-25T12:49:05Z</dcterms:modified>
</cp:coreProperties>
</file>