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Rapportskrivning\Bilag\Til Projektrapport\Økonomi\"/>
    </mc:Choice>
  </mc:AlternateContent>
  <bookViews>
    <workbookView xWindow="0" yWindow="0" windowWidth="17970" windowHeight="258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6" i="1"/>
  <c r="D13" i="1"/>
  <c r="B17" i="1"/>
  <c r="A20" i="1"/>
  <c r="B20" i="1"/>
  <c r="B27" i="1" s="1"/>
  <c r="D20" i="1"/>
  <c r="E20" i="1"/>
  <c r="B21" i="1"/>
  <c r="D21" i="1"/>
  <c r="E21" i="1"/>
  <c r="A22" i="1"/>
  <c r="B22" i="1"/>
  <c r="E22" i="1"/>
  <c r="A23" i="1"/>
  <c r="B23" i="1"/>
  <c r="D23" i="1"/>
  <c r="E23" i="1"/>
  <c r="E27" i="1" s="1"/>
  <c r="H8" i="1" s="1"/>
  <c r="B24" i="1"/>
  <c r="B25" i="1"/>
  <c r="B30" i="1"/>
  <c r="B35" i="1" s="1"/>
  <c r="B31" i="1"/>
  <c r="B32" i="1"/>
  <c r="B33" i="1"/>
  <c r="B34" i="1"/>
  <c r="B39" i="1"/>
  <c r="B40" i="1"/>
  <c r="B41" i="1" s="1"/>
  <c r="B44" i="1"/>
  <c r="B45" i="1"/>
  <c r="B46" i="1"/>
  <c r="E8" i="1" l="1"/>
  <c r="E9" i="1"/>
  <c r="H5" i="1" l="1"/>
  <c r="H4" i="1"/>
  <c r="H3" i="1" l="1"/>
</calcChain>
</file>

<file path=xl/sharedStrings.xml><?xml version="1.0" encoding="utf-8"?>
<sst xmlns="http://schemas.openxmlformats.org/spreadsheetml/2006/main" count="67" uniqueCount="55">
  <si>
    <t>Engangsudgifter til afskrivning</t>
  </si>
  <si>
    <t xml:space="preserve">UR10 </t>
  </si>
  <si>
    <t>Kinect 2.0</t>
  </si>
  <si>
    <t>Wall Mount</t>
  </si>
  <si>
    <t>Opsætningsudgift</t>
  </si>
  <si>
    <t>Starttime</t>
  </si>
  <si>
    <t>Priser</t>
  </si>
  <si>
    <t>UR10</t>
  </si>
  <si>
    <t>Kinect Wall Mount</t>
  </si>
  <si>
    <t>Montering startpris</t>
  </si>
  <si>
    <t>DKK</t>
  </si>
  <si>
    <t>Timepris tekniker</t>
  </si>
  <si>
    <t>4 timers setup</t>
  </si>
  <si>
    <t>Lenovo Yoga Pro 2</t>
  </si>
  <si>
    <t>Access Point+ethernet</t>
  </si>
  <si>
    <t>Access Point + ethernet</t>
  </si>
  <si>
    <t xml:space="preserve">Pris </t>
  </si>
  <si>
    <t>Timepris speciallæge</t>
  </si>
  <si>
    <t>Timeprise radiograf</t>
  </si>
  <si>
    <t xml:space="preserve">Tidforbrug </t>
  </si>
  <si>
    <t>min</t>
  </si>
  <si>
    <t>Tidsforbrug</t>
  </si>
  <si>
    <t>3D billede og konvertering</t>
  </si>
  <si>
    <t>Check af billeder (radiolog)</t>
  </si>
  <si>
    <t xml:space="preserve">Forberedelse (snak mm) </t>
  </si>
  <si>
    <t>I alt</t>
  </si>
  <si>
    <t>Transport</t>
  </si>
  <si>
    <t xml:space="preserve">Fund: hvis transporttid er under 4 minutter vil det aldrig give positiv BC. </t>
  </si>
  <si>
    <t xml:space="preserve">Overslag af priser </t>
  </si>
  <si>
    <t>Transport (min)</t>
  </si>
  <si>
    <t>Strømforbrug (UR10)</t>
  </si>
  <si>
    <t>Strøm (kWh)</t>
  </si>
  <si>
    <t>Strømforbrug (Ultralydsscanner)</t>
  </si>
  <si>
    <t>UR10 strømforbrug (kWh)</t>
  </si>
  <si>
    <t>Ultralydsscanner (kWh)</t>
  </si>
  <si>
    <t>Implementeringssudgifter</t>
  </si>
  <si>
    <t xml:space="preserve">Underviser (superbruger) </t>
  </si>
  <si>
    <t xml:space="preserve">Timepris konsulent </t>
  </si>
  <si>
    <t xml:space="preserve">Uddannelse af 4 radiografer </t>
  </si>
  <si>
    <t>Kursus dag (4 timers kursus)</t>
  </si>
  <si>
    <t xml:space="preserve">Serviceaftale (1 gang årligt) </t>
  </si>
  <si>
    <t>Serviceaftale (årlig)</t>
  </si>
  <si>
    <t xml:space="preserve">Afskrivning </t>
  </si>
  <si>
    <t>Opsætning</t>
  </si>
  <si>
    <t>Oplæring</t>
  </si>
  <si>
    <t xml:space="preserve">FO (i alt) </t>
  </si>
  <si>
    <t>Computer</t>
  </si>
  <si>
    <t>Antal scanninger</t>
  </si>
  <si>
    <t>Pris for én ultralydsscaninger</t>
  </si>
  <si>
    <t>Ultralydsscanning</t>
  </si>
  <si>
    <t xml:space="preserve">Antal scanninger </t>
  </si>
  <si>
    <t>Breakeven (Scanninger)</t>
  </si>
  <si>
    <t xml:space="preserve">Hvor mange scanninger før betalt af? </t>
  </si>
  <si>
    <t>Udgifter scanning (UR10 Robot)</t>
  </si>
  <si>
    <t>Udgifter scanning (Anvendt)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</si>
</sst>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/>
    <xf numFmtId="0" fontId="0" fillId="2" borderId="0" xfId="0" applyFill="1"/>
    <xf numFmtId="164" fontId="0" fillId="0" borderId="0" xfId="0" applyNumberFormat="1"/>
    <xf numFmtId="43" fontId="0" fillId="0" borderId="1" xfId="1" applyFont="1" applyBorder="1"/>
    <xf numFmtId="0" fontId="0" fillId="0" borderId="0" xfId="0" applyAlignment="1">
      <alignment wrapText="1"/>
    </xf>
    <xf numFmtId="164" fontId="0" fillId="0" borderId="0" xfId="0" applyNumberFormat="1" applyAlignment="1"/>
    <xf numFmtId="0" fontId="0" fillId="0" borderId="0" xfId="0" applyFill="1" applyBorder="1"/>
    <xf numFmtId="0" fontId="2" fillId="0" borderId="0" xfId="0" applyFont="1"/>
    <xf numFmtId="0" fontId="0" fillId="0" borderId="0" xfId="0" applyBorder="1"/>
    <xf numFmtId="0" fontId="0" fillId="0" borderId="2" xfId="0" applyBorder="1"/>
    <xf numFmtId="43" fontId="0" fillId="0" borderId="0" xfId="1" applyFont="1" applyAlignment="1">
      <alignment horizontal="right"/>
    </xf>
    <xf numFmtId="43" fontId="0" fillId="0" borderId="2" xfId="1" applyFont="1" applyBorder="1"/>
    <xf numFmtId="43" fontId="0" fillId="0" borderId="0" xfId="1" applyFont="1" applyBorder="1"/>
    <xf numFmtId="0" fontId="0" fillId="0" borderId="0" xfId="0" applyFill="1"/>
    <xf numFmtId="43" fontId="2" fillId="0" borderId="1" xfId="1" applyFont="1" applyBorder="1"/>
    <xf numFmtId="43" fontId="2" fillId="0" borderId="0" xfId="1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G1" sqref="G1:K22"/>
    </sheetView>
  </sheetViews>
  <sheetFormatPr defaultRowHeight="15" x14ac:dyDescent="0.25"/>
  <cols>
    <col min="1" max="1" width="33.85546875" customWidth="1"/>
    <col min="2" max="2" width="10.7109375" customWidth="1"/>
    <col min="3" max="3" width="2.85546875" customWidth="1"/>
    <col min="4" max="4" width="26.28515625" customWidth="1"/>
    <col min="5" max="5" width="10.28515625" customWidth="1"/>
    <col min="6" max="6" width="2.5703125" style="6" customWidth="1"/>
    <col min="7" max="7" width="22.5703125" customWidth="1"/>
    <col min="8" max="8" width="26.5703125" bestFit="1" customWidth="1"/>
    <col min="9" max="9" width="17.5703125" customWidth="1"/>
    <col min="10" max="10" width="9.7109375" customWidth="1"/>
    <col min="11" max="11" width="10.42578125" customWidth="1"/>
    <col min="12" max="12" width="2.7109375" style="6" customWidth="1"/>
    <col min="13" max="13" width="9.140625" style="18"/>
  </cols>
  <sheetData>
    <row r="1" spans="1:21" ht="39" customHeight="1" x14ac:dyDescent="0.25">
      <c r="A1" s="21" t="s">
        <v>28</v>
      </c>
      <c r="B1" s="21"/>
      <c r="C1" s="21"/>
      <c r="D1" s="21"/>
      <c r="E1" s="21"/>
      <c r="G1" s="22" t="s">
        <v>47</v>
      </c>
      <c r="H1" s="22"/>
      <c r="I1" s="22"/>
      <c r="J1" s="22"/>
      <c r="K1" s="22"/>
      <c r="L1" s="26"/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25">
      <c r="A2" s="5" t="s">
        <v>6</v>
      </c>
      <c r="B2" s="2" t="s">
        <v>10</v>
      </c>
      <c r="D2" s="5" t="s">
        <v>16</v>
      </c>
      <c r="E2" s="2" t="s">
        <v>10</v>
      </c>
      <c r="G2" s="12" t="s">
        <v>52</v>
      </c>
      <c r="M2" s="24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t="s">
        <v>7</v>
      </c>
      <c r="B3" s="1">
        <v>195000</v>
      </c>
      <c r="D3" t="s">
        <v>17</v>
      </c>
      <c r="E3">
        <v>369</v>
      </c>
      <c r="G3" t="s">
        <v>42</v>
      </c>
      <c r="H3" s="3">
        <f>B35</f>
        <v>201668</v>
      </c>
      <c r="I3" s="3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t="s">
        <v>2</v>
      </c>
      <c r="B4" s="1">
        <v>849</v>
      </c>
      <c r="D4" t="s">
        <v>18</v>
      </c>
      <c r="E4">
        <v>173</v>
      </c>
      <c r="G4" t="s">
        <v>43</v>
      </c>
      <c r="H4" s="3">
        <f>B41</f>
        <v>10759</v>
      </c>
      <c r="J4" s="3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t="s">
        <v>8</v>
      </c>
      <c r="B5" s="1">
        <v>120</v>
      </c>
      <c r="D5" t="s">
        <v>11</v>
      </c>
      <c r="E5" s="1">
        <v>700</v>
      </c>
      <c r="G5" s="2" t="s">
        <v>44</v>
      </c>
      <c r="H5" s="4">
        <f>B46</f>
        <v>6768</v>
      </c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t="s">
        <v>46</v>
      </c>
      <c r="B6" s="1">
        <v>4999</v>
      </c>
      <c r="D6" t="s">
        <v>37</v>
      </c>
      <c r="E6" s="1">
        <v>1000</v>
      </c>
      <c r="G6" t="s">
        <v>45</v>
      </c>
      <c r="H6" s="3">
        <f>SUM(H3:H5)</f>
        <v>219195</v>
      </c>
      <c r="J6" s="10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t="s">
        <v>14</v>
      </c>
      <c r="B7" s="1">
        <v>700</v>
      </c>
      <c r="D7" t="s">
        <v>31</v>
      </c>
      <c r="E7">
        <v>2</v>
      </c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t="s">
        <v>9</v>
      </c>
      <c r="B8" s="1">
        <v>500</v>
      </c>
      <c r="D8" s="9" t="s">
        <v>33</v>
      </c>
      <c r="E8">
        <f>300*1/1000*E7</f>
        <v>0.6</v>
      </c>
      <c r="G8" t="s">
        <v>51</v>
      </c>
      <c r="H8" s="1">
        <f>H6/(E27-B27)</f>
        <v>636.26380005998976</v>
      </c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t="s">
        <v>41</v>
      </c>
      <c r="B9" s="1">
        <v>7500</v>
      </c>
      <c r="D9" t="s">
        <v>34</v>
      </c>
      <c r="E9">
        <f>300*1/1000*E7</f>
        <v>0.6</v>
      </c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I10" s="3">
        <f>SUM(I6:I9)</f>
        <v>0</v>
      </c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B11" s="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5" t="s">
        <v>21</v>
      </c>
      <c r="B12" s="19" t="s">
        <v>20</v>
      </c>
      <c r="C12" s="12"/>
      <c r="D12" s="5" t="s">
        <v>19</v>
      </c>
      <c r="E12" s="5" t="s">
        <v>20</v>
      </c>
      <c r="G12" t="s">
        <v>27</v>
      </c>
      <c r="H12" s="7"/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t="s">
        <v>24</v>
      </c>
      <c r="B13" s="1">
        <v>10</v>
      </c>
      <c r="D13" t="str">
        <f>A13</f>
        <v xml:space="preserve">Forberedelse (snak mm) </v>
      </c>
      <c r="E13">
        <v>10</v>
      </c>
      <c r="G13" s="11" t="s">
        <v>29</v>
      </c>
      <c r="H13" t="s">
        <v>48</v>
      </c>
      <c r="I13" s="11" t="s">
        <v>50</v>
      </c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25">
      <c r="A14" t="s">
        <v>22</v>
      </c>
      <c r="B14" s="1">
        <v>2</v>
      </c>
      <c r="D14" t="s">
        <v>49</v>
      </c>
      <c r="E14">
        <v>4</v>
      </c>
      <c r="G14">
        <v>4</v>
      </c>
      <c r="H14">
        <v>110.74</v>
      </c>
      <c r="I14" s="1">
        <v>2121241.94</v>
      </c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t="s">
        <v>49</v>
      </c>
      <c r="B15" s="1">
        <v>5</v>
      </c>
      <c r="D15" t="s">
        <v>26</v>
      </c>
      <c r="E15">
        <v>60</v>
      </c>
      <c r="G15">
        <v>5</v>
      </c>
      <c r="H15">
        <v>116.89</v>
      </c>
      <c r="I15" s="1">
        <v>35052.51</v>
      </c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t="s">
        <v>23</v>
      </c>
      <c r="B16" s="1">
        <v>10</v>
      </c>
      <c r="G16">
        <v>8</v>
      </c>
      <c r="H16">
        <v>135.34</v>
      </c>
      <c r="I16" s="1">
        <v>8873.09</v>
      </c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t="s">
        <v>39</v>
      </c>
      <c r="B17" s="1">
        <f>4*60</f>
        <v>240</v>
      </c>
      <c r="G17">
        <v>10</v>
      </c>
      <c r="H17">
        <v>147.63999999999999</v>
      </c>
      <c r="I17" s="1">
        <v>5923.66</v>
      </c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G18" s="11">
        <v>15</v>
      </c>
      <c r="H18">
        <v>178.39</v>
      </c>
      <c r="I18" s="1">
        <v>3235.19</v>
      </c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5" t="s">
        <v>53</v>
      </c>
      <c r="B19" s="19" t="s">
        <v>10</v>
      </c>
      <c r="C19" s="12"/>
      <c r="D19" s="5" t="s">
        <v>54</v>
      </c>
      <c r="E19" s="5" t="s">
        <v>10</v>
      </c>
      <c r="G19" s="11">
        <v>20</v>
      </c>
      <c r="H19">
        <v>209.14</v>
      </c>
      <c r="I19" s="1">
        <v>2225.25</v>
      </c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t="str">
        <f>A13</f>
        <v xml:space="preserve">Forberedelse (snak mm) </v>
      </c>
      <c r="B20" s="15">
        <f>B13/60*E4</f>
        <v>28.833333333333332</v>
      </c>
      <c r="D20" t="str">
        <f>D13</f>
        <v xml:space="preserve">Forberedelse (snak mm) </v>
      </c>
      <c r="E20">
        <f>E13*E3/60</f>
        <v>61.5</v>
      </c>
      <c r="G20" s="11">
        <v>30</v>
      </c>
      <c r="H20">
        <v>270.64</v>
      </c>
      <c r="I20" s="1">
        <v>1369.94</v>
      </c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t="s">
        <v>22</v>
      </c>
      <c r="B21" s="1">
        <f>B14*E4/60</f>
        <v>5.7666666666666666</v>
      </c>
      <c r="D21" t="str">
        <f>D14</f>
        <v>Ultralydsscanning</v>
      </c>
      <c r="E21">
        <f>E14*E3/60</f>
        <v>24.6</v>
      </c>
      <c r="G21" s="11">
        <v>45</v>
      </c>
      <c r="H21">
        <v>362.89</v>
      </c>
      <c r="I21" s="1">
        <v>868.95</v>
      </c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t="str">
        <f>A15</f>
        <v>Ultralydsscanning</v>
      </c>
      <c r="B22" s="1">
        <f>B15*E4/60</f>
        <v>14.416666666666666</v>
      </c>
      <c r="D22" t="s">
        <v>32</v>
      </c>
      <c r="E22">
        <f>E9*E14/60</f>
        <v>0.04</v>
      </c>
      <c r="G22" s="11">
        <v>60</v>
      </c>
      <c r="H22">
        <v>455.14</v>
      </c>
      <c r="I22" s="1">
        <v>636.26</v>
      </c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t="str">
        <f>A16</f>
        <v>Check af billeder (radiolog)</v>
      </c>
      <c r="B23" s="1">
        <f>B16*E3/60</f>
        <v>61.5</v>
      </c>
      <c r="D23" t="str">
        <f>D15</f>
        <v>Transport</v>
      </c>
      <c r="E23">
        <f>E15/60*E3</f>
        <v>369</v>
      </c>
      <c r="G23" s="23"/>
      <c r="H23" s="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t="s">
        <v>30</v>
      </c>
      <c r="B24" s="1">
        <f>E8*(B15+B14)/60</f>
        <v>7.0000000000000007E-2</v>
      </c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t="s">
        <v>32</v>
      </c>
      <c r="B25" s="1">
        <f>B15*E9/60</f>
        <v>0.05</v>
      </c>
      <c r="H25" s="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2"/>
      <c r="B26" s="8"/>
      <c r="D26" s="2"/>
      <c r="E26" s="2"/>
      <c r="H26" s="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t="s">
        <v>25</v>
      </c>
      <c r="B27" s="1">
        <f>SUM(B20:B25)</f>
        <v>110.63666666666666</v>
      </c>
      <c r="D27" t="s">
        <v>25</v>
      </c>
      <c r="E27">
        <f>SUM(E20:E25)</f>
        <v>455.14</v>
      </c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B28" s="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5" t="s">
        <v>0</v>
      </c>
      <c r="B29" s="19" t="s">
        <v>10</v>
      </c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t="s">
        <v>1</v>
      </c>
      <c r="B30" s="1">
        <f>B3</f>
        <v>195000</v>
      </c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t="s">
        <v>2</v>
      </c>
      <c r="B31" s="1">
        <f>B4</f>
        <v>849</v>
      </c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t="s">
        <v>3</v>
      </c>
      <c r="B32" s="1">
        <f>B5</f>
        <v>120</v>
      </c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t="s">
        <v>13</v>
      </c>
      <c r="B33" s="1">
        <f>B6</f>
        <v>4999</v>
      </c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2" t="s">
        <v>15</v>
      </c>
      <c r="B34" s="8">
        <f>B7</f>
        <v>700</v>
      </c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B35" s="1">
        <f>SUM(B30:B34)</f>
        <v>201668</v>
      </c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5" t="s">
        <v>4</v>
      </c>
      <c r="B37" s="19" t="s">
        <v>10</v>
      </c>
    </row>
    <row r="38" spans="1:21" x14ac:dyDescent="0.25">
      <c r="A38" t="s">
        <v>5</v>
      </c>
      <c r="B38" s="1">
        <v>459</v>
      </c>
    </row>
    <row r="39" spans="1:21" x14ac:dyDescent="0.25">
      <c r="A39" s="13" t="s">
        <v>12</v>
      </c>
      <c r="B39" s="17">
        <f>E5*4</f>
        <v>2800</v>
      </c>
    </row>
    <row r="40" spans="1:21" x14ac:dyDescent="0.25">
      <c r="A40" s="2" t="s">
        <v>40</v>
      </c>
      <c r="B40" s="8">
        <f>B9</f>
        <v>7500</v>
      </c>
    </row>
    <row r="41" spans="1:21" x14ac:dyDescent="0.25">
      <c r="B41" s="1">
        <f>SUM(B38:B40)</f>
        <v>10759</v>
      </c>
    </row>
    <row r="42" spans="1:21" x14ac:dyDescent="0.25">
      <c r="B42" s="1"/>
    </row>
    <row r="43" spans="1:21" x14ac:dyDescent="0.25">
      <c r="A43" s="5" t="s">
        <v>35</v>
      </c>
      <c r="B43" s="20" t="s">
        <v>10</v>
      </c>
    </row>
    <row r="44" spans="1:21" x14ac:dyDescent="0.25">
      <c r="A44" s="14" t="s">
        <v>38</v>
      </c>
      <c r="B44" s="16">
        <f>4*E4*B17/60</f>
        <v>2768</v>
      </c>
    </row>
    <row r="45" spans="1:21" x14ac:dyDescent="0.25">
      <c r="A45" s="2" t="s">
        <v>36</v>
      </c>
      <c r="B45" s="8">
        <f>E6*B17/60</f>
        <v>4000</v>
      </c>
    </row>
    <row r="46" spans="1:21" x14ac:dyDescent="0.25">
      <c r="B46" s="1">
        <f>SUM(B44:B45)</f>
        <v>6768</v>
      </c>
    </row>
  </sheetData>
  <mergeCells count="3">
    <mergeCell ref="A1:E1"/>
    <mergeCell ref="M1:U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2016-11-11T18:33:50Z</cp:lastPrinted>
  <dcterms:created xsi:type="dcterms:W3CDTF">2016-11-10T12:58:11Z</dcterms:created>
  <dcterms:modified xsi:type="dcterms:W3CDTF">2016-12-15T14:28:55Z</dcterms:modified>
</cp:coreProperties>
</file>