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30" windowWidth="2544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F65" i="1" l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A3" i="1"/>
  <c r="A4" i="1" l="1"/>
  <c r="A5" i="1" s="1"/>
  <c r="H2" i="1"/>
  <c r="I2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Q45" i="1" l="1"/>
  <c r="Q46" i="1"/>
  <c r="A6" i="1"/>
  <c r="Q47" i="1" l="1"/>
  <c r="A7" i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</calcChain>
</file>

<file path=xl/sharedStrings.xml><?xml version="1.0" encoding="utf-8"?>
<sst xmlns="http://schemas.openxmlformats.org/spreadsheetml/2006/main" count="99" uniqueCount="99">
  <si>
    <t>Time Index</t>
  </si>
  <si>
    <t>Freq. Index</t>
  </si>
  <si>
    <t>DFT Complex</t>
  </si>
  <si>
    <t>DFT Real</t>
  </si>
  <si>
    <t>DFT Imag</t>
  </si>
  <si>
    <t>DFT Mag.</t>
  </si>
  <si>
    <t>ADC Performance SNR Calculator</t>
  </si>
  <si>
    <t>Copyright © Silicon Labs 2013</t>
  </si>
  <si>
    <t>ADC Value</t>
  </si>
  <si>
    <t>Signal-to-Noise Ratio (SNR)</t>
  </si>
  <si>
    <t>(dB)</t>
  </si>
  <si>
    <t>How To Use:</t>
  </si>
  <si>
    <t>2) Copy the samples retrieved and paste into the yellow column named  "ADC Value"</t>
  </si>
  <si>
    <t xml:space="preserve">     If you do not have this add-in, follow these steps to install it:</t>
  </si>
  <si>
    <t>a) Navigate to File --&gt; Options --&gt; Add-Ins through the main menu.</t>
  </si>
  <si>
    <t>b) Locate "Analysis Toolpack" in the list of available Add-Ins, select it, and click Go.</t>
  </si>
  <si>
    <t xml:space="preserve">c) In the menu that appears, check the box next to "Analysis Toolpack" and click Ok. </t>
  </si>
  <si>
    <t>3) You must use the "Analysis Toolpack" Microsoft Excel Add-In to process the data.</t>
  </si>
  <si>
    <t>4) After pasting your ADC data, navigate to Data --&gt; Data Analysis in your menu.</t>
  </si>
  <si>
    <t>5) Select "Fourier Analysis" from the menu that appears and click Ok.</t>
  </si>
  <si>
    <t>6) Configure the Fourier Analysis with the following settings:</t>
  </si>
  <si>
    <t>Labels in First Row: Disabled</t>
  </si>
  <si>
    <t>Inverse: Disabled</t>
  </si>
  <si>
    <t>Selected Output Mode: Output Range</t>
  </si>
  <si>
    <t>7) Click Ok; the Signal-to-Noise Ratio will be calculated and displayed above.</t>
  </si>
  <si>
    <t>Signal Amplitude Average</t>
  </si>
  <si>
    <t>Noise Amplitude Average</t>
  </si>
  <si>
    <t>DFT Mag. (Log)</t>
  </si>
  <si>
    <t xml:space="preserve">    and subtract the magnitude of the fundamental harmonic.</t>
  </si>
  <si>
    <t xml:space="preserve">    from the magnitude of the next highest harmonic.</t>
  </si>
  <si>
    <t>9) To find Spurious-Free Dynamic Range, subtract the magnitude of the fundamental harmonic</t>
  </si>
  <si>
    <t>8) To calculate Total Harmonic Distortion, add the magnitudes of the first 4-5 harmonics,</t>
  </si>
  <si>
    <t>Input Range: $B$2:$B$65</t>
  </si>
  <si>
    <t>Output Range: $E$2:$E$65</t>
  </si>
  <si>
    <t>1) Run the F93x_ADC_Performance.c code. Refer to F93x_ADC_Performance_Readme.txt for details.</t>
  </si>
  <si>
    <t>23544</t>
  </si>
  <si>
    <t>-483.80980963112+34.3178210892161i</t>
  </si>
  <si>
    <t>3804.25826608025-501.298693132986i</t>
  </si>
  <si>
    <t>264.869485863011-48.4379311140955i</t>
  </si>
  <si>
    <t>124.060331966597-26.9449188437944i</t>
  </si>
  <si>
    <t>73.8409912050814-16.3081585848468i</t>
  </si>
  <si>
    <t>55.1698403532134-8.40308778542454i</t>
  </si>
  <si>
    <t>27.1364343083602-0.601828208182093i</t>
  </si>
  <si>
    <t>20.4350288425444+5.63603896932106i</t>
  </si>
  <si>
    <t>25.9540369099465+0.752145846609744i</t>
  </si>
  <si>
    <t>28.0429621254598-4.98238905842234i</t>
  </si>
  <si>
    <t>19.167191367214-3.0521336478628i</t>
  </si>
  <si>
    <t>26.8370116293095+5.86307183340642i</t>
  </si>
  <si>
    <t>23.0864620275422+38.1547755239509i</t>
  </si>
  <si>
    <t>5.65670612679836-128.164318421788i</t>
  </si>
  <si>
    <t>6.66538381590926-36.7613725630389i</t>
  </si>
  <si>
    <t>4.99999999999999-5i</t>
  </si>
  <si>
    <t>10.4923129672869-2.4527659369741i</t>
  </si>
  <si>
    <t>11.5278932846808-3.17127492927116i</t>
  </si>
  <si>
    <t>3.90422799385488-3.11781982517885i</t>
  </si>
  <si>
    <t>9.07972725000528-13.3085010418474i</t>
  </si>
  <si>
    <t>11.3930854376131-8.14336642105936i</t>
  </si>
  <si>
    <t>17.8045823754531+0.359570697288063i</t>
  </si>
  <si>
    <t>11.4884329097956-0.647128196874567i</t>
  </si>
  <si>
    <t>-6.43502884254442-18.3639610306789i</t>
  </si>
  <si>
    <t>2.71419806190269+9.2926477096646E-002i</t>
  </si>
  <si>
    <t>-0.950860061862265-7.21336492121235i</t>
  </si>
  <si>
    <t>6.32585966688768+6.28375555013908i</t>
  </si>
  <si>
    <t>8.02292915408798-2.11649171904805i</t>
  </si>
  <si>
    <t>7.04934815275479-3.68423380453464i</t>
  </si>
  <si>
    <t>6.49060971600807-4.45788653195993i</t>
  </si>
  <si>
    <t>5.72235894395979+1.06360219455059i</t>
  </si>
  <si>
    <t>2</t>
  </si>
  <si>
    <t>5.72235894395979-1.06360219455101i</t>
  </si>
  <si>
    <t>6.49060971600807+4.45788653196388i</t>
  </si>
  <si>
    <t>7.04934815275485+3.68423380453486i</t>
  </si>
  <si>
    <t>8.02292915408801+2.11649171904818i</t>
  </si>
  <si>
    <t>6.32585966688765-6.28375555013903i</t>
  </si>
  <si>
    <t>-0.950860061862702+7.21336492121357i</t>
  </si>
  <si>
    <t>2.7141980619027-9.29264770966664E-002i</t>
  </si>
  <si>
    <t>-6.43502884254439+18.3639610306789i</t>
  </si>
  <si>
    <t>11.4884329097956+0.647128196874477i</t>
  </si>
  <si>
    <t>17.8045823754527-0.359570697287078i</t>
  </si>
  <si>
    <t>11.3930854376132+8.14336642105937i</t>
  </si>
  <si>
    <t>9.07972725000526+13.3085010418475i</t>
  </si>
  <si>
    <t>3.90422799385481+3.11781982517891i</t>
  </si>
  <si>
    <t>11.5278932846793+3.17127492927287i</t>
  </si>
  <si>
    <t>10.4923129672871+2.45276593697392i</t>
  </si>
  <si>
    <t>5.00000000000001+5i</t>
  </si>
  <si>
    <t>6.66538381590956+36.7613725630388i</t>
  </si>
  <si>
    <t>5.65670612679684+128.16431842179i</t>
  </si>
  <si>
    <t>23.086462027542-38.1547755239509i</t>
  </si>
  <si>
    <t>26.8370116293095-5.8630718334064i</t>
  </si>
  <si>
    <t>19.1671913672139+3.05213364786277i</t>
  </si>
  <si>
    <t>28.0429621254575+4.98238905842339i</t>
  </si>
  <si>
    <t>25.9540369099467-0.752145846609879i</t>
  </si>
  <si>
    <t>20.4350288425444-5.63603896932109i</t>
  </si>
  <si>
    <t>27.1364343083604+0.601828208181927i</t>
  </si>
  <si>
    <t>55.1698403532098+8.40308778542549i</t>
  </si>
  <si>
    <t>73.8409912050816+16.3081585848465i</t>
  </si>
  <si>
    <t>124.060331966597+26.9449188437942i</t>
  </si>
  <si>
    <t>264.869485863011+48.4379311140945i</t>
  </si>
  <si>
    <t>3804.25826608025+501.298693132975i</t>
  </si>
  <si>
    <t>-483.80980963112-34.3178210892141i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</si>
</sst>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4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5" borderId="2" xfId="0" applyFill="1" applyBorder="1"/>
    <xf numFmtId="0" fontId="2" fillId="8" borderId="2" xfId="0" applyFont="1" applyFill="1" applyBorder="1"/>
    <xf numFmtId="0" fontId="2" fillId="7" borderId="2" xfId="0" applyFont="1" applyFill="1" applyBorder="1"/>
    <xf numFmtId="0" fontId="3" fillId="2" borderId="2" xfId="1" applyFont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Output</a:t>
            </a:r>
            <a:r>
              <a:rPr lang="en-US" baseline="0"/>
              <a:t> Data - DFT of Sample Data (Log Scale)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Sheet1!$I$2:$I$65</c:f>
              <c:numCache>
                <c:formatCode>General</c:formatCode>
                <c:ptCount val="64"/>
                <c:pt idx="0">
                  <c:v>87.437973895574828</c:v>
                </c:pt>
                <c:pt idx="1">
                  <c:v>53.733179439564807</c:v>
                </c:pt>
                <c:pt idx="2">
                  <c:v>71.682427432769686</c:v>
                </c:pt>
                <c:pt idx="3">
                  <c:v>48.635702893431379</c:v>
                </c:pt>
                <c:pt idx="4">
                  <c:v>42.140990851826672</c:v>
                </c:pt>
                <c:pt idx="5">
                  <c:v>37.686890638518413</c:v>
                </c:pt>
                <c:pt idx="6">
                  <c:v>35.087902728903664</c:v>
                </c:pt>
                <c:pt idx="7">
                  <c:v>28.987440874674128</c:v>
                </c:pt>
                <c:pt idx="8">
                  <c:v>26.926278187704757</c:v>
                </c:pt>
                <c:pt idx="9">
                  <c:v>28.615986970172589</c:v>
                </c:pt>
                <c:pt idx="10">
                  <c:v>29.39117815176008</c:v>
                </c:pt>
                <c:pt idx="11">
                  <c:v>26.19629706654862</c:v>
                </c:pt>
                <c:pt idx="12">
                  <c:v>29.087748812700124</c:v>
                </c:pt>
                <c:pt idx="13">
                  <c:v>33.178467425330489</c:v>
                </c:pt>
                <c:pt idx="14">
                  <c:v>42.231237633375621</c:v>
                </c:pt>
                <c:pt idx="15">
                  <c:v>31.677742438666986</c:v>
                </c:pt>
                <c:pt idx="16">
                  <c:v>18.138619923989207</c:v>
                </c:pt>
                <c:pt idx="17">
                  <c:v>21.419357531808949</c:v>
                </c:pt>
                <c:pt idx="18">
                  <c:v>22.249513332857202</c:v>
                </c:pt>
                <c:pt idx="19">
                  <c:v>15.557780560062909</c:v>
                </c:pt>
                <c:pt idx="20">
                  <c:v>24.665402682106688</c:v>
                </c:pt>
                <c:pt idx="21">
                  <c:v>23.524240247657396</c:v>
                </c:pt>
                <c:pt idx="22">
                  <c:v>25.486950616557035</c:v>
                </c:pt>
                <c:pt idx="23">
                  <c:v>21.942816043906333</c:v>
                </c:pt>
                <c:pt idx="24">
                  <c:v>26.217600556249636</c:v>
                </c:pt>
                <c:pt idx="25">
                  <c:v>11.401019412905175</c:v>
                </c:pt>
                <c:pt idx="26">
                  <c:v>18.356163863551519</c:v>
                </c:pt>
                <c:pt idx="27">
                  <c:v>19.927075594840883</c:v>
                </c:pt>
                <c:pt idx="28">
                  <c:v>19.36723497114308</c:v>
                </c:pt>
                <c:pt idx="29">
                  <c:v>19.040388883026573</c:v>
                </c:pt>
                <c:pt idx="30">
                  <c:v>18.962443855148173</c:v>
                </c:pt>
                <c:pt idx="31">
                  <c:v>16.676151551309051</c:v>
                </c:pt>
                <c:pt idx="32">
                  <c:v>9.5424250943932485</c:v>
                </c:pt>
                <c:pt idx="33">
                  <c:v>16.67615155130915</c:v>
                </c:pt>
                <c:pt idx="34">
                  <c:v>18.962443855150365</c:v>
                </c:pt>
                <c:pt idx="35">
                  <c:v>19.040388883026722</c:v>
                </c:pt>
                <c:pt idx="36">
                  <c:v>19.367234971143141</c:v>
                </c:pt>
                <c:pt idx="37">
                  <c:v>19.927075594840833</c:v>
                </c:pt>
                <c:pt idx="38">
                  <c:v>18.356163863552851</c:v>
                </c:pt>
                <c:pt idx="39">
                  <c:v>11.401019412905198</c:v>
                </c:pt>
                <c:pt idx="40">
                  <c:v>26.217600556249629</c:v>
                </c:pt>
                <c:pt idx="41">
                  <c:v>21.942816043906333</c:v>
                </c:pt>
                <c:pt idx="42">
                  <c:v>25.48695061655684</c:v>
                </c:pt>
                <c:pt idx="43">
                  <c:v>23.524240247657453</c:v>
                </c:pt>
                <c:pt idx="44">
                  <c:v>24.665402682106723</c:v>
                </c:pt>
                <c:pt idx="45">
                  <c:v>15.557780560062884</c:v>
                </c:pt>
                <c:pt idx="46">
                  <c:v>22.249513332856537</c:v>
                </c:pt>
                <c:pt idx="47">
                  <c:v>21.419357531809062</c:v>
                </c:pt>
                <c:pt idx="48">
                  <c:v>18.138619923989221</c:v>
                </c:pt>
                <c:pt idx="49">
                  <c:v>31.677742438666975</c:v>
                </c:pt>
                <c:pt idx="50">
                  <c:v>42.231237633375756</c:v>
                </c:pt>
                <c:pt idx="51">
                  <c:v>33.178467425330467</c:v>
                </c:pt>
                <c:pt idx="52">
                  <c:v>29.087748812700124</c:v>
                </c:pt>
                <c:pt idx="53">
                  <c:v>26.196297066548574</c:v>
                </c:pt>
                <c:pt idx="54">
                  <c:v>29.391178151759469</c:v>
                </c:pt>
                <c:pt idx="55">
                  <c:v>28.615986970172656</c:v>
                </c:pt>
                <c:pt idx="56">
                  <c:v>26.926278187704757</c:v>
                </c:pt>
                <c:pt idx="57">
                  <c:v>28.987440874674189</c:v>
                </c:pt>
                <c:pt idx="58">
                  <c:v>35.087902728903138</c:v>
                </c:pt>
                <c:pt idx="59">
                  <c:v>37.686890638518435</c:v>
                </c:pt>
                <c:pt idx="60">
                  <c:v>42.140990851826665</c:v>
                </c:pt>
                <c:pt idx="61">
                  <c:v>48.635702893431372</c:v>
                </c:pt>
                <c:pt idx="62">
                  <c:v>71.682427432769671</c:v>
                </c:pt>
                <c:pt idx="63">
                  <c:v>53.733179439564807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71328"/>
        <c:axId val="161172864"/>
      </c:lineChart>
      <c:catAx>
        <c:axId val="1611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72864"/>
        <c:crosses val="autoZero"/>
        <c:auto val="1"/>
        <c:lblAlgn val="ctr"/>
        <c:lblOffset val="100"/>
        <c:noMultiLvlLbl val="0"/>
      </c:catAx>
      <c:valAx>
        <c:axId val="1611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7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 Data</a:t>
            </a:r>
            <a:r>
              <a:rPr lang="en-US" baseline="0"/>
              <a:t> - Sample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Sheet1!$B$2:$B$65</c:f>
              <c:numCache>
                <c:formatCode>General</c:formatCode>
                <c:ptCount val="64"/>
                <c:pt idx="0">
                  <c:v>497</c:v>
                </c:pt>
                <c:pt idx="1">
                  <c:v>495</c:v>
                </c:pt>
                <c:pt idx="2">
                  <c:v>479</c:v>
                </c:pt>
                <c:pt idx="3">
                  <c:v>463</c:v>
                </c:pt>
                <c:pt idx="4">
                  <c:v>449</c:v>
                </c:pt>
                <c:pt idx="5">
                  <c:v>434</c:v>
                </c:pt>
                <c:pt idx="6">
                  <c:v>414</c:v>
                </c:pt>
                <c:pt idx="7">
                  <c:v>384</c:v>
                </c:pt>
                <c:pt idx="8">
                  <c:v>357</c:v>
                </c:pt>
                <c:pt idx="9">
                  <c:v>341</c:v>
                </c:pt>
                <c:pt idx="10">
                  <c:v>321</c:v>
                </c:pt>
                <c:pt idx="11">
                  <c:v>300</c:v>
                </c:pt>
                <c:pt idx="12">
                  <c:v>277</c:v>
                </c:pt>
                <c:pt idx="13">
                  <c:v>265</c:v>
                </c:pt>
                <c:pt idx="14">
                  <c:v>263</c:v>
                </c:pt>
                <c:pt idx="15">
                  <c:v>255</c:v>
                </c:pt>
                <c:pt idx="16">
                  <c:v>247</c:v>
                </c:pt>
                <c:pt idx="17">
                  <c:v>247</c:v>
                </c:pt>
                <c:pt idx="18">
                  <c:v>258</c:v>
                </c:pt>
                <c:pt idx="19">
                  <c:v>274</c:v>
                </c:pt>
                <c:pt idx="20">
                  <c:v>287</c:v>
                </c:pt>
                <c:pt idx="21">
                  <c:v>298</c:v>
                </c:pt>
                <c:pt idx="22">
                  <c:v>319</c:v>
                </c:pt>
                <c:pt idx="23">
                  <c:v>346</c:v>
                </c:pt>
                <c:pt idx="24">
                  <c:v>369</c:v>
                </c:pt>
                <c:pt idx="25">
                  <c:v>390</c:v>
                </c:pt>
                <c:pt idx="26">
                  <c:v>408</c:v>
                </c:pt>
                <c:pt idx="27">
                  <c:v>431</c:v>
                </c:pt>
                <c:pt idx="28">
                  <c:v>456</c:v>
                </c:pt>
                <c:pt idx="29">
                  <c:v>471</c:v>
                </c:pt>
                <c:pt idx="30">
                  <c:v>481</c:v>
                </c:pt>
                <c:pt idx="31">
                  <c:v>487</c:v>
                </c:pt>
                <c:pt idx="32">
                  <c:v>496</c:v>
                </c:pt>
                <c:pt idx="33">
                  <c:v>502</c:v>
                </c:pt>
                <c:pt idx="34">
                  <c:v>494</c:v>
                </c:pt>
                <c:pt idx="35">
                  <c:v>483</c:v>
                </c:pt>
                <c:pt idx="36">
                  <c:v>470</c:v>
                </c:pt>
                <c:pt idx="37">
                  <c:v>459</c:v>
                </c:pt>
                <c:pt idx="38">
                  <c:v>445</c:v>
                </c:pt>
                <c:pt idx="39">
                  <c:v>420</c:v>
                </c:pt>
                <c:pt idx="40">
                  <c:v>393</c:v>
                </c:pt>
                <c:pt idx="41">
                  <c:v>372</c:v>
                </c:pt>
                <c:pt idx="42">
                  <c:v>354</c:v>
                </c:pt>
                <c:pt idx="43">
                  <c:v>334</c:v>
                </c:pt>
                <c:pt idx="44">
                  <c:v>307</c:v>
                </c:pt>
                <c:pt idx="45">
                  <c:v>285</c:v>
                </c:pt>
                <c:pt idx="46">
                  <c:v>274</c:v>
                </c:pt>
                <c:pt idx="47">
                  <c:v>266</c:v>
                </c:pt>
                <c:pt idx="48">
                  <c:v>255</c:v>
                </c:pt>
                <c:pt idx="49">
                  <c:v>248</c:v>
                </c:pt>
                <c:pt idx="50">
                  <c:v>246</c:v>
                </c:pt>
                <c:pt idx="51">
                  <c:v>256</c:v>
                </c:pt>
                <c:pt idx="52">
                  <c:v>270</c:v>
                </c:pt>
                <c:pt idx="53">
                  <c:v>277</c:v>
                </c:pt>
                <c:pt idx="54">
                  <c:v>288</c:v>
                </c:pt>
                <c:pt idx="55">
                  <c:v>310</c:v>
                </c:pt>
                <c:pt idx="56">
                  <c:v>334</c:v>
                </c:pt>
                <c:pt idx="57">
                  <c:v>356</c:v>
                </c:pt>
                <c:pt idx="58">
                  <c:v>376</c:v>
                </c:pt>
                <c:pt idx="59">
                  <c:v>398</c:v>
                </c:pt>
                <c:pt idx="60">
                  <c:v>425</c:v>
                </c:pt>
                <c:pt idx="61">
                  <c:v>448</c:v>
                </c:pt>
                <c:pt idx="62">
                  <c:v>464</c:v>
                </c:pt>
                <c:pt idx="63">
                  <c:v>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0672"/>
        <c:axId val="161198848"/>
      </c:lineChart>
      <c:catAx>
        <c:axId val="1611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98848"/>
        <c:crosses val="autoZero"/>
        <c:auto val="1"/>
        <c:lblAlgn val="ctr"/>
        <c:lblOffset val="100"/>
        <c:noMultiLvlLbl val="0"/>
      </c:catAx>
      <c:valAx>
        <c:axId val="1611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8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85044</xdr:colOff>
      <xdr:row>19</xdr:row>
      <xdr:rowOff>98772</xdr:rowOff>
    </xdr:from>
    <xdr:to>
      <xdr:col>15</xdr:col>
      <xdr:colOff>3116035</xdr:colOff>
      <xdr:row>42</xdr:row>
      <xdr:rowOff>148078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81643</xdr:colOff>
      <xdr:row>1</xdr:row>
      <xdr:rowOff>152399</xdr:rowOff>
    </xdr:from>
    <xdr:to>
      <xdr:col>15</xdr:col>
      <xdr:colOff>3102428</xdr:colOff>
      <xdr:row>18</xdr:row>
      <xdr:rowOff>113658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tabSelected="1" topLeftCell="A2" zoomScale="55" zoomScaleNormal="55" workbookViewId="0">
      <selection activeCell="E2" sqref="E2:E65"/>
    </sheetView>
  </sheetViews>
  <sheetFormatPr defaultRowHeight="15" x14ac:dyDescent="0.25"/>
  <cols>
    <col min="1" max="1" width="11.5703125" customWidth="1"/>
    <col min="2" max="2" width="12.28515625" customWidth="1"/>
    <col min="3" max="3" width="11.5703125" customWidth="1"/>
    <col min="4" max="4" width="14.5703125" customWidth="1"/>
    <col min="5" max="5" width="41.7109375" bestFit="1" customWidth="1"/>
    <col min="6" max="6" width="11.42578125" customWidth="1"/>
    <col min="7" max="7" width="11.5703125" customWidth="1"/>
    <col min="8" max="9" width="16" bestFit="1" customWidth="1"/>
    <col min="10" max="10" width="8.42578125" customWidth="1"/>
    <col min="15" max="15" width="29.42578125" customWidth="1"/>
    <col min="16" max="16" width="49" customWidth="1"/>
    <col min="17" max="17" width="18.42578125" customWidth="1"/>
  </cols>
  <sheetData>
    <row r="1" spans="1:9" x14ac:dyDescent="0.25">
      <c r="A1" s="3" t="s">
        <v>0</v>
      </c>
      <c r="B1" s="3" t="s">
        <v>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27</v>
      </c>
    </row>
    <row r="2" spans="1:9" x14ac:dyDescent="0.25">
      <c r="A2" s="4">
        <v>1</v>
      </c>
      <c r="B2" s="10">
        <v>497</v>
      </c>
      <c r="D2" s="6">
        <f>0</f>
        <v>0</v>
      </c>
      <c r="E2" t="s">
        <v>35</v>
      </c>
      <c r="F2" s="6">
        <f t="shared" ref="F2:F33" si="0" xml:space="preserve"> IMREAL($E2)</f>
        <v>23544</v>
      </c>
      <c r="G2" s="6">
        <f t="shared" ref="G2:G33" si="1" xml:space="preserve"> IMAGINARY($E2)</f>
        <v>0</v>
      </c>
      <c r="H2" s="6">
        <f t="shared" ref="H2:H33" si="2" xml:space="preserve"> SQRT($F2 *$F2 + $G2 * $G2)</f>
        <v>23544</v>
      </c>
      <c r="I2" s="6">
        <f t="shared" ref="I2:I33" si="3">20*LOG($H2 + 1)</f>
        <v>87.437973895574828</v>
      </c>
    </row>
    <row r="3" spans="1:9" x14ac:dyDescent="0.25">
      <c r="A3" s="4">
        <f t="shared" ref="A3:A34" si="4" xml:space="preserve"> $A2 + 1</f>
        <v>2</v>
      </c>
      <c r="B3" s="11">
        <v>495</v>
      </c>
      <c r="D3" s="6">
        <f t="shared" ref="D3:D34" si="5" xml:space="preserve"> $D2 + 1</f>
        <v>1</v>
      </c>
      <c r="E3" t="s">
        <v>36</v>
      </c>
      <c r="F3" s="6">
        <f t="shared" si="0"/>
        <v>-483.80980963112</v>
      </c>
      <c r="G3" s="6">
        <f t="shared" si="1"/>
        <v>34.317821089216103</v>
      </c>
      <c r="H3" s="6">
        <f t="shared" si="2"/>
        <v>485.02540628261113</v>
      </c>
      <c r="I3" s="6">
        <f t="shared" si="3"/>
        <v>53.733179439564807</v>
      </c>
    </row>
    <row r="4" spans="1:9" x14ac:dyDescent="0.25">
      <c r="A4" s="4">
        <f t="shared" si="4"/>
        <v>3</v>
      </c>
      <c r="B4" s="11">
        <v>479</v>
      </c>
      <c r="D4" s="6">
        <f t="shared" si="5"/>
        <v>2</v>
      </c>
      <c r="E4" t="s">
        <v>37</v>
      </c>
      <c r="F4" s="6">
        <f t="shared" si="0"/>
        <v>3804.25826608025</v>
      </c>
      <c r="G4" s="6">
        <f t="shared" si="1"/>
        <v>-501.29869313298599</v>
      </c>
      <c r="H4" s="6">
        <f t="shared" si="2"/>
        <v>3837.1449457606823</v>
      </c>
      <c r="I4" s="6">
        <f t="shared" si="3"/>
        <v>71.682427432769686</v>
      </c>
    </row>
    <row r="5" spans="1:9" x14ac:dyDescent="0.25">
      <c r="A5" s="4">
        <f t="shared" si="4"/>
        <v>4</v>
      </c>
      <c r="B5" s="11">
        <v>463</v>
      </c>
      <c r="D5" s="6">
        <f t="shared" si="5"/>
        <v>3</v>
      </c>
      <c r="E5" t="s">
        <v>38</v>
      </c>
      <c r="F5" s="6">
        <f t="shared" si="0"/>
        <v>264.86948586301099</v>
      </c>
      <c r="G5" s="6">
        <f t="shared" si="1"/>
        <v>-48.437931114095498</v>
      </c>
      <c r="H5" s="6">
        <f t="shared" si="2"/>
        <v>269.26209854331455</v>
      </c>
      <c r="I5" s="6">
        <f t="shared" si="3"/>
        <v>48.635702893431379</v>
      </c>
    </row>
    <row r="6" spans="1:9" x14ac:dyDescent="0.25">
      <c r="A6" s="4">
        <f t="shared" si="4"/>
        <v>5</v>
      </c>
      <c r="B6" s="11">
        <v>449</v>
      </c>
      <c r="D6" s="6">
        <f t="shared" si="5"/>
        <v>4</v>
      </c>
      <c r="E6" t="s">
        <v>39</v>
      </c>
      <c r="F6" s="6">
        <f t="shared" si="0"/>
        <v>124.060331966597</v>
      </c>
      <c r="G6" s="6">
        <f t="shared" si="1"/>
        <v>-26.944918843794401</v>
      </c>
      <c r="H6" s="6">
        <f t="shared" si="2"/>
        <v>126.95272592252959</v>
      </c>
      <c r="I6" s="6">
        <f t="shared" si="3"/>
        <v>42.140990851826672</v>
      </c>
    </row>
    <row r="7" spans="1:9" x14ac:dyDescent="0.25">
      <c r="A7" s="4">
        <f t="shared" si="4"/>
        <v>6</v>
      </c>
      <c r="B7" s="11">
        <v>434</v>
      </c>
      <c r="D7" s="6">
        <f t="shared" si="5"/>
        <v>5</v>
      </c>
      <c r="E7" t="s">
        <v>40</v>
      </c>
      <c r="F7" s="6">
        <f t="shared" si="0"/>
        <v>73.840991205081394</v>
      </c>
      <c r="G7" s="6">
        <f t="shared" si="1"/>
        <v>-16.308158584846801</v>
      </c>
      <c r="H7" s="6">
        <f t="shared" si="2"/>
        <v>75.620420645335074</v>
      </c>
      <c r="I7" s="6">
        <f t="shared" si="3"/>
        <v>37.686890638518413</v>
      </c>
    </row>
    <row r="8" spans="1:9" x14ac:dyDescent="0.25">
      <c r="A8" s="4">
        <f t="shared" si="4"/>
        <v>7</v>
      </c>
      <c r="B8" s="11">
        <v>414</v>
      </c>
      <c r="D8" s="6">
        <f t="shared" si="5"/>
        <v>6</v>
      </c>
      <c r="E8" t="s">
        <v>41</v>
      </c>
      <c r="F8" s="6">
        <f t="shared" si="0"/>
        <v>55.169840353213402</v>
      </c>
      <c r="G8" s="6">
        <f t="shared" si="1"/>
        <v>-8.4030877854245407</v>
      </c>
      <c r="H8" s="6">
        <f t="shared" si="2"/>
        <v>55.806121249631794</v>
      </c>
      <c r="I8" s="6">
        <f t="shared" si="3"/>
        <v>35.087902728903664</v>
      </c>
    </row>
    <row r="9" spans="1:9" x14ac:dyDescent="0.25">
      <c r="A9" s="4">
        <f t="shared" si="4"/>
        <v>8</v>
      </c>
      <c r="B9" s="11">
        <v>384</v>
      </c>
      <c r="D9" s="6">
        <f t="shared" si="5"/>
        <v>7</v>
      </c>
      <c r="E9" t="s">
        <v>42</v>
      </c>
      <c r="F9" s="6">
        <f t="shared" si="0"/>
        <v>27.136434308360201</v>
      </c>
      <c r="G9" s="6">
        <f t="shared" si="1"/>
        <v>-0.60182820818209304</v>
      </c>
      <c r="H9" s="6">
        <f t="shared" si="2"/>
        <v>27.143107120669001</v>
      </c>
      <c r="I9" s="6">
        <f t="shared" si="3"/>
        <v>28.987440874674128</v>
      </c>
    </row>
    <row r="10" spans="1:9" x14ac:dyDescent="0.25">
      <c r="A10" s="4">
        <f t="shared" si="4"/>
        <v>9</v>
      </c>
      <c r="B10" s="11">
        <v>357</v>
      </c>
      <c r="D10" s="6">
        <f t="shared" si="5"/>
        <v>8</v>
      </c>
      <c r="E10" t="s">
        <v>43</v>
      </c>
      <c r="F10" s="6">
        <f t="shared" si="0"/>
        <v>20.435028842544401</v>
      </c>
      <c r="G10" s="6">
        <f t="shared" si="1"/>
        <v>5.63603896932106</v>
      </c>
      <c r="H10" s="6">
        <f t="shared" si="2"/>
        <v>21.198003185661783</v>
      </c>
      <c r="I10" s="6">
        <f t="shared" si="3"/>
        <v>26.926278187704757</v>
      </c>
    </row>
    <row r="11" spans="1:9" x14ac:dyDescent="0.25">
      <c r="A11" s="4">
        <f t="shared" si="4"/>
        <v>10</v>
      </c>
      <c r="B11" s="11">
        <v>341</v>
      </c>
      <c r="D11" s="6">
        <f t="shared" si="5"/>
        <v>9</v>
      </c>
      <c r="E11" t="s">
        <v>44</v>
      </c>
      <c r="F11" s="6">
        <f t="shared" si="0"/>
        <v>25.954036909946499</v>
      </c>
      <c r="G11" s="6">
        <f t="shared" si="1"/>
        <v>0.75214584660974404</v>
      </c>
      <c r="H11" s="6">
        <f t="shared" si="2"/>
        <v>25.964933184921495</v>
      </c>
      <c r="I11" s="6">
        <f t="shared" si="3"/>
        <v>28.615986970172589</v>
      </c>
    </row>
    <row r="12" spans="1:9" x14ac:dyDescent="0.25">
      <c r="A12" s="4">
        <f t="shared" si="4"/>
        <v>11</v>
      </c>
      <c r="B12" s="11">
        <v>321</v>
      </c>
      <c r="D12" s="6">
        <f t="shared" si="5"/>
        <v>10</v>
      </c>
      <c r="E12" t="s">
        <v>45</v>
      </c>
      <c r="F12" s="6">
        <f t="shared" si="0"/>
        <v>28.042962125459798</v>
      </c>
      <c r="G12" s="6">
        <f t="shared" si="1"/>
        <v>-4.9823890584223403</v>
      </c>
      <c r="H12" s="6">
        <f t="shared" si="2"/>
        <v>28.482133443607403</v>
      </c>
      <c r="I12" s="6">
        <f t="shared" si="3"/>
        <v>29.39117815176008</v>
      </c>
    </row>
    <row r="13" spans="1:9" x14ac:dyDescent="0.25">
      <c r="A13" s="4">
        <f t="shared" si="4"/>
        <v>12</v>
      </c>
      <c r="B13" s="11">
        <v>300</v>
      </c>
      <c r="D13" s="6">
        <f t="shared" si="5"/>
        <v>11</v>
      </c>
      <c r="E13" t="s">
        <v>46</v>
      </c>
      <c r="F13" s="6">
        <f t="shared" si="0"/>
        <v>19.167191367213999</v>
      </c>
      <c r="G13" s="6">
        <f t="shared" si="1"/>
        <v>-3.0521336478627998</v>
      </c>
      <c r="H13" s="6">
        <f t="shared" si="2"/>
        <v>19.408677046924634</v>
      </c>
      <c r="I13" s="6">
        <f t="shared" si="3"/>
        <v>26.19629706654862</v>
      </c>
    </row>
    <row r="14" spans="1:9" x14ac:dyDescent="0.25">
      <c r="A14" s="4">
        <f t="shared" si="4"/>
        <v>13</v>
      </c>
      <c r="B14" s="11">
        <v>277</v>
      </c>
      <c r="D14" s="6">
        <f t="shared" si="5"/>
        <v>12</v>
      </c>
      <c r="E14" t="s">
        <v>47</v>
      </c>
      <c r="F14" s="6">
        <f t="shared" si="0"/>
        <v>26.837011629309501</v>
      </c>
      <c r="G14" s="6">
        <f t="shared" si="1"/>
        <v>5.86307183340642</v>
      </c>
      <c r="H14" s="6">
        <f t="shared" si="2"/>
        <v>27.469998262019914</v>
      </c>
      <c r="I14" s="6">
        <f t="shared" si="3"/>
        <v>29.087748812700124</v>
      </c>
    </row>
    <row r="15" spans="1:9" x14ac:dyDescent="0.25">
      <c r="A15" s="4">
        <f t="shared" si="4"/>
        <v>14</v>
      </c>
      <c r="B15" s="11">
        <v>265</v>
      </c>
      <c r="D15" s="6">
        <f t="shared" si="5"/>
        <v>13</v>
      </c>
      <c r="E15" t="s">
        <v>48</v>
      </c>
      <c r="F15" s="6">
        <f t="shared" si="0"/>
        <v>23.086462027542201</v>
      </c>
      <c r="G15" s="6">
        <f t="shared" si="1"/>
        <v>38.154775523950903</v>
      </c>
      <c r="H15" s="6">
        <f t="shared" si="2"/>
        <v>44.595645799026506</v>
      </c>
      <c r="I15" s="6">
        <f t="shared" si="3"/>
        <v>33.178467425330489</v>
      </c>
    </row>
    <row r="16" spans="1:9" x14ac:dyDescent="0.25">
      <c r="A16" s="4">
        <f t="shared" si="4"/>
        <v>15</v>
      </c>
      <c r="B16" s="11">
        <v>263</v>
      </c>
      <c r="D16" s="6">
        <f t="shared" si="5"/>
        <v>14</v>
      </c>
      <c r="E16" t="s">
        <v>49</v>
      </c>
      <c r="F16" s="6">
        <f t="shared" si="0"/>
        <v>5.65670612679836</v>
      </c>
      <c r="G16" s="6">
        <f t="shared" si="1"/>
        <v>-128.16431842178801</v>
      </c>
      <c r="H16" s="6">
        <f t="shared" si="2"/>
        <v>128.28909088744228</v>
      </c>
      <c r="I16" s="6">
        <f t="shared" si="3"/>
        <v>42.231237633375621</v>
      </c>
    </row>
    <row r="17" spans="1:9" x14ac:dyDescent="0.25">
      <c r="A17" s="4">
        <f t="shared" si="4"/>
        <v>16</v>
      </c>
      <c r="B17" s="11">
        <v>255</v>
      </c>
      <c r="D17" s="6">
        <f t="shared" si="5"/>
        <v>15</v>
      </c>
      <c r="E17" t="s">
        <v>50</v>
      </c>
      <c r="F17" s="6">
        <f t="shared" si="0"/>
        <v>6.6653838159092604</v>
      </c>
      <c r="G17" s="6">
        <f t="shared" si="1"/>
        <v>-36.761372563038897</v>
      </c>
      <c r="H17" s="6">
        <f t="shared" si="2"/>
        <v>37.360752858205821</v>
      </c>
      <c r="I17" s="6">
        <f t="shared" si="3"/>
        <v>31.677742438666986</v>
      </c>
    </row>
    <row r="18" spans="1:9" x14ac:dyDescent="0.25">
      <c r="A18" s="4">
        <f t="shared" si="4"/>
        <v>17</v>
      </c>
      <c r="B18" s="11">
        <v>247</v>
      </c>
      <c r="D18" s="6">
        <f t="shared" si="5"/>
        <v>16</v>
      </c>
      <c r="E18" t="s">
        <v>51</v>
      </c>
      <c r="F18" s="6">
        <f t="shared" si="0"/>
        <v>4.9999999999999902</v>
      </c>
      <c r="G18" s="6">
        <f t="shared" si="1"/>
        <v>-5</v>
      </c>
      <c r="H18" s="6">
        <f t="shared" si="2"/>
        <v>7.0710678118654684</v>
      </c>
      <c r="I18" s="6">
        <f t="shared" si="3"/>
        <v>18.138619923989207</v>
      </c>
    </row>
    <row r="19" spans="1:9" x14ac:dyDescent="0.25">
      <c r="A19" s="4">
        <f t="shared" si="4"/>
        <v>18</v>
      </c>
      <c r="B19" s="11">
        <v>247</v>
      </c>
      <c r="D19" s="6">
        <f t="shared" si="5"/>
        <v>17</v>
      </c>
      <c r="E19" t="s">
        <v>52</v>
      </c>
      <c r="F19" s="6">
        <f t="shared" si="0"/>
        <v>10.4923129672869</v>
      </c>
      <c r="G19" s="6">
        <f t="shared" si="1"/>
        <v>-2.4527659369740999</v>
      </c>
      <c r="H19" s="6">
        <f t="shared" si="2"/>
        <v>10.775188728977199</v>
      </c>
      <c r="I19" s="6">
        <f t="shared" si="3"/>
        <v>21.419357531808949</v>
      </c>
    </row>
    <row r="20" spans="1:9" x14ac:dyDescent="0.25">
      <c r="A20" s="4">
        <f t="shared" si="4"/>
        <v>19</v>
      </c>
      <c r="B20" s="11">
        <v>258</v>
      </c>
      <c r="D20" s="6">
        <f t="shared" si="5"/>
        <v>18</v>
      </c>
      <c r="E20" t="s">
        <v>53</v>
      </c>
      <c r="F20" s="6">
        <f t="shared" si="0"/>
        <v>11.5278932846808</v>
      </c>
      <c r="G20" s="6">
        <f t="shared" si="1"/>
        <v>-3.1712749292711599</v>
      </c>
      <c r="H20" s="6">
        <f t="shared" si="2"/>
        <v>11.956141027104543</v>
      </c>
      <c r="I20" s="6">
        <f t="shared" si="3"/>
        <v>22.249513332857202</v>
      </c>
    </row>
    <row r="21" spans="1:9" x14ac:dyDescent="0.25">
      <c r="A21" s="4">
        <f t="shared" si="4"/>
        <v>20</v>
      </c>
      <c r="B21" s="11">
        <v>274</v>
      </c>
      <c r="D21" s="6">
        <f t="shared" si="5"/>
        <v>19</v>
      </c>
      <c r="E21" t="s">
        <v>54</v>
      </c>
      <c r="F21" s="6">
        <f t="shared" si="0"/>
        <v>3.9042279938548798</v>
      </c>
      <c r="G21" s="6">
        <f t="shared" si="1"/>
        <v>-3.11781982517885</v>
      </c>
      <c r="H21" s="6">
        <f t="shared" si="2"/>
        <v>4.9963783573983243</v>
      </c>
      <c r="I21" s="6">
        <f t="shared" si="3"/>
        <v>15.557780560062909</v>
      </c>
    </row>
    <row r="22" spans="1:9" x14ac:dyDescent="0.25">
      <c r="A22" s="4">
        <f t="shared" si="4"/>
        <v>21</v>
      </c>
      <c r="B22" s="11">
        <v>287</v>
      </c>
      <c r="D22" s="6">
        <f t="shared" si="5"/>
        <v>20</v>
      </c>
      <c r="E22" t="s">
        <v>55</v>
      </c>
      <c r="F22" s="6">
        <f t="shared" si="0"/>
        <v>9.0797272500052806</v>
      </c>
      <c r="G22" s="6">
        <f t="shared" si="1"/>
        <v>-13.3085010418474</v>
      </c>
      <c r="H22" s="6">
        <f t="shared" si="2"/>
        <v>16.110792870474807</v>
      </c>
      <c r="I22" s="6">
        <f t="shared" si="3"/>
        <v>24.665402682106688</v>
      </c>
    </row>
    <row r="23" spans="1:9" x14ac:dyDescent="0.25">
      <c r="A23" s="4">
        <f t="shared" si="4"/>
        <v>22</v>
      </c>
      <c r="B23" s="11">
        <v>298</v>
      </c>
      <c r="D23" s="6">
        <f t="shared" si="5"/>
        <v>21</v>
      </c>
      <c r="E23" t="s">
        <v>56</v>
      </c>
      <c r="F23" s="6">
        <f t="shared" si="0"/>
        <v>11.393085437613101</v>
      </c>
      <c r="G23" s="6">
        <f t="shared" si="1"/>
        <v>-8.1433664210593601</v>
      </c>
      <c r="H23" s="6">
        <f t="shared" si="2"/>
        <v>14.004171252037329</v>
      </c>
      <c r="I23" s="6">
        <f t="shared" si="3"/>
        <v>23.524240247657396</v>
      </c>
    </row>
    <row r="24" spans="1:9" x14ac:dyDescent="0.25">
      <c r="A24" s="4">
        <f t="shared" si="4"/>
        <v>23</v>
      </c>
      <c r="B24" s="11">
        <v>319</v>
      </c>
      <c r="D24" s="6">
        <f t="shared" si="5"/>
        <v>22</v>
      </c>
      <c r="E24" t="s">
        <v>57</v>
      </c>
      <c r="F24" s="6">
        <f t="shared" si="0"/>
        <v>17.804582375453101</v>
      </c>
      <c r="G24" s="6">
        <f t="shared" si="1"/>
        <v>0.35957069728806301</v>
      </c>
      <c r="H24" s="6">
        <f t="shared" si="2"/>
        <v>17.808212842692651</v>
      </c>
      <c r="I24" s="6">
        <f t="shared" si="3"/>
        <v>25.486950616557035</v>
      </c>
    </row>
    <row r="25" spans="1:9" x14ac:dyDescent="0.25">
      <c r="A25" s="4">
        <f t="shared" si="4"/>
        <v>24</v>
      </c>
      <c r="B25" s="11">
        <v>346</v>
      </c>
      <c r="D25" s="6">
        <f t="shared" si="5"/>
        <v>23</v>
      </c>
      <c r="E25" t="s">
        <v>58</v>
      </c>
      <c r="F25" s="6">
        <f t="shared" si="0"/>
        <v>11.4884329097956</v>
      </c>
      <c r="G25" s="6">
        <f t="shared" si="1"/>
        <v>-0.64712819687456702</v>
      </c>
      <c r="H25" s="6">
        <f t="shared" si="2"/>
        <v>11.506644412080558</v>
      </c>
      <c r="I25" s="6">
        <f t="shared" si="3"/>
        <v>21.942816043906333</v>
      </c>
    </row>
    <row r="26" spans="1:9" x14ac:dyDescent="0.25">
      <c r="A26" s="4">
        <f t="shared" si="4"/>
        <v>25</v>
      </c>
      <c r="B26" s="11">
        <v>369</v>
      </c>
      <c r="D26" s="6">
        <f t="shared" si="5"/>
        <v>24</v>
      </c>
      <c r="E26" t="s">
        <v>59</v>
      </c>
      <c r="F26" s="6">
        <f t="shared" si="0"/>
        <v>-6.43502884254442</v>
      </c>
      <c r="G26" s="6">
        <f t="shared" si="1"/>
        <v>-18.363961030678901</v>
      </c>
      <c r="H26" s="6">
        <f t="shared" si="2"/>
        <v>19.458793923074264</v>
      </c>
      <c r="I26" s="6">
        <f t="shared" si="3"/>
        <v>26.217600556249636</v>
      </c>
    </row>
    <row r="27" spans="1:9" x14ac:dyDescent="0.25">
      <c r="A27" s="4">
        <f t="shared" si="4"/>
        <v>26</v>
      </c>
      <c r="B27" s="11">
        <v>390</v>
      </c>
      <c r="D27" s="6">
        <f t="shared" si="5"/>
        <v>25</v>
      </c>
      <c r="E27" t="s">
        <v>60</v>
      </c>
      <c r="F27" s="6">
        <f t="shared" si="0"/>
        <v>2.7141980619026902</v>
      </c>
      <c r="G27" s="6">
        <f t="shared" si="1"/>
        <v>9.2926477096646004E-2</v>
      </c>
      <c r="H27" s="6">
        <f t="shared" si="2"/>
        <v>2.7157883660885496</v>
      </c>
      <c r="I27" s="6">
        <f t="shared" si="3"/>
        <v>11.401019412905175</v>
      </c>
    </row>
    <row r="28" spans="1:9" x14ac:dyDescent="0.25">
      <c r="A28" s="4">
        <f t="shared" si="4"/>
        <v>27</v>
      </c>
      <c r="B28" s="11">
        <v>408</v>
      </c>
      <c r="D28" s="6">
        <f t="shared" si="5"/>
        <v>26</v>
      </c>
      <c r="E28" t="s">
        <v>61</v>
      </c>
      <c r="F28" s="6">
        <f t="shared" si="0"/>
        <v>-0.95086006186226502</v>
      </c>
      <c r="G28" s="6">
        <f t="shared" si="1"/>
        <v>-7.2133649212123503</v>
      </c>
      <c r="H28" s="6">
        <f t="shared" si="2"/>
        <v>7.275765825246272</v>
      </c>
      <c r="I28" s="6">
        <f t="shared" si="3"/>
        <v>18.356163863551519</v>
      </c>
    </row>
    <row r="29" spans="1:9" x14ac:dyDescent="0.25">
      <c r="A29" s="4">
        <f t="shared" si="4"/>
        <v>28</v>
      </c>
      <c r="B29" s="11">
        <v>431</v>
      </c>
      <c r="D29" s="6">
        <f t="shared" si="5"/>
        <v>27</v>
      </c>
      <c r="E29" t="s">
        <v>62</v>
      </c>
      <c r="F29" s="6">
        <f t="shared" si="0"/>
        <v>6.3258596668876796</v>
      </c>
      <c r="G29" s="6">
        <f t="shared" si="1"/>
        <v>6.2837555501390803</v>
      </c>
      <c r="H29" s="6">
        <f t="shared" si="2"/>
        <v>8.9163941332278487</v>
      </c>
      <c r="I29" s="6">
        <f t="shared" si="3"/>
        <v>19.927075594840883</v>
      </c>
    </row>
    <row r="30" spans="1:9" x14ac:dyDescent="0.25">
      <c r="A30" s="4">
        <f t="shared" si="4"/>
        <v>29</v>
      </c>
      <c r="B30" s="11">
        <v>456</v>
      </c>
      <c r="D30" s="6">
        <f t="shared" si="5"/>
        <v>28</v>
      </c>
      <c r="E30" t="s">
        <v>63</v>
      </c>
      <c r="F30" s="6">
        <f t="shared" si="0"/>
        <v>8.0229291540879792</v>
      </c>
      <c r="G30" s="6">
        <f t="shared" si="1"/>
        <v>-2.1164917190480499</v>
      </c>
      <c r="H30" s="6">
        <f t="shared" si="2"/>
        <v>8.2974049803727077</v>
      </c>
      <c r="I30" s="6">
        <f t="shared" si="3"/>
        <v>19.36723497114308</v>
      </c>
    </row>
    <row r="31" spans="1:9" x14ac:dyDescent="0.25">
      <c r="A31" s="4">
        <f t="shared" si="4"/>
        <v>30</v>
      </c>
      <c r="B31" s="11">
        <v>471</v>
      </c>
      <c r="D31" s="6">
        <f t="shared" si="5"/>
        <v>29</v>
      </c>
      <c r="E31" t="s">
        <v>64</v>
      </c>
      <c r="F31" s="6">
        <f t="shared" si="0"/>
        <v>7.0493481527547903</v>
      </c>
      <c r="G31" s="6">
        <f t="shared" si="1"/>
        <v>-3.6842338045346401</v>
      </c>
      <c r="H31" s="6">
        <f t="shared" si="2"/>
        <v>7.9540485355083899</v>
      </c>
      <c r="I31" s="6">
        <f t="shared" si="3"/>
        <v>19.040388883026573</v>
      </c>
    </row>
    <row r="32" spans="1:9" x14ac:dyDescent="0.25">
      <c r="A32" s="4">
        <f t="shared" si="4"/>
        <v>31</v>
      </c>
      <c r="B32" s="11">
        <v>481</v>
      </c>
      <c r="D32" s="6">
        <f t="shared" si="5"/>
        <v>30</v>
      </c>
      <c r="E32" t="s">
        <v>65</v>
      </c>
      <c r="F32" s="6">
        <f t="shared" si="0"/>
        <v>6.4906097160080698</v>
      </c>
      <c r="G32" s="6">
        <f t="shared" si="1"/>
        <v>-4.4578865319599297</v>
      </c>
      <c r="H32" s="6">
        <f t="shared" si="2"/>
        <v>7.8740565668128193</v>
      </c>
      <c r="I32" s="6">
        <f t="shared" si="3"/>
        <v>18.962443855148173</v>
      </c>
    </row>
    <row r="33" spans="1:18" x14ac:dyDescent="0.25">
      <c r="A33" s="4">
        <f t="shared" si="4"/>
        <v>32</v>
      </c>
      <c r="B33" s="11">
        <v>487</v>
      </c>
      <c r="D33" s="6">
        <f t="shared" si="5"/>
        <v>31</v>
      </c>
      <c r="E33" t="s">
        <v>66</v>
      </c>
      <c r="F33" s="6">
        <f t="shared" si="0"/>
        <v>5.7223589439597902</v>
      </c>
      <c r="G33" s="6">
        <f t="shared" si="1"/>
        <v>1.06360219455059</v>
      </c>
      <c r="H33" s="6">
        <f t="shared" si="2"/>
        <v>5.8203643796389102</v>
      </c>
      <c r="I33" s="6">
        <f t="shared" si="3"/>
        <v>16.676151551309051</v>
      </c>
    </row>
    <row r="34" spans="1:18" x14ac:dyDescent="0.25">
      <c r="A34" s="4">
        <f t="shared" si="4"/>
        <v>33</v>
      </c>
      <c r="B34" s="11">
        <v>496</v>
      </c>
      <c r="D34" s="6">
        <f t="shared" si="5"/>
        <v>32</v>
      </c>
      <c r="E34" t="s">
        <v>67</v>
      </c>
      <c r="F34" s="6">
        <f t="shared" ref="F34:F65" si="6" xml:space="preserve"> IMREAL($E34)</f>
        <v>2</v>
      </c>
      <c r="G34" s="6">
        <f t="shared" ref="G34:G65" si="7" xml:space="preserve"> IMAGINARY($E34)</f>
        <v>0</v>
      </c>
      <c r="H34" s="6">
        <f t="shared" ref="H34:H65" si="8" xml:space="preserve"> SQRT($F34 *$F34 + $G34 * $G34)</f>
        <v>2</v>
      </c>
      <c r="I34" s="6">
        <f>20*LOG($H34 + 1)</f>
        <v>9.5424250943932485</v>
      </c>
    </row>
    <row r="35" spans="1:18" x14ac:dyDescent="0.25">
      <c r="A35" s="4">
        <f t="shared" ref="A35:A65" si="9" xml:space="preserve"> $A34 + 1</f>
        <v>34</v>
      </c>
      <c r="B35" s="11">
        <v>502</v>
      </c>
      <c r="D35" s="6">
        <f t="shared" ref="D35:D65" si="10" xml:space="preserve"> $D34 + 1</f>
        <v>33</v>
      </c>
      <c r="E35" t="s">
        <v>68</v>
      </c>
      <c r="F35" s="6">
        <f t="shared" si="6"/>
        <v>5.7223589439597902</v>
      </c>
      <c r="G35" s="6">
        <f t="shared" si="7"/>
        <v>-1.0636021945510099</v>
      </c>
      <c r="H35" s="6">
        <f t="shared" si="8"/>
        <v>5.8203643796389875</v>
      </c>
      <c r="I35" s="6">
        <f t="shared" ref="I35:I65" si="11">20*LOG($H35 + 1)</f>
        <v>16.67615155130915</v>
      </c>
    </row>
    <row r="36" spans="1:18" x14ac:dyDescent="0.25">
      <c r="A36" s="4">
        <f t="shared" si="9"/>
        <v>35</v>
      </c>
      <c r="B36" s="11">
        <v>494</v>
      </c>
      <c r="D36" s="6">
        <f t="shared" si="10"/>
        <v>34</v>
      </c>
      <c r="E36" t="s">
        <v>69</v>
      </c>
      <c r="F36" s="6">
        <f t="shared" si="6"/>
        <v>6.4906097160080698</v>
      </c>
      <c r="G36" s="6">
        <f t="shared" si="7"/>
        <v>4.4578865319638803</v>
      </c>
      <c r="H36" s="6">
        <f t="shared" si="8"/>
        <v>7.8740565668150566</v>
      </c>
      <c r="I36" s="6">
        <f t="shared" si="11"/>
        <v>18.962443855150365</v>
      </c>
    </row>
    <row r="37" spans="1:18" x14ac:dyDescent="0.25">
      <c r="A37" s="4">
        <f t="shared" si="9"/>
        <v>36</v>
      </c>
      <c r="B37" s="11">
        <v>483</v>
      </c>
      <c r="D37" s="6">
        <f t="shared" si="10"/>
        <v>35</v>
      </c>
      <c r="E37" t="s">
        <v>70</v>
      </c>
      <c r="F37" s="6">
        <f t="shared" si="6"/>
        <v>7.0493481527548498</v>
      </c>
      <c r="G37" s="6">
        <f t="shared" si="7"/>
        <v>3.6842338045348599</v>
      </c>
      <c r="H37" s="6">
        <f t="shared" si="8"/>
        <v>7.9540485355085444</v>
      </c>
      <c r="I37" s="6">
        <f t="shared" si="11"/>
        <v>19.040388883026722</v>
      </c>
    </row>
    <row r="38" spans="1:18" x14ac:dyDescent="0.25">
      <c r="A38" s="4">
        <f t="shared" si="9"/>
        <v>37</v>
      </c>
      <c r="B38" s="11">
        <v>470</v>
      </c>
      <c r="D38" s="6">
        <f t="shared" si="10"/>
        <v>36</v>
      </c>
      <c r="E38" t="s">
        <v>71</v>
      </c>
      <c r="F38" s="6">
        <f t="shared" si="6"/>
        <v>8.0229291540880094</v>
      </c>
      <c r="G38" s="6">
        <f t="shared" si="7"/>
        <v>2.11649171904818</v>
      </c>
      <c r="H38" s="6">
        <f t="shared" si="8"/>
        <v>8.2974049803727716</v>
      </c>
      <c r="I38" s="6">
        <f t="shared" si="11"/>
        <v>19.367234971143141</v>
      </c>
    </row>
    <row r="39" spans="1:18" x14ac:dyDescent="0.25">
      <c r="A39" s="4">
        <f t="shared" si="9"/>
        <v>38</v>
      </c>
      <c r="B39" s="11">
        <v>459</v>
      </c>
      <c r="D39" s="6">
        <f t="shared" si="10"/>
        <v>37</v>
      </c>
      <c r="E39" t="s">
        <v>72</v>
      </c>
      <c r="F39" s="6">
        <f t="shared" si="6"/>
        <v>6.3258596668876503</v>
      </c>
      <c r="G39" s="6">
        <f t="shared" si="7"/>
        <v>-6.2837555501390296</v>
      </c>
      <c r="H39" s="6">
        <f t="shared" si="8"/>
        <v>8.9163941332277918</v>
      </c>
      <c r="I39" s="6">
        <f t="shared" si="11"/>
        <v>19.927075594840833</v>
      </c>
    </row>
    <row r="40" spans="1:18" x14ac:dyDescent="0.25">
      <c r="A40" s="4">
        <f t="shared" si="9"/>
        <v>39</v>
      </c>
      <c r="B40" s="11">
        <v>445</v>
      </c>
      <c r="D40" s="6">
        <f t="shared" si="10"/>
        <v>38</v>
      </c>
      <c r="E40" t="s">
        <v>73</v>
      </c>
      <c r="F40" s="6">
        <f t="shared" si="6"/>
        <v>-0.950860061862702</v>
      </c>
      <c r="G40" s="6">
        <f t="shared" si="7"/>
        <v>7.2133649212135698</v>
      </c>
      <c r="H40" s="6">
        <f t="shared" si="8"/>
        <v>7.2757658252475386</v>
      </c>
      <c r="I40" s="6">
        <f t="shared" si="11"/>
        <v>18.356163863552851</v>
      </c>
    </row>
    <row r="41" spans="1:18" x14ac:dyDescent="0.25">
      <c r="A41" s="4">
        <f t="shared" si="9"/>
        <v>40</v>
      </c>
      <c r="B41" s="11">
        <v>420</v>
      </c>
      <c r="D41" s="6">
        <f t="shared" si="10"/>
        <v>39</v>
      </c>
      <c r="E41" t="s">
        <v>74</v>
      </c>
      <c r="F41" s="6">
        <f t="shared" si="6"/>
        <v>2.7141980619027</v>
      </c>
      <c r="G41" s="6">
        <f t="shared" si="7"/>
        <v>-9.2926477096666404E-2</v>
      </c>
      <c r="H41" s="6">
        <f t="shared" si="8"/>
        <v>2.7157883660885598</v>
      </c>
      <c r="I41" s="6">
        <f t="shared" si="11"/>
        <v>11.401019412905198</v>
      </c>
    </row>
    <row r="42" spans="1:18" x14ac:dyDescent="0.25">
      <c r="A42" s="4">
        <f t="shared" si="9"/>
        <v>41</v>
      </c>
      <c r="B42" s="11">
        <v>393</v>
      </c>
      <c r="D42" s="6">
        <f t="shared" si="10"/>
        <v>40</v>
      </c>
      <c r="E42" t="s">
        <v>75</v>
      </c>
      <c r="F42" s="6">
        <f t="shared" si="6"/>
        <v>-6.4350288425443898</v>
      </c>
      <c r="G42" s="6">
        <f t="shared" si="7"/>
        <v>18.363961030678901</v>
      </c>
      <c r="H42" s="6">
        <f t="shared" si="8"/>
        <v>19.458793923074253</v>
      </c>
      <c r="I42" s="6">
        <f t="shared" si="11"/>
        <v>26.217600556249629</v>
      </c>
    </row>
    <row r="43" spans="1:18" x14ac:dyDescent="0.25">
      <c r="A43" s="4">
        <f t="shared" si="9"/>
        <v>42</v>
      </c>
      <c r="B43" s="11">
        <v>372</v>
      </c>
      <c r="D43" s="6">
        <f t="shared" si="10"/>
        <v>41</v>
      </c>
      <c r="E43" t="s">
        <v>76</v>
      </c>
      <c r="F43" s="6">
        <f t="shared" si="6"/>
        <v>11.4884329097956</v>
      </c>
      <c r="G43" s="6">
        <f t="shared" si="7"/>
        <v>0.64712819687447698</v>
      </c>
      <c r="H43" s="6">
        <f t="shared" si="8"/>
        <v>11.506644412080554</v>
      </c>
      <c r="I43" s="6">
        <f t="shared" si="11"/>
        <v>21.942816043906333</v>
      </c>
    </row>
    <row r="44" spans="1:18" x14ac:dyDescent="0.25">
      <c r="A44" s="4">
        <f t="shared" si="9"/>
        <v>43</v>
      </c>
      <c r="B44" s="11">
        <v>354</v>
      </c>
      <c r="D44" s="6">
        <f t="shared" si="10"/>
        <v>42</v>
      </c>
      <c r="E44" t="s">
        <v>77</v>
      </c>
      <c r="F44" s="6">
        <f t="shared" si="6"/>
        <v>17.8045823754527</v>
      </c>
      <c r="G44" s="6">
        <f t="shared" si="7"/>
        <v>-0.35957069728707802</v>
      </c>
      <c r="H44" s="6">
        <f t="shared" si="8"/>
        <v>17.808212842692228</v>
      </c>
      <c r="I44" s="6">
        <f t="shared" si="11"/>
        <v>25.48695061655684</v>
      </c>
    </row>
    <row r="45" spans="1:18" ht="23.25" x14ac:dyDescent="0.35">
      <c r="A45" s="4">
        <f t="shared" si="9"/>
        <v>44</v>
      </c>
      <c r="B45" s="11">
        <v>334</v>
      </c>
      <c r="D45" s="6">
        <f t="shared" si="10"/>
        <v>43</v>
      </c>
      <c r="E45" t="s">
        <v>78</v>
      </c>
      <c r="F45" s="6">
        <f t="shared" si="6"/>
        <v>11.3930854376132</v>
      </c>
      <c r="G45" s="6">
        <f t="shared" si="7"/>
        <v>8.1433664210593708</v>
      </c>
      <c r="H45" s="6">
        <f t="shared" si="8"/>
        <v>14.004171252037418</v>
      </c>
      <c r="I45" s="6">
        <f t="shared" si="11"/>
        <v>23.524240247657453</v>
      </c>
      <c r="K45" s="2" t="s">
        <v>6</v>
      </c>
      <c r="P45" s="7" t="s">
        <v>25</v>
      </c>
      <c r="Q45" s="8">
        <f xml:space="preserve"> I2</f>
        <v>87.437973895574828</v>
      </c>
    </row>
    <row r="46" spans="1:18" ht="23.25" x14ac:dyDescent="0.35">
      <c r="A46" s="4">
        <f t="shared" si="9"/>
        <v>45</v>
      </c>
      <c r="B46" s="11">
        <v>307</v>
      </c>
      <c r="D46" s="6">
        <f t="shared" si="10"/>
        <v>44</v>
      </c>
      <c r="E46" t="s">
        <v>79</v>
      </c>
      <c r="F46" s="6">
        <f t="shared" si="6"/>
        <v>9.0797272500052593</v>
      </c>
      <c r="G46" s="6">
        <f t="shared" si="7"/>
        <v>13.308501041847499</v>
      </c>
      <c r="H46" s="6">
        <f t="shared" si="8"/>
        <v>16.110792870474874</v>
      </c>
      <c r="I46" s="6">
        <f t="shared" si="11"/>
        <v>24.665402682106723</v>
      </c>
      <c r="K46" s="2" t="s">
        <v>7</v>
      </c>
      <c r="P46" s="7" t="s">
        <v>26</v>
      </c>
      <c r="Q46" s="8">
        <f xml:space="preserve"> SUM(I3:I65) / 63</f>
        <v>28.348045832389374</v>
      </c>
    </row>
    <row r="47" spans="1:18" ht="23.25" x14ac:dyDescent="0.35">
      <c r="A47" s="4">
        <f t="shared" si="9"/>
        <v>46</v>
      </c>
      <c r="B47" s="11">
        <v>285</v>
      </c>
      <c r="D47" s="6">
        <f t="shared" si="10"/>
        <v>45</v>
      </c>
      <c r="E47" t="s">
        <v>80</v>
      </c>
      <c r="F47" s="6">
        <f t="shared" si="6"/>
        <v>3.9042279938548101</v>
      </c>
      <c r="G47" s="6">
        <f t="shared" si="7"/>
        <v>3.11781982517891</v>
      </c>
      <c r="H47" s="6">
        <f t="shared" si="8"/>
        <v>4.9963783573983074</v>
      </c>
      <c r="I47" s="6">
        <f t="shared" si="11"/>
        <v>15.557780560062884</v>
      </c>
      <c r="P47" s="7" t="s">
        <v>9</v>
      </c>
      <c r="Q47" s="9">
        <f xml:space="preserve">  $Q45 - $Q46</f>
        <v>59.089928063185454</v>
      </c>
      <c r="R47" s="8" t="s">
        <v>10</v>
      </c>
    </row>
    <row r="48" spans="1:18" x14ac:dyDescent="0.25">
      <c r="A48" s="4">
        <f t="shared" si="9"/>
        <v>47</v>
      </c>
      <c r="B48" s="11">
        <v>274</v>
      </c>
      <c r="D48" s="6">
        <f t="shared" si="10"/>
        <v>46</v>
      </c>
      <c r="E48" t="s">
        <v>81</v>
      </c>
      <c r="F48" s="6">
        <f t="shared" si="6"/>
        <v>11.527893284679299</v>
      </c>
      <c r="G48" s="6">
        <f t="shared" si="7"/>
        <v>3.1712749292728701</v>
      </c>
      <c r="H48" s="6">
        <f t="shared" si="8"/>
        <v>11.95614102710355</v>
      </c>
      <c r="I48" s="6">
        <f t="shared" si="11"/>
        <v>22.249513332856537</v>
      </c>
    </row>
    <row r="49" spans="1:12" x14ac:dyDescent="0.25">
      <c r="A49" s="4">
        <f t="shared" si="9"/>
        <v>48</v>
      </c>
      <c r="B49" s="11">
        <v>266</v>
      </c>
      <c r="D49" s="6">
        <f t="shared" si="10"/>
        <v>47</v>
      </c>
      <c r="E49" t="s">
        <v>82</v>
      </c>
      <c r="F49" s="6">
        <f t="shared" si="6"/>
        <v>10.4923129672871</v>
      </c>
      <c r="G49" s="6">
        <f t="shared" si="7"/>
        <v>2.4527659369739201</v>
      </c>
      <c r="H49" s="6">
        <f t="shared" si="8"/>
        <v>10.775188728977353</v>
      </c>
      <c r="I49" s="6">
        <f t="shared" si="11"/>
        <v>21.419357531809062</v>
      </c>
    </row>
    <row r="50" spans="1:12" ht="23.25" x14ac:dyDescent="0.35">
      <c r="A50" s="4">
        <f t="shared" si="9"/>
        <v>49</v>
      </c>
      <c r="B50" s="11">
        <v>255</v>
      </c>
      <c r="D50" s="6">
        <f t="shared" si="10"/>
        <v>48</v>
      </c>
      <c r="E50" t="s">
        <v>83</v>
      </c>
      <c r="F50" s="6">
        <f t="shared" si="6"/>
        <v>5.0000000000000098</v>
      </c>
      <c r="G50" s="6">
        <f t="shared" si="7"/>
        <v>5</v>
      </c>
      <c r="H50" s="6">
        <f t="shared" si="8"/>
        <v>7.0710678118654826</v>
      </c>
      <c r="I50" s="6">
        <f t="shared" si="11"/>
        <v>18.138619923989221</v>
      </c>
      <c r="K50" s="2" t="s">
        <v>11</v>
      </c>
    </row>
    <row r="51" spans="1:12" x14ac:dyDescent="0.25">
      <c r="A51" s="4">
        <f t="shared" si="9"/>
        <v>50</v>
      </c>
      <c r="B51" s="11">
        <v>248</v>
      </c>
      <c r="D51" s="6">
        <f t="shared" si="10"/>
        <v>49</v>
      </c>
      <c r="E51" t="s">
        <v>84</v>
      </c>
      <c r="F51" s="6">
        <f t="shared" si="6"/>
        <v>6.6653838159095598</v>
      </c>
      <c r="G51" s="6">
        <f t="shared" si="7"/>
        <v>36.761372563038798</v>
      </c>
      <c r="H51" s="6">
        <f t="shared" si="8"/>
        <v>37.360752858205771</v>
      </c>
      <c r="I51" s="6">
        <f t="shared" si="11"/>
        <v>31.677742438666975</v>
      </c>
    </row>
    <row r="52" spans="1:12" ht="23.25" x14ac:dyDescent="0.35">
      <c r="A52" s="4">
        <f t="shared" si="9"/>
        <v>51</v>
      </c>
      <c r="B52" s="11">
        <v>246</v>
      </c>
      <c r="D52" s="6">
        <f t="shared" si="10"/>
        <v>50</v>
      </c>
      <c r="E52" t="s">
        <v>85</v>
      </c>
      <c r="F52" s="6">
        <f t="shared" si="6"/>
        <v>5.6567061267968404</v>
      </c>
      <c r="G52" s="6">
        <f t="shared" si="7"/>
        <v>128.16431842179</v>
      </c>
      <c r="H52" s="6">
        <f t="shared" si="8"/>
        <v>128.28909088744422</v>
      </c>
      <c r="I52" s="6">
        <f t="shared" si="11"/>
        <v>42.231237633375756</v>
      </c>
      <c r="K52" s="1" t="s">
        <v>34</v>
      </c>
    </row>
    <row r="53" spans="1:12" ht="23.25" x14ac:dyDescent="0.35">
      <c r="A53" s="4">
        <f t="shared" si="9"/>
        <v>52</v>
      </c>
      <c r="B53" s="11">
        <v>256</v>
      </c>
      <c r="D53" s="6">
        <f t="shared" si="10"/>
        <v>51</v>
      </c>
      <c r="E53" t="s">
        <v>86</v>
      </c>
      <c r="F53" s="6">
        <f t="shared" si="6"/>
        <v>23.086462027542002</v>
      </c>
      <c r="G53" s="6">
        <f t="shared" si="7"/>
        <v>-38.154775523950903</v>
      </c>
      <c r="H53" s="6">
        <f t="shared" si="8"/>
        <v>44.595645799026407</v>
      </c>
      <c r="I53" s="6">
        <f t="shared" si="11"/>
        <v>33.178467425330467</v>
      </c>
      <c r="K53" s="1" t="s">
        <v>12</v>
      </c>
    </row>
    <row r="54" spans="1:12" ht="23.25" x14ac:dyDescent="0.35">
      <c r="A54" s="4">
        <f t="shared" si="9"/>
        <v>53</v>
      </c>
      <c r="B54" s="11">
        <v>270</v>
      </c>
      <c r="D54" s="6">
        <f t="shared" si="10"/>
        <v>52</v>
      </c>
      <c r="E54" t="s">
        <v>87</v>
      </c>
      <c r="F54" s="6">
        <f t="shared" si="6"/>
        <v>26.837011629309501</v>
      </c>
      <c r="G54" s="6">
        <f t="shared" si="7"/>
        <v>-5.8630718334063996</v>
      </c>
      <c r="H54" s="6">
        <f t="shared" si="8"/>
        <v>27.46999826201991</v>
      </c>
      <c r="I54" s="6">
        <f t="shared" si="11"/>
        <v>29.087748812700124</v>
      </c>
      <c r="K54" s="1" t="s">
        <v>17</v>
      </c>
    </row>
    <row r="55" spans="1:12" ht="23.25" x14ac:dyDescent="0.35">
      <c r="A55" s="4">
        <f t="shared" si="9"/>
        <v>54</v>
      </c>
      <c r="B55" s="11">
        <v>277</v>
      </c>
      <c r="D55" s="6">
        <f t="shared" si="10"/>
        <v>53</v>
      </c>
      <c r="E55" t="s">
        <v>88</v>
      </c>
      <c r="F55" s="6">
        <f t="shared" si="6"/>
        <v>19.167191367213899</v>
      </c>
      <c r="G55" s="6">
        <f t="shared" si="7"/>
        <v>3.0521336478627701</v>
      </c>
      <c r="H55" s="6">
        <f t="shared" si="8"/>
        <v>19.408677046924531</v>
      </c>
      <c r="I55" s="6">
        <f t="shared" si="11"/>
        <v>26.196297066548574</v>
      </c>
      <c r="K55" s="1" t="s">
        <v>13</v>
      </c>
    </row>
    <row r="56" spans="1:12" ht="23.25" x14ac:dyDescent="0.35">
      <c r="A56" s="4">
        <f t="shared" si="9"/>
        <v>55</v>
      </c>
      <c r="B56" s="11">
        <v>288</v>
      </c>
      <c r="D56" s="6">
        <f t="shared" si="10"/>
        <v>54</v>
      </c>
      <c r="E56" t="s">
        <v>89</v>
      </c>
      <c r="F56" s="6">
        <f t="shared" si="6"/>
        <v>28.0429621254575</v>
      </c>
      <c r="G56" s="6">
        <f t="shared" si="7"/>
        <v>4.9823890584233901</v>
      </c>
      <c r="H56" s="6">
        <f t="shared" si="8"/>
        <v>28.482133443605324</v>
      </c>
      <c r="I56" s="6">
        <f t="shared" si="11"/>
        <v>29.391178151759469</v>
      </c>
      <c r="L56" s="1" t="s">
        <v>14</v>
      </c>
    </row>
    <row r="57" spans="1:12" ht="23.25" x14ac:dyDescent="0.35">
      <c r="A57" s="4">
        <f t="shared" si="9"/>
        <v>56</v>
      </c>
      <c r="B57" s="11">
        <v>310</v>
      </c>
      <c r="D57" s="6">
        <f t="shared" si="10"/>
        <v>55</v>
      </c>
      <c r="E57" t="s">
        <v>90</v>
      </c>
      <c r="F57" s="6">
        <f t="shared" si="6"/>
        <v>25.954036909946701</v>
      </c>
      <c r="G57" s="6">
        <f t="shared" si="7"/>
        <v>-0.75214584660987904</v>
      </c>
      <c r="H57" s="6">
        <f t="shared" si="8"/>
        <v>25.964933184921701</v>
      </c>
      <c r="I57" s="6">
        <f t="shared" si="11"/>
        <v>28.615986970172656</v>
      </c>
      <c r="L57" s="1" t="s">
        <v>15</v>
      </c>
    </row>
    <row r="58" spans="1:12" ht="23.25" x14ac:dyDescent="0.35">
      <c r="A58" s="4">
        <f t="shared" si="9"/>
        <v>57</v>
      </c>
      <c r="B58" s="11">
        <v>334</v>
      </c>
      <c r="D58" s="6">
        <f t="shared" si="10"/>
        <v>56</v>
      </c>
      <c r="E58" t="s">
        <v>91</v>
      </c>
      <c r="F58" s="6">
        <f t="shared" si="6"/>
        <v>20.435028842544401</v>
      </c>
      <c r="G58" s="6">
        <f t="shared" si="7"/>
        <v>-5.6360389693210902</v>
      </c>
      <c r="H58" s="6">
        <f t="shared" si="8"/>
        <v>21.198003185661793</v>
      </c>
      <c r="I58" s="6">
        <f t="shared" si="11"/>
        <v>26.926278187704757</v>
      </c>
      <c r="L58" s="1" t="s">
        <v>16</v>
      </c>
    </row>
    <row r="59" spans="1:12" ht="23.25" x14ac:dyDescent="0.35">
      <c r="A59" s="4">
        <f t="shared" si="9"/>
        <v>58</v>
      </c>
      <c r="B59" s="11">
        <v>356</v>
      </c>
      <c r="D59" s="6">
        <f t="shared" si="10"/>
        <v>57</v>
      </c>
      <c r="E59" t="s">
        <v>92</v>
      </c>
      <c r="F59" s="6">
        <f t="shared" si="6"/>
        <v>27.1364343083604</v>
      </c>
      <c r="G59" s="6">
        <f t="shared" si="7"/>
        <v>0.60182820818192695</v>
      </c>
      <c r="H59" s="6">
        <f t="shared" si="8"/>
        <v>27.143107120669196</v>
      </c>
      <c r="I59" s="6">
        <f t="shared" si="11"/>
        <v>28.987440874674189</v>
      </c>
      <c r="K59" s="1" t="s">
        <v>18</v>
      </c>
    </row>
    <row r="60" spans="1:12" ht="23.25" x14ac:dyDescent="0.35">
      <c r="A60" s="4">
        <f t="shared" si="9"/>
        <v>59</v>
      </c>
      <c r="B60" s="11">
        <v>376</v>
      </c>
      <c r="D60" s="6">
        <f t="shared" si="10"/>
        <v>58</v>
      </c>
      <c r="E60" t="s">
        <v>93</v>
      </c>
      <c r="F60" s="6">
        <f t="shared" si="6"/>
        <v>55.1698403532098</v>
      </c>
      <c r="G60" s="6">
        <f t="shared" si="7"/>
        <v>8.4030877854254893</v>
      </c>
      <c r="H60" s="6">
        <f t="shared" si="8"/>
        <v>55.806121249628376</v>
      </c>
      <c r="I60" s="6">
        <f t="shared" si="11"/>
        <v>35.087902728903138</v>
      </c>
      <c r="K60" s="1" t="s">
        <v>19</v>
      </c>
    </row>
    <row r="61" spans="1:12" ht="23.25" x14ac:dyDescent="0.35">
      <c r="A61" s="4">
        <f t="shared" si="9"/>
        <v>60</v>
      </c>
      <c r="B61" s="11">
        <v>398</v>
      </c>
      <c r="D61" s="6">
        <f t="shared" si="10"/>
        <v>59</v>
      </c>
      <c r="E61" t="s">
        <v>94</v>
      </c>
      <c r="F61" s="6">
        <f t="shared" si="6"/>
        <v>73.840991205081593</v>
      </c>
      <c r="G61" s="6">
        <f t="shared" si="7"/>
        <v>16.308158584846499</v>
      </c>
      <c r="H61" s="6">
        <f t="shared" si="8"/>
        <v>75.620420645335216</v>
      </c>
      <c r="I61" s="6">
        <f t="shared" si="11"/>
        <v>37.686890638518435</v>
      </c>
      <c r="K61" s="1" t="s">
        <v>20</v>
      </c>
    </row>
    <row r="62" spans="1:12" ht="23.25" x14ac:dyDescent="0.35">
      <c r="A62" s="4">
        <f t="shared" si="9"/>
        <v>61</v>
      </c>
      <c r="B62" s="11">
        <v>425</v>
      </c>
      <c r="D62" s="6">
        <f t="shared" si="10"/>
        <v>60</v>
      </c>
      <c r="E62" t="s">
        <v>95</v>
      </c>
      <c r="F62" s="6">
        <f t="shared" si="6"/>
        <v>124.060331966597</v>
      </c>
      <c r="G62" s="6">
        <f t="shared" si="7"/>
        <v>26.944918843794198</v>
      </c>
      <c r="H62" s="6">
        <f t="shared" si="8"/>
        <v>126.95272592252955</v>
      </c>
      <c r="I62" s="6">
        <f t="shared" si="11"/>
        <v>42.140990851826665</v>
      </c>
      <c r="L62" s="1" t="s">
        <v>32</v>
      </c>
    </row>
    <row r="63" spans="1:12" ht="23.25" x14ac:dyDescent="0.35">
      <c r="A63" s="4">
        <f t="shared" si="9"/>
        <v>62</v>
      </c>
      <c r="B63" s="11">
        <v>448</v>
      </c>
      <c r="D63" s="6">
        <f t="shared" si="10"/>
        <v>61</v>
      </c>
      <c r="E63" t="s">
        <v>96</v>
      </c>
      <c r="F63" s="6">
        <f t="shared" si="6"/>
        <v>264.86948586301099</v>
      </c>
      <c r="G63" s="6">
        <f t="shared" si="7"/>
        <v>48.437931114094503</v>
      </c>
      <c r="H63" s="6">
        <f t="shared" si="8"/>
        <v>269.26209854331438</v>
      </c>
      <c r="I63" s="6">
        <f t="shared" si="11"/>
        <v>48.635702893431372</v>
      </c>
      <c r="L63" s="1" t="s">
        <v>33</v>
      </c>
    </row>
    <row r="64" spans="1:12" ht="23.25" x14ac:dyDescent="0.35">
      <c r="A64" s="4">
        <f t="shared" si="9"/>
        <v>63</v>
      </c>
      <c r="B64" s="11">
        <v>464</v>
      </c>
      <c r="D64" s="6">
        <f t="shared" si="10"/>
        <v>62</v>
      </c>
      <c r="E64" t="s">
        <v>97</v>
      </c>
      <c r="F64" s="6">
        <f t="shared" si="6"/>
        <v>3804.25826608025</v>
      </c>
      <c r="G64" s="6">
        <f t="shared" si="7"/>
        <v>501.29869313297502</v>
      </c>
      <c r="H64" s="6">
        <f t="shared" si="8"/>
        <v>3837.1449457606809</v>
      </c>
      <c r="I64" s="6">
        <f t="shared" si="11"/>
        <v>71.682427432769671</v>
      </c>
      <c r="L64" s="1" t="s">
        <v>21</v>
      </c>
    </row>
    <row r="65" spans="1:12" ht="23.25" x14ac:dyDescent="0.35">
      <c r="A65" s="4">
        <f t="shared" si="9"/>
        <v>64</v>
      </c>
      <c r="B65" s="12">
        <v>476</v>
      </c>
      <c r="D65" s="6">
        <f t="shared" si="10"/>
        <v>63</v>
      </c>
      <c r="E65" t="s">
        <v>98</v>
      </c>
      <c r="F65" s="6">
        <f t="shared" si="6"/>
        <v>-483.80980963112</v>
      </c>
      <c r="G65" s="6">
        <f t="shared" si="7"/>
        <v>-34.3178210892141</v>
      </c>
      <c r="H65" s="6">
        <f t="shared" si="8"/>
        <v>485.02540628261102</v>
      </c>
      <c r="I65" s="6">
        <f t="shared" si="11"/>
        <v>53.733179439564807</v>
      </c>
      <c r="L65" s="1" t="s">
        <v>22</v>
      </c>
    </row>
    <row r="66" spans="1:12" ht="23.25" x14ac:dyDescent="0.35">
      <c r="L66" s="1" t="s">
        <v>23</v>
      </c>
    </row>
    <row r="67" spans="1:12" ht="23.25" x14ac:dyDescent="0.35">
      <c r="K67" s="1" t="s">
        <v>24</v>
      </c>
    </row>
    <row r="68" spans="1:12" ht="23.25" x14ac:dyDescent="0.35">
      <c r="K68" s="1" t="s">
        <v>31</v>
      </c>
    </row>
    <row r="69" spans="1:12" ht="23.25" x14ac:dyDescent="0.35">
      <c r="D69" s="1"/>
      <c r="K69" s="1" t="s">
        <v>28</v>
      </c>
    </row>
    <row r="70" spans="1:12" ht="23.25" x14ac:dyDescent="0.35">
      <c r="D70" s="1"/>
      <c r="K70" s="1" t="s">
        <v>30</v>
      </c>
    </row>
    <row r="71" spans="1:12" ht="23.25" x14ac:dyDescent="0.35">
      <c r="D71" s="1"/>
      <c r="K71" s="1" t="s">
        <v>29</v>
      </c>
    </row>
    <row r="72" spans="1:12" ht="23.25" x14ac:dyDescent="0.35">
      <c r="D72" s="1"/>
    </row>
    <row r="73" spans="1:12" ht="23.25" x14ac:dyDescent="0.35">
      <c r="D73" s="1"/>
    </row>
  </sheetData>
  <pageMargins left="0.7" right="0.7" top="0.75" bottom="0.75" header="0.3" footer="0.3"/>
  <pageSetup scale="3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2013-09-29T10:35:40Z</dcterms:modified>
</cp:coreProperties>
</file>