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30" windowWidth="2544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F65" i="1" l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A3" i="1"/>
  <c r="A4" i="1" l="1"/>
  <c r="A5" i="1" s="1"/>
  <c r="H2" i="1"/>
  <c r="I2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Q45" i="1" l="1"/>
  <c r="Q46" i="1"/>
  <c r="A6" i="1"/>
  <c r="Q47" i="1" l="1"/>
  <c r="A7" i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</calcChain>
</file>

<file path=xl/sharedStrings.xml><?xml version="1.0" encoding="utf-8"?>
<sst xmlns="http://schemas.openxmlformats.org/spreadsheetml/2006/main" count="99" uniqueCount="99">
  <si>
    <t>Time Index</t>
  </si>
  <si>
    <t>Freq. Index</t>
  </si>
  <si>
    <t>DFT Complex</t>
  </si>
  <si>
    <t>DFT Real</t>
  </si>
  <si>
    <t>DFT Imag</t>
  </si>
  <si>
    <t>DFT Mag.</t>
  </si>
  <si>
    <t>ADC Performance SNR Calculator</t>
  </si>
  <si>
    <t>Copyright © Silicon Labs 2013</t>
  </si>
  <si>
    <t>ADC Value</t>
  </si>
  <si>
    <t>Signal-to-Noise Ratio (SNR)</t>
  </si>
  <si>
    <t>(dB)</t>
  </si>
  <si>
    <t>How To Use:</t>
  </si>
  <si>
    <t>2) Copy the samples retrieved and paste into the yellow column named  "ADC Value"</t>
  </si>
  <si>
    <t xml:space="preserve">     If you do not have this add-in, follow these steps to install it:</t>
  </si>
  <si>
    <t>a) Navigate to File --&gt; Options --&gt; Add-Ins through the main menu.</t>
  </si>
  <si>
    <t>b) Locate "Analysis Toolpack" in the list of available Add-Ins, select it, and click Go.</t>
  </si>
  <si>
    <t xml:space="preserve">c) In the menu that appears, check the box next to "Analysis Toolpack" and click Ok. </t>
  </si>
  <si>
    <t>3) You must use the "Analysis Toolpack" Microsoft Excel Add-In to process the data.</t>
  </si>
  <si>
    <t>4) After pasting your ADC data, navigate to Data --&gt; Data Analysis in your menu.</t>
  </si>
  <si>
    <t>5) Select "Fourier Analysis" from the menu that appears and click Ok.</t>
  </si>
  <si>
    <t>6) Configure the Fourier Analysis with the following settings:</t>
  </si>
  <si>
    <t>Labels in First Row: Disabled</t>
  </si>
  <si>
    <t>Inverse: Disabled</t>
  </si>
  <si>
    <t>Selected Output Mode: Output Range</t>
  </si>
  <si>
    <t>7) Click Ok; the Signal-to-Noise Ratio will be calculated and displayed above.</t>
  </si>
  <si>
    <t>Signal Amplitude Average</t>
  </si>
  <si>
    <t>Noise Amplitude Average</t>
  </si>
  <si>
    <t>DFT Mag. (Log)</t>
  </si>
  <si>
    <t xml:space="preserve">    and subtract the magnitude of the fundamental harmonic.</t>
  </si>
  <si>
    <t xml:space="preserve">    from the magnitude of the next highest harmonic.</t>
  </si>
  <si>
    <t>9) To find Spurious-Free Dynamic Range, subtract the magnitude of the fundamental harmonic</t>
  </si>
  <si>
    <t>8) To calculate Total Harmonic Distortion, add the magnitudes of the first 4-5 harmonics,</t>
  </si>
  <si>
    <t>Input Range: $B$2:$B$65</t>
  </si>
  <si>
    <t>Output Range: $E$2:$E$65</t>
  </si>
  <si>
    <t>172073</t>
  </si>
  <si>
    <t>-8711.51072982469-611.67799735036i</t>
  </si>
  <si>
    <t>-19178.8102672654-2708.02143400705i</t>
  </si>
  <si>
    <t>18269.9140534545+3899.21977953553i</t>
  </si>
  <si>
    <t>4740.64782853023+1370.40745605054i</t>
  </si>
  <si>
    <t>2269.09251184139+824.573457880532i</t>
  </si>
  <si>
    <t>1446.1965292542+648.328467386719i</t>
  </si>
  <si>
    <t>947.133124352508+498.371635565172i</t>
  </si>
  <si>
    <t>757.858477120907+473.650324319193i</t>
  </si>
  <si>
    <t>507.379986069465+397.303571832996i</t>
  </si>
  <si>
    <t>413.040522288505+348.719009502325i</t>
  </si>
  <si>
    <t>294.341764917098+291.897101553062i</t>
  </si>
  <si>
    <t>220.504905817244+275.737682857262i</t>
  </si>
  <si>
    <t>163.589581433389+231.378299166056i</t>
  </si>
  <si>
    <t>117.836808910389+219.443284473416i</t>
  </si>
  <si>
    <t>90.8825049195029+203.794314137482i</t>
  </si>
  <si>
    <t>64.0000000000002+171i</t>
  </si>
  <si>
    <t>31.1116050136278+142.683909817813i</t>
  </si>
  <si>
    <t>26.2192783464608+124.058669027891i</t>
  </si>
  <si>
    <t>10.6198063076128+117.734287038822i</t>
  </si>
  <si>
    <t>0.209238508522859+97.3760676747754i</t>
  </si>
  <si>
    <t>2.79644927945998+97.8923385362632i</t>
  </si>
  <si>
    <t>-12.8662032983307+84.7266813431839i</t>
  </si>
  <si>
    <t>-8.55736170243915+74.5466792415945i</t>
  </si>
  <si>
    <t>-29.8584771209065+73.6503243191947i</t>
  </si>
  <si>
    <t>-39.0618149686714+66.1193527680928i</t>
  </si>
  <si>
    <t>-31.3326223072216+55.6725012406545i</t>
  </si>
  <si>
    <t>-46.7087670802816+49.137273676944i</t>
  </si>
  <si>
    <t>-45.3619728559929+44.0458408680651i</t>
  </si>
  <si>
    <t>-49.3920274161173+32.2049538281449i</t>
  </si>
  <si>
    <t>-52.2840459286781+19.9303125604615i</t>
  </si>
  <si>
    <t>-51.6306865963352+13.7768157308809i</t>
  </si>
  <si>
    <t>-49</t>
  </si>
  <si>
    <t>-51.6306865963352-13.7768157308854i</t>
  </si>
  <si>
    <t>-52.2840459286763-19.9303125604811i</t>
  </si>
  <si>
    <t>-49.3920274161173-32.2049538281262i</t>
  </si>
  <si>
    <t>-45.3619728559943-44.0458408680589i</t>
  </si>
  <si>
    <t>-46.708767080283-49.1372736769371i</t>
  </si>
  <si>
    <t>-31.3326223072207-55.6725012406577i</t>
  </si>
  <si>
    <t>-39.0618149686735-66.1193527680907i</t>
  </si>
  <si>
    <t>-29.8584771209071-73.6503243191935i</t>
  </si>
  <si>
    <t>-8.55736170243986-74.5466792415923i</t>
  </si>
  <si>
    <t>-12.866203298328-84.7266813431891i</t>
  </si>
  <si>
    <t>2.79644927945571-97.8923385362581i</t>
  </si>
  <si>
    <t>0.209238508520713-97.3760676747724i</t>
  </si>
  <si>
    <t>10.6198063076083-117.734287038813i</t>
  </si>
  <si>
    <t>26.2192783464675-124.058669027898i</t>
  </si>
  <si>
    <t>31.111605013627-142.683909817813i</t>
  </si>
  <si>
    <t>63.9999999999998-171i</t>
  </si>
  <si>
    <t>90.8825049195013-203.794314137481i</t>
  </si>
  <si>
    <t>117.836808910396-219.443284473422i</t>
  </si>
  <si>
    <t>163.589581433379-231.378299166052i</t>
  </si>
  <si>
    <t>220.50490581724-275.73768285726i</t>
  </si>
  <si>
    <t>294.341764917088-291.897101553058i</t>
  </si>
  <si>
    <t>413.040522288514-348.719009502332i</t>
  </si>
  <si>
    <t>507.37998606946-397.303571832997i</t>
  </si>
  <si>
    <t>757.858477120906-473.650324319195i</t>
  </si>
  <si>
    <t>947.1331243525-498.371635565174i</t>
  </si>
  <si>
    <t>1446.19652925422-648.32846738673i</t>
  </si>
  <si>
    <t>2269.09251184138-824.573457880538i</t>
  </si>
  <si>
    <t>4740.64782853023-1370.40745605056i</t>
  </si>
  <si>
    <t>18269.9140534545-3899.2197795356i</t>
  </si>
  <si>
    <t>-19178.8102672653+2708.02143400711i</t>
  </si>
  <si>
    <t>-8711.51072982469+611.677997350392i</t>
  </si>
  <si>
    <t>1) Run the F96x_ADC_Performance.c code. Refer to F96x_ADC_Performance_Readme.txt for details.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</si>
</sst>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4" borderId="2" xfId="0" applyFill="1" applyBorder="1"/>
    <xf numFmtId="0" fontId="0" fillId="3" borderId="2" xfId="0" applyFill="1" applyBorder="1"/>
    <xf numFmtId="0" fontId="0" fillId="6" borderId="2" xfId="0" applyFill="1" applyBorder="1"/>
    <xf numFmtId="0" fontId="0" fillId="5" borderId="2" xfId="0" applyFill="1" applyBorder="1"/>
    <xf numFmtId="0" fontId="2" fillId="8" borderId="2" xfId="0" applyFont="1" applyFill="1" applyBorder="1"/>
    <xf numFmtId="0" fontId="2" fillId="7" borderId="2" xfId="0" applyFont="1" applyFill="1" applyBorder="1"/>
    <xf numFmtId="0" fontId="3" fillId="2" borderId="2" xfId="1" applyFont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Output</a:t>
            </a:r>
            <a:r>
              <a:rPr lang="en-US" baseline="0"/>
              <a:t> Data - DFT of Sample Data (Log Scale)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Sheet1!$I$2:$I$65</c:f>
              <c:numCache>
                <c:formatCode>General</c:formatCode>
                <c:ptCount val="64"/>
                <c:pt idx="0">
                  <c:v>104.71430508702085</c:v>
                </c:pt>
                <c:pt idx="1">
                  <c:v>78.824222765220441</c:v>
                </c:pt>
                <c:pt idx="2">
                  <c:v>85.742615361478187</c:v>
                </c:pt>
                <c:pt idx="3">
                  <c:v>85.428640490218314</c:v>
                </c:pt>
                <c:pt idx="4">
                  <c:v>73.867063238469328</c:v>
                </c:pt>
                <c:pt idx="5">
                  <c:v>67.659315663641763</c:v>
                </c:pt>
                <c:pt idx="6">
                  <c:v>64.005353894301351</c:v>
                </c:pt>
                <c:pt idx="7">
                  <c:v>60.597818137610801</c:v>
                </c:pt>
                <c:pt idx="8">
                  <c:v>59.033518390822053</c:v>
                </c:pt>
                <c:pt idx="9">
                  <c:v>56.19692608748575</c:v>
                </c:pt>
                <c:pt idx="10">
                  <c:v>54.672965816662902</c:v>
                </c:pt>
                <c:pt idx="11">
                  <c:v>52.372195717657128</c:v>
                </c:pt>
                <c:pt idx="12">
                  <c:v>50.981617889294775</c:v>
                </c:pt>
                <c:pt idx="13">
                  <c:v>49.077616899115277</c:v>
                </c:pt>
                <c:pt idx="14">
                  <c:v>47.96158076373527</c:v>
                </c:pt>
                <c:pt idx="15">
                  <c:v>47.010412757217985</c:v>
                </c:pt>
                <c:pt idx="16">
                  <c:v>45.276707310649869</c:v>
                </c:pt>
                <c:pt idx="17">
                  <c:v>43.348497212846596</c:v>
                </c:pt>
                <c:pt idx="18">
                  <c:v>42.130553806089807</c:v>
                </c:pt>
                <c:pt idx="19">
                  <c:v>41.526419725648537</c:v>
                </c:pt>
                <c:pt idx="20">
                  <c:v>39.857809024123853</c:v>
                </c:pt>
                <c:pt idx="21">
                  <c:v>39.906759734894244</c:v>
                </c:pt>
                <c:pt idx="22">
                  <c:v>38.760183050605221</c:v>
                </c:pt>
                <c:pt idx="23">
                  <c:v>37.620411523626785</c:v>
                </c:pt>
                <c:pt idx="24">
                  <c:v>38.112963908959742</c:v>
                </c:pt>
                <c:pt idx="25">
                  <c:v>37.819122515294424</c:v>
                </c:pt>
                <c:pt idx="26">
                  <c:v>36.242747240379643</c:v>
                </c:pt>
                <c:pt idx="27">
                  <c:v>36.751154783759567</c:v>
                </c:pt>
                <c:pt idx="28">
                  <c:v>36.154450217940216</c:v>
                </c:pt>
                <c:pt idx="29">
                  <c:v>35.557785043397352</c:v>
                </c:pt>
                <c:pt idx="30">
                  <c:v>35.110469220537624</c:v>
                </c:pt>
                <c:pt idx="31">
                  <c:v>34.717906780700822</c:v>
                </c:pt>
                <c:pt idx="32">
                  <c:v>33.979400086720375</c:v>
                </c:pt>
                <c:pt idx="33">
                  <c:v>34.717906780701007</c:v>
                </c:pt>
                <c:pt idx="34">
                  <c:v>35.110469220538434</c:v>
                </c:pt>
                <c:pt idx="35">
                  <c:v>35.557785043395874</c:v>
                </c:pt>
                <c:pt idx="36">
                  <c:v>36.154450217939768</c:v>
                </c:pt>
                <c:pt idx="37">
                  <c:v>36.751154783759063</c:v>
                </c:pt>
                <c:pt idx="38">
                  <c:v>36.242747240379956</c:v>
                </c:pt>
                <c:pt idx="39">
                  <c:v>37.819122515294339</c:v>
                </c:pt>
                <c:pt idx="40">
                  <c:v>38.112963908959642</c:v>
                </c:pt>
                <c:pt idx="41">
                  <c:v>37.620411523626551</c:v>
                </c:pt>
                <c:pt idx="42">
                  <c:v>38.760183050605697</c:v>
                </c:pt>
                <c:pt idx="43">
                  <c:v>39.906759734893789</c:v>
                </c:pt>
                <c:pt idx="44">
                  <c:v>39.857809024123583</c:v>
                </c:pt>
                <c:pt idx="45">
                  <c:v>41.526419725647855</c:v>
                </c:pt>
                <c:pt idx="46">
                  <c:v>42.130553806090361</c:v>
                </c:pt>
                <c:pt idx="47">
                  <c:v>43.348497212846588</c:v>
                </c:pt>
                <c:pt idx="48">
                  <c:v>45.276707310649861</c:v>
                </c:pt>
                <c:pt idx="49">
                  <c:v>47.010412757217928</c:v>
                </c:pt>
                <c:pt idx="50">
                  <c:v>47.961580763735576</c:v>
                </c:pt>
                <c:pt idx="51">
                  <c:v>49.077616899115</c:v>
                </c:pt>
                <c:pt idx="52">
                  <c:v>50.981617889294675</c:v>
                </c:pt>
                <c:pt idx="53">
                  <c:v>52.372195717656922</c:v>
                </c:pt>
                <c:pt idx="54">
                  <c:v>54.67296581666308</c:v>
                </c:pt>
                <c:pt idx="55">
                  <c:v>56.196926087485707</c:v>
                </c:pt>
                <c:pt idx="56">
                  <c:v>59.03351839082206</c:v>
                </c:pt>
                <c:pt idx="57">
                  <c:v>60.597818137610759</c:v>
                </c:pt>
                <c:pt idx="58">
                  <c:v>64.005353894301479</c:v>
                </c:pt>
                <c:pt idx="59">
                  <c:v>67.659315663641735</c:v>
                </c:pt>
                <c:pt idx="60">
                  <c:v>73.867063238469342</c:v>
                </c:pt>
                <c:pt idx="61">
                  <c:v>85.428640490218314</c:v>
                </c:pt>
                <c:pt idx="62">
                  <c:v>85.742615361478158</c:v>
                </c:pt>
                <c:pt idx="63">
                  <c:v>78.824222765220441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17760"/>
        <c:axId val="164519296"/>
      </c:lineChart>
      <c:catAx>
        <c:axId val="16451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19296"/>
        <c:crosses val="autoZero"/>
        <c:auto val="1"/>
        <c:lblAlgn val="ctr"/>
        <c:lblOffset val="100"/>
        <c:noMultiLvlLbl val="0"/>
      </c:catAx>
      <c:valAx>
        <c:axId val="1645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1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ADC Data</a:t>
            </a:r>
            <a:r>
              <a:rPr lang="en-US" baseline="0"/>
              <a:t> - Sample Data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Sheet1!$B$2:$B$65</c:f>
              <c:numCache>
                <c:formatCode>General</c:formatCode>
                <c:ptCount val="64"/>
                <c:pt idx="0">
                  <c:v>2754</c:v>
                </c:pt>
                <c:pt idx="1">
                  <c:v>2526</c:v>
                </c:pt>
                <c:pt idx="2">
                  <c:v>2317</c:v>
                </c:pt>
                <c:pt idx="3">
                  <c:v>2139</c:v>
                </c:pt>
                <c:pt idx="4">
                  <c:v>2006</c:v>
                </c:pt>
                <c:pt idx="5">
                  <c:v>1918</c:v>
                </c:pt>
                <c:pt idx="6">
                  <c:v>1886</c:v>
                </c:pt>
                <c:pt idx="7">
                  <c:v>1907</c:v>
                </c:pt>
                <c:pt idx="8">
                  <c:v>1983</c:v>
                </c:pt>
                <c:pt idx="9">
                  <c:v>2108</c:v>
                </c:pt>
                <c:pt idx="10">
                  <c:v>2277</c:v>
                </c:pt>
                <c:pt idx="11">
                  <c:v>2483</c:v>
                </c:pt>
                <c:pt idx="12">
                  <c:v>2710</c:v>
                </c:pt>
                <c:pt idx="13">
                  <c:v>2940</c:v>
                </c:pt>
                <c:pt idx="14">
                  <c:v>3163</c:v>
                </c:pt>
                <c:pt idx="15">
                  <c:v>3364</c:v>
                </c:pt>
                <c:pt idx="16">
                  <c:v>3530</c:v>
                </c:pt>
                <c:pt idx="17">
                  <c:v>3651</c:v>
                </c:pt>
                <c:pt idx="18">
                  <c:v>3718</c:v>
                </c:pt>
                <c:pt idx="19">
                  <c:v>3729</c:v>
                </c:pt>
                <c:pt idx="20">
                  <c:v>3685</c:v>
                </c:pt>
                <c:pt idx="21">
                  <c:v>3582</c:v>
                </c:pt>
                <c:pt idx="22">
                  <c:v>3433</c:v>
                </c:pt>
                <c:pt idx="23">
                  <c:v>3244</c:v>
                </c:pt>
                <c:pt idx="24">
                  <c:v>3030</c:v>
                </c:pt>
                <c:pt idx="25">
                  <c:v>2801</c:v>
                </c:pt>
                <c:pt idx="26">
                  <c:v>2569</c:v>
                </c:pt>
                <c:pt idx="27">
                  <c:v>2354</c:v>
                </c:pt>
                <c:pt idx="28">
                  <c:v>2168</c:v>
                </c:pt>
                <c:pt idx="29">
                  <c:v>2024</c:v>
                </c:pt>
                <c:pt idx="30">
                  <c:v>1930</c:v>
                </c:pt>
                <c:pt idx="31">
                  <c:v>1887</c:v>
                </c:pt>
                <c:pt idx="32">
                  <c:v>1899</c:v>
                </c:pt>
                <c:pt idx="33">
                  <c:v>1964</c:v>
                </c:pt>
                <c:pt idx="34">
                  <c:v>2080</c:v>
                </c:pt>
                <c:pt idx="35">
                  <c:v>2242</c:v>
                </c:pt>
                <c:pt idx="36">
                  <c:v>2443</c:v>
                </c:pt>
                <c:pt idx="37">
                  <c:v>2666</c:v>
                </c:pt>
                <c:pt idx="38">
                  <c:v>2897</c:v>
                </c:pt>
                <c:pt idx="39">
                  <c:v>3127</c:v>
                </c:pt>
                <c:pt idx="40">
                  <c:v>3332</c:v>
                </c:pt>
                <c:pt idx="41">
                  <c:v>3503</c:v>
                </c:pt>
                <c:pt idx="42">
                  <c:v>3633</c:v>
                </c:pt>
                <c:pt idx="43">
                  <c:v>3709</c:v>
                </c:pt>
                <c:pt idx="44">
                  <c:v>3730</c:v>
                </c:pt>
                <c:pt idx="45">
                  <c:v>3696</c:v>
                </c:pt>
                <c:pt idx="46">
                  <c:v>3606</c:v>
                </c:pt>
                <c:pt idx="47">
                  <c:v>3466</c:v>
                </c:pt>
                <c:pt idx="48">
                  <c:v>3282</c:v>
                </c:pt>
                <c:pt idx="49">
                  <c:v>3069</c:v>
                </c:pt>
                <c:pt idx="50">
                  <c:v>2841</c:v>
                </c:pt>
                <c:pt idx="51">
                  <c:v>2609</c:v>
                </c:pt>
                <c:pt idx="52">
                  <c:v>2391</c:v>
                </c:pt>
                <c:pt idx="53">
                  <c:v>2200</c:v>
                </c:pt>
                <c:pt idx="54">
                  <c:v>2049</c:v>
                </c:pt>
                <c:pt idx="55">
                  <c:v>1945</c:v>
                </c:pt>
                <c:pt idx="56">
                  <c:v>1891</c:v>
                </c:pt>
                <c:pt idx="57">
                  <c:v>1893</c:v>
                </c:pt>
                <c:pt idx="58">
                  <c:v>1952</c:v>
                </c:pt>
                <c:pt idx="59">
                  <c:v>2057</c:v>
                </c:pt>
                <c:pt idx="60">
                  <c:v>2204</c:v>
                </c:pt>
                <c:pt idx="61">
                  <c:v>2404</c:v>
                </c:pt>
                <c:pt idx="62">
                  <c:v>2623</c:v>
                </c:pt>
                <c:pt idx="63">
                  <c:v>2854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27104"/>
        <c:axId val="164545280"/>
      </c:lineChart>
      <c:catAx>
        <c:axId val="16452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45280"/>
        <c:crosses val="autoZero"/>
        <c:auto val="1"/>
        <c:lblAlgn val="ctr"/>
        <c:lblOffset val="100"/>
        <c:noMultiLvlLbl val="0"/>
      </c:catAx>
      <c:valAx>
        <c:axId val="1645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27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85044</xdr:colOff>
      <xdr:row>19</xdr:row>
      <xdr:rowOff>98772</xdr:rowOff>
    </xdr:from>
    <xdr:to>
      <xdr:col>15</xdr:col>
      <xdr:colOff>3116035</xdr:colOff>
      <xdr:row>42</xdr:row>
      <xdr:rowOff>148078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81643</xdr:colOff>
      <xdr:row>1</xdr:row>
      <xdr:rowOff>152399</xdr:rowOff>
    </xdr:from>
    <xdr:to>
      <xdr:col>15</xdr:col>
      <xdr:colOff>3102428</xdr:colOff>
      <xdr:row>18</xdr:row>
      <xdr:rowOff>113658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3"/>
  <sheetViews>
    <sheetView tabSelected="1" topLeftCell="A2" zoomScale="55" zoomScaleNormal="55" workbookViewId="0">
      <selection activeCell="Q52" sqref="Q52"/>
    </sheetView>
  </sheetViews>
  <sheetFormatPr defaultRowHeight="15" x14ac:dyDescent="0.25"/>
  <cols>
    <col min="1" max="1" width="11.5703125" customWidth="1"/>
    <col min="2" max="2" width="12.28515625" customWidth="1"/>
    <col min="3" max="3" width="11.5703125" customWidth="1"/>
    <col min="4" max="4" width="14.5703125" customWidth="1"/>
    <col min="5" max="5" width="41.7109375" bestFit="1" customWidth="1"/>
    <col min="6" max="6" width="11.42578125" customWidth="1"/>
    <col min="7" max="7" width="11.5703125" customWidth="1"/>
    <col min="8" max="9" width="16" bestFit="1" customWidth="1"/>
    <col min="10" max="10" width="8.42578125" customWidth="1"/>
    <col min="15" max="15" width="29.42578125" customWidth="1"/>
    <col min="16" max="16" width="49" customWidth="1"/>
    <col min="17" max="17" width="18.42578125" customWidth="1"/>
  </cols>
  <sheetData>
    <row r="1" spans="1:9" x14ac:dyDescent="0.25">
      <c r="A1" s="3" t="s">
        <v>0</v>
      </c>
      <c r="B1" s="3" t="s">
        <v>8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27</v>
      </c>
    </row>
    <row r="2" spans="1:9" x14ac:dyDescent="0.25">
      <c r="A2" s="4">
        <v>1</v>
      </c>
      <c r="B2" s="10">
        <v>2754</v>
      </c>
      <c r="C2">
        <v>3471</v>
      </c>
      <c r="D2" s="6">
        <f>0</f>
        <v>0</v>
      </c>
      <c r="E2" t="s">
        <v>34</v>
      </c>
      <c r="F2" s="6">
        <f t="shared" ref="F2:F33" si="0" xml:space="preserve"> IMREAL($E2)</f>
        <v>172073</v>
      </c>
      <c r="G2" s="6">
        <f t="shared" ref="G2:G33" si="1" xml:space="preserve"> IMAGINARY($E2)</f>
        <v>0</v>
      </c>
      <c r="H2" s="6">
        <f t="shared" ref="H2:H33" si="2" xml:space="preserve"> SQRT($F2 *$F2 + $G2 * $G2)</f>
        <v>172073</v>
      </c>
      <c r="I2" s="6">
        <f t="shared" ref="I2:I33" si="3">20*LOG($H2 + 1)</f>
        <v>104.71430508702085</v>
      </c>
    </row>
    <row r="3" spans="1:9" x14ac:dyDescent="0.25">
      <c r="A3" s="4">
        <f t="shared" ref="A3:A34" si="4" xml:space="preserve"> $A2 + 1</f>
        <v>2</v>
      </c>
      <c r="B3" s="11">
        <v>2526</v>
      </c>
      <c r="C3">
        <v>3227</v>
      </c>
      <c r="D3" s="6">
        <f t="shared" ref="D3:D34" si="5" xml:space="preserve"> $D2 + 1</f>
        <v>1</v>
      </c>
      <c r="E3" t="s">
        <v>35</v>
      </c>
      <c r="F3" s="6">
        <f t="shared" si="0"/>
        <v>-8711.5107298246894</v>
      </c>
      <c r="G3" s="6">
        <f t="shared" si="1"/>
        <v>-611.67799735035999</v>
      </c>
      <c r="H3" s="6">
        <f t="shared" si="2"/>
        <v>8732.958786590787</v>
      </c>
      <c r="I3" s="6">
        <f t="shared" si="3"/>
        <v>78.824222765220441</v>
      </c>
    </row>
    <row r="4" spans="1:9" x14ac:dyDescent="0.25">
      <c r="A4" s="4">
        <f t="shared" si="4"/>
        <v>3</v>
      </c>
      <c r="B4" s="11">
        <v>2317</v>
      </c>
      <c r="C4">
        <v>2932</v>
      </c>
      <c r="D4" s="6">
        <f t="shared" si="5"/>
        <v>2</v>
      </c>
      <c r="E4" t="s">
        <v>36</v>
      </c>
      <c r="F4" s="6">
        <f t="shared" si="0"/>
        <v>-19178.810267265399</v>
      </c>
      <c r="G4" s="6">
        <f t="shared" si="1"/>
        <v>-2708.0214340070502</v>
      </c>
      <c r="H4" s="6">
        <f t="shared" si="2"/>
        <v>19369.051173323031</v>
      </c>
      <c r="I4" s="6">
        <f t="shared" si="3"/>
        <v>85.742615361478187</v>
      </c>
    </row>
    <row r="5" spans="1:9" x14ac:dyDescent="0.25">
      <c r="A5" s="4">
        <f t="shared" si="4"/>
        <v>4</v>
      </c>
      <c r="B5" s="11">
        <v>2139</v>
      </c>
      <c r="C5">
        <v>2627</v>
      </c>
      <c r="D5" s="6">
        <f t="shared" si="5"/>
        <v>3</v>
      </c>
      <c r="E5" t="s">
        <v>37</v>
      </c>
      <c r="F5" s="6">
        <f t="shared" si="0"/>
        <v>18269.9140534545</v>
      </c>
      <c r="G5" s="6">
        <f t="shared" si="1"/>
        <v>3899.2197795355301</v>
      </c>
      <c r="H5" s="6">
        <f t="shared" si="2"/>
        <v>18681.372390960343</v>
      </c>
      <c r="I5" s="6">
        <f t="shared" si="3"/>
        <v>85.428640490218314</v>
      </c>
    </row>
    <row r="6" spans="1:9" x14ac:dyDescent="0.25">
      <c r="A6" s="4">
        <f t="shared" si="4"/>
        <v>5</v>
      </c>
      <c r="B6" s="11">
        <v>2006</v>
      </c>
      <c r="C6">
        <v>2334</v>
      </c>
      <c r="D6" s="6">
        <f t="shared" si="5"/>
        <v>4</v>
      </c>
      <c r="E6" t="s">
        <v>38</v>
      </c>
      <c r="F6" s="6">
        <f t="shared" si="0"/>
        <v>4740.6478285302301</v>
      </c>
      <c r="G6" s="6">
        <f t="shared" si="1"/>
        <v>1370.4074560505401</v>
      </c>
      <c r="H6" s="6">
        <f t="shared" si="2"/>
        <v>4934.7500878714518</v>
      </c>
      <c r="I6" s="6">
        <f t="shared" si="3"/>
        <v>73.867063238469328</v>
      </c>
    </row>
    <row r="7" spans="1:9" x14ac:dyDescent="0.25">
      <c r="A7" s="4">
        <f t="shared" si="4"/>
        <v>6</v>
      </c>
      <c r="B7" s="11">
        <v>1918</v>
      </c>
      <c r="C7">
        <v>2102</v>
      </c>
      <c r="D7" s="6">
        <f t="shared" si="5"/>
        <v>5</v>
      </c>
      <c r="E7" t="s">
        <v>39</v>
      </c>
      <c r="F7" s="6">
        <f t="shared" si="0"/>
        <v>2269.0925118413902</v>
      </c>
      <c r="G7" s="6">
        <f t="shared" si="1"/>
        <v>824.57345788053203</v>
      </c>
      <c r="H7" s="6">
        <f t="shared" si="2"/>
        <v>2414.2705347031279</v>
      </c>
      <c r="I7" s="6">
        <f t="shared" si="3"/>
        <v>67.659315663641763</v>
      </c>
    </row>
    <row r="8" spans="1:9" x14ac:dyDescent="0.25">
      <c r="A8" s="4">
        <f t="shared" si="4"/>
        <v>7</v>
      </c>
      <c r="B8" s="11">
        <v>1886</v>
      </c>
      <c r="C8">
        <v>1949</v>
      </c>
      <c r="D8" s="6">
        <f t="shared" si="5"/>
        <v>6</v>
      </c>
      <c r="E8" t="s">
        <v>40</v>
      </c>
      <c r="F8" s="6">
        <f t="shared" si="0"/>
        <v>1446.1965292542</v>
      </c>
      <c r="G8" s="6">
        <f t="shared" si="1"/>
        <v>648.32846738671901</v>
      </c>
      <c r="H8" s="6">
        <f t="shared" si="2"/>
        <v>1584.8704056959693</v>
      </c>
      <c r="I8" s="6">
        <f t="shared" si="3"/>
        <v>64.005353894301351</v>
      </c>
    </row>
    <row r="9" spans="1:9" x14ac:dyDescent="0.25">
      <c r="A9" s="4">
        <f t="shared" si="4"/>
        <v>8</v>
      </c>
      <c r="B9" s="11">
        <v>1907</v>
      </c>
      <c r="C9">
        <v>1887</v>
      </c>
      <c r="D9" s="6">
        <f t="shared" si="5"/>
        <v>7</v>
      </c>
      <c r="E9" t="s">
        <v>41</v>
      </c>
      <c r="F9" s="6">
        <f t="shared" si="0"/>
        <v>947.13312435250805</v>
      </c>
      <c r="G9" s="6">
        <f t="shared" si="1"/>
        <v>498.37163556517203</v>
      </c>
      <c r="H9" s="6">
        <f t="shared" si="2"/>
        <v>1070.2501774733084</v>
      </c>
      <c r="I9" s="6">
        <f t="shared" si="3"/>
        <v>60.597818137610801</v>
      </c>
    </row>
    <row r="10" spans="1:9" x14ac:dyDescent="0.25">
      <c r="A10" s="4">
        <f t="shared" si="4"/>
        <v>9</v>
      </c>
      <c r="B10" s="11">
        <v>1983</v>
      </c>
      <c r="C10">
        <v>1921</v>
      </c>
      <c r="D10" s="6">
        <f t="shared" si="5"/>
        <v>8</v>
      </c>
      <c r="E10" t="s">
        <v>42</v>
      </c>
      <c r="F10" s="6">
        <f t="shared" si="0"/>
        <v>757.85847712090697</v>
      </c>
      <c r="G10" s="6">
        <f t="shared" si="1"/>
        <v>473.65032431919298</v>
      </c>
      <c r="H10" s="6">
        <f t="shared" si="2"/>
        <v>893.69687314642488</v>
      </c>
      <c r="I10" s="6">
        <f t="shared" si="3"/>
        <v>59.033518390822053</v>
      </c>
    </row>
    <row r="11" spans="1:9" x14ac:dyDescent="0.25">
      <c r="A11" s="4">
        <f t="shared" si="4"/>
        <v>10</v>
      </c>
      <c r="B11" s="11">
        <v>2108</v>
      </c>
      <c r="C11">
        <v>2049</v>
      </c>
      <c r="D11" s="6">
        <f t="shared" si="5"/>
        <v>9</v>
      </c>
      <c r="E11" t="s">
        <v>43</v>
      </c>
      <c r="F11" s="6">
        <f t="shared" si="0"/>
        <v>507.37998606946502</v>
      </c>
      <c r="G11" s="6">
        <f t="shared" si="1"/>
        <v>397.303571832996</v>
      </c>
      <c r="H11" s="6">
        <f t="shared" si="2"/>
        <v>644.42577420142584</v>
      </c>
      <c r="I11" s="6">
        <f t="shared" si="3"/>
        <v>56.19692608748575</v>
      </c>
    </row>
    <row r="12" spans="1:9" x14ac:dyDescent="0.25">
      <c r="A12" s="4">
        <f t="shared" si="4"/>
        <v>11</v>
      </c>
      <c r="B12" s="11">
        <v>2277</v>
      </c>
      <c r="C12">
        <v>2260</v>
      </c>
      <c r="D12" s="6">
        <f t="shared" si="5"/>
        <v>10</v>
      </c>
      <c r="E12" t="s">
        <v>44</v>
      </c>
      <c r="F12" s="6">
        <f t="shared" si="0"/>
        <v>413.04052228850497</v>
      </c>
      <c r="G12" s="6">
        <f t="shared" si="1"/>
        <v>348.71900950232498</v>
      </c>
      <c r="H12" s="6">
        <f t="shared" si="2"/>
        <v>540.56213393156168</v>
      </c>
      <c r="I12" s="6">
        <f t="shared" si="3"/>
        <v>54.672965816662902</v>
      </c>
    </row>
    <row r="13" spans="1:9" x14ac:dyDescent="0.25">
      <c r="A13" s="4">
        <f t="shared" si="4"/>
        <v>12</v>
      </c>
      <c r="B13" s="11">
        <v>2483</v>
      </c>
      <c r="C13">
        <v>2534</v>
      </c>
      <c r="D13" s="6">
        <f t="shared" si="5"/>
        <v>11</v>
      </c>
      <c r="E13" t="s">
        <v>45</v>
      </c>
      <c r="F13" s="6">
        <f t="shared" si="0"/>
        <v>294.34176491709798</v>
      </c>
      <c r="G13" s="6">
        <f t="shared" si="1"/>
        <v>291.89710155306199</v>
      </c>
      <c r="H13" s="6">
        <f t="shared" si="2"/>
        <v>414.53708214053751</v>
      </c>
      <c r="I13" s="6">
        <f t="shared" si="3"/>
        <v>52.372195717657128</v>
      </c>
    </row>
    <row r="14" spans="1:9" x14ac:dyDescent="0.25">
      <c r="A14" s="4">
        <f t="shared" si="4"/>
        <v>13</v>
      </c>
      <c r="B14" s="11">
        <v>2710</v>
      </c>
      <c r="C14">
        <v>2841</v>
      </c>
      <c r="D14" s="6">
        <f t="shared" si="5"/>
        <v>12</v>
      </c>
      <c r="E14" t="s">
        <v>46</v>
      </c>
      <c r="F14" s="6">
        <f t="shared" si="0"/>
        <v>220.50490581724401</v>
      </c>
      <c r="G14" s="6">
        <f t="shared" si="1"/>
        <v>275.73768285726197</v>
      </c>
      <c r="H14" s="6">
        <f t="shared" si="2"/>
        <v>353.06328503111683</v>
      </c>
      <c r="I14" s="6">
        <f t="shared" si="3"/>
        <v>50.981617889294775</v>
      </c>
    </row>
    <row r="15" spans="1:9" x14ac:dyDescent="0.25">
      <c r="A15" s="4">
        <f t="shared" si="4"/>
        <v>14</v>
      </c>
      <c r="B15" s="11">
        <v>2940</v>
      </c>
      <c r="C15">
        <v>3142</v>
      </c>
      <c r="D15" s="6">
        <f t="shared" si="5"/>
        <v>13</v>
      </c>
      <c r="E15" t="s">
        <v>47</v>
      </c>
      <c r="F15" s="6">
        <f t="shared" si="0"/>
        <v>163.58958143338899</v>
      </c>
      <c r="G15" s="6">
        <f t="shared" si="1"/>
        <v>231.378299166056</v>
      </c>
      <c r="H15" s="6">
        <f t="shared" si="2"/>
        <v>283.36807949825317</v>
      </c>
      <c r="I15" s="6">
        <f t="shared" si="3"/>
        <v>49.077616899115277</v>
      </c>
    </row>
    <row r="16" spans="1:9" x14ac:dyDescent="0.25">
      <c r="A16" s="4">
        <f t="shared" si="4"/>
        <v>15</v>
      </c>
      <c r="B16" s="11">
        <v>3163</v>
      </c>
      <c r="C16">
        <v>3408</v>
      </c>
      <c r="D16" s="6">
        <f t="shared" si="5"/>
        <v>14</v>
      </c>
      <c r="E16" t="s">
        <v>48</v>
      </c>
      <c r="F16" s="6">
        <f t="shared" si="0"/>
        <v>117.836808910389</v>
      </c>
      <c r="G16" s="6">
        <f t="shared" si="1"/>
        <v>219.44328447341601</v>
      </c>
      <c r="H16" s="6">
        <f t="shared" si="2"/>
        <v>249.08004463357582</v>
      </c>
      <c r="I16" s="6">
        <f t="shared" si="3"/>
        <v>47.96158076373527</v>
      </c>
    </row>
    <row r="17" spans="1:9" x14ac:dyDescent="0.25">
      <c r="A17" s="4">
        <f t="shared" si="4"/>
        <v>16</v>
      </c>
      <c r="B17" s="11">
        <v>3364</v>
      </c>
      <c r="C17">
        <v>3606</v>
      </c>
      <c r="D17" s="6">
        <f t="shared" si="5"/>
        <v>15</v>
      </c>
      <c r="E17" t="s">
        <v>49</v>
      </c>
      <c r="F17" s="6">
        <f t="shared" si="0"/>
        <v>90.882504919502907</v>
      </c>
      <c r="G17" s="6">
        <f t="shared" si="1"/>
        <v>203.79431413748199</v>
      </c>
      <c r="H17" s="6">
        <f t="shared" si="2"/>
        <v>223.14065558568694</v>
      </c>
      <c r="I17" s="6">
        <f t="shared" si="3"/>
        <v>47.010412757217985</v>
      </c>
    </row>
    <row r="18" spans="1:9" x14ac:dyDescent="0.25">
      <c r="A18" s="4">
        <f t="shared" si="4"/>
        <v>17</v>
      </c>
      <c r="B18" s="11">
        <v>3530</v>
      </c>
      <c r="C18">
        <v>3715</v>
      </c>
      <c r="D18" s="6">
        <f t="shared" si="5"/>
        <v>16</v>
      </c>
      <c r="E18" t="s">
        <v>50</v>
      </c>
      <c r="F18" s="6">
        <f t="shared" si="0"/>
        <v>64.000000000000199</v>
      </c>
      <c r="G18" s="6">
        <f t="shared" si="1"/>
        <v>171</v>
      </c>
      <c r="H18" s="6">
        <f t="shared" si="2"/>
        <v>182.58422713914811</v>
      </c>
      <c r="I18" s="6">
        <f t="shared" si="3"/>
        <v>45.276707310649869</v>
      </c>
    </row>
    <row r="19" spans="1:9" x14ac:dyDescent="0.25">
      <c r="A19" s="4">
        <f t="shared" si="4"/>
        <v>18</v>
      </c>
      <c r="B19" s="11">
        <v>3651</v>
      </c>
      <c r="C19">
        <v>3724</v>
      </c>
      <c r="D19" s="6">
        <f t="shared" si="5"/>
        <v>17</v>
      </c>
      <c r="E19" t="s">
        <v>51</v>
      </c>
      <c r="F19" s="6">
        <f t="shared" si="0"/>
        <v>31.111605013627798</v>
      </c>
      <c r="G19" s="6">
        <f t="shared" si="1"/>
        <v>142.683909817813</v>
      </c>
      <c r="H19" s="6">
        <f t="shared" si="2"/>
        <v>146.0363998714765</v>
      </c>
      <c r="I19" s="6">
        <f t="shared" si="3"/>
        <v>43.348497212846596</v>
      </c>
    </row>
    <row r="20" spans="1:9" x14ac:dyDescent="0.25">
      <c r="A20" s="4">
        <f t="shared" si="4"/>
        <v>19</v>
      </c>
      <c r="B20" s="11">
        <v>3718</v>
      </c>
      <c r="C20">
        <v>3636</v>
      </c>
      <c r="D20" s="6">
        <f t="shared" si="5"/>
        <v>18</v>
      </c>
      <c r="E20" t="s">
        <v>52</v>
      </c>
      <c r="F20" s="6">
        <f t="shared" si="0"/>
        <v>26.219278346460801</v>
      </c>
      <c r="G20" s="6">
        <f t="shared" si="1"/>
        <v>124.058669027891</v>
      </c>
      <c r="H20" s="6">
        <f t="shared" si="2"/>
        <v>126.79906907379483</v>
      </c>
      <c r="I20" s="6">
        <f t="shared" si="3"/>
        <v>42.130553806089807</v>
      </c>
    </row>
    <row r="21" spans="1:9" x14ac:dyDescent="0.25">
      <c r="A21" s="4">
        <f t="shared" si="4"/>
        <v>20</v>
      </c>
      <c r="B21" s="11">
        <v>3729</v>
      </c>
      <c r="C21">
        <v>3450</v>
      </c>
      <c r="D21" s="6">
        <f t="shared" si="5"/>
        <v>19</v>
      </c>
      <c r="E21" t="s">
        <v>53</v>
      </c>
      <c r="F21" s="6">
        <f t="shared" si="0"/>
        <v>10.6198063076128</v>
      </c>
      <c r="G21" s="6">
        <f t="shared" si="1"/>
        <v>117.734287038822</v>
      </c>
      <c r="H21" s="6">
        <f t="shared" si="2"/>
        <v>118.21227783335767</v>
      </c>
      <c r="I21" s="6">
        <f t="shared" si="3"/>
        <v>41.526419725648537</v>
      </c>
    </row>
    <row r="22" spans="1:9" x14ac:dyDescent="0.25">
      <c r="A22" s="4">
        <f t="shared" si="4"/>
        <v>21</v>
      </c>
      <c r="B22" s="11">
        <v>3685</v>
      </c>
      <c r="C22">
        <v>3195</v>
      </c>
      <c r="D22" s="6">
        <f t="shared" si="5"/>
        <v>20</v>
      </c>
      <c r="E22" t="s">
        <v>54</v>
      </c>
      <c r="F22" s="6">
        <f t="shared" si="0"/>
        <v>0.209238508522859</v>
      </c>
      <c r="G22" s="6">
        <f t="shared" si="1"/>
        <v>97.376067674775399</v>
      </c>
      <c r="H22" s="6">
        <f t="shared" si="2"/>
        <v>97.376292476946801</v>
      </c>
      <c r="I22" s="6">
        <f t="shared" si="3"/>
        <v>39.857809024123853</v>
      </c>
    </row>
    <row r="23" spans="1:9" x14ac:dyDescent="0.25">
      <c r="A23" s="4">
        <f t="shared" si="4"/>
        <v>22</v>
      </c>
      <c r="B23" s="11">
        <v>3582</v>
      </c>
      <c r="C23">
        <v>2897</v>
      </c>
      <c r="D23" s="6">
        <f t="shared" si="5"/>
        <v>21</v>
      </c>
      <c r="E23" t="s">
        <v>55</v>
      </c>
      <c r="F23" s="6">
        <f t="shared" si="0"/>
        <v>2.79644927945998</v>
      </c>
      <c r="G23" s="6">
        <f t="shared" si="1"/>
        <v>97.892338536263196</v>
      </c>
      <c r="H23" s="6">
        <f t="shared" si="2"/>
        <v>97.932272886270496</v>
      </c>
      <c r="I23" s="6">
        <f t="shared" si="3"/>
        <v>39.906759734894244</v>
      </c>
    </row>
    <row r="24" spans="1:9" x14ac:dyDescent="0.25">
      <c r="A24" s="4">
        <f t="shared" si="4"/>
        <v>23</v>
      </c>
      <c r="B24" s="11">
        <v>3433</v>
      </c>
      <c r="C24">
        <v>2592</v>
      </c>
      <c r="D24" s="6">
        <f t="shared" si="5"/>
        <v>22</v>
      </c>
      <c r="E24" t="s">
        <v>56</v>
      </c>
      <c r="F24" s="6">
        <f t="shared" si="0"/>
        <v>-12.866203298330699</v>
      </c>
      <c r="G24" s="6">
        <f t="shared" si="1"/>
        <v>84.726681343183898</v>
      </c>
      <c r="H24" s="6">
        <f t="shared" si="2"/>
        <v>85.698014672122966</v>
      </c>
      <c r="I24" s="6">
        <f t="shared" si="3"/>
        <v>38.760183050605221</v>
      </c>
    </row>
    <row r="25" spans="1:9" x14ac:dyDescent="0.25">
      <c r="A25" s="4">
        <f t="shared" si="4"/>
        <v>24</v>
      </c>
      <c r="B25" s="11">
        <v>3244</v>
      </c>
      <c r="C25">
        <v>2306</v>
      </c>
      <c r="D25" s="6">
        <f t="shared" si="5"/>
        <v>23</v>
      </c>
      <c r="E25" t="s">
        <v>57</v>
      </c>
      <c r="F25" s="6">
        <f t="shared" si="0"/>
        <v>-8.5573617024391506</v>
      </c>
      <c r="G25" s="6">
        <f t="shared" si="1"/>
        <v>74.546679241594504</v>
      </c>
      <c r="H25" s="6">
        <f t="shared" si="2"/>
        <v>75.036230084243627</v>
      </c>
      <c r="I25" s="6">
        <f t="shared" si="3"/>
        <v>37.620411523626785</v>
      </c>
    </row>
    <row r="26" spans="1:9" x14ac:dyDescent="0.25">
      <c r="A26" s="4">
        <f t="shared" si="4"/>
        <v>25</v>
      </c>
      <c r="B26" s="11">
        <v>3030</v>
      </c>
      <c r="C26">
        <v>2083</v>
      </c>
      <c r="D26" s="6">
        <f t="shared" si="5"/>
        <v>24</v>
      </c>
      <c r="E26" t="s">
        <v>58</v>
      </c>
      <c r="F26" s="6">
        <f t="shared" si="0"/>
        <v>-29.8584771209065</v>
      </c>
      <c r="G26" s="6">
        <f t="shared" si="1"/>
        <v>73.650324319194695</v>
      </c>
      <c r="H26" s="6">
        <f t="shared" si="2"/>
        <v>79.472630057789445</v>
      </c>
      <c r="I26" s="6">
        <f t="shared" si="3"/>
        <v>38.112963908959742</v>
      </c>
    </row>
    <row r="27" spans="1:9" x14ac:dyDescent="0.25">
      <c r="A27" s="4">
        <f t="shared" si="4"/>
        <v>26</v>
      </c>
      <c r="B27" s="11">
        <v>2801</v>
      </c>
      <c r="C27">
        <v>1939</v>
      </c>
      <c r="D27" s="6">
        <f t="shared" si="5"/>
        <v>25</v>
      </c>
      <c r="E27" t="s">
        <v>59</v>
      </c>
      <c r="F27" s="6">
        <f t="shared" si="0"/>
        <v>-39.061814968671399</v>
      </c>
      <c r="G27" s="6">
        <f t="shared" si="1"/>
        <v>66.119352768092796</v>
      </c>
      <c r="H27" s="6">
        <f t="shared" si="2"/>
        <v>76.795795452083325</v>
      </c>
      <c r="I27" s="6">
        <f t="shared" si="3"/>
        <v>37.819122515294424</v>
      </c>
    </row>
    <row r="28" spans="1:9" x14ac:dyDescent="0.25">
      <c r="A28" s="4">
        <f t="shared" si="4"/>
        <v>27</v>
      </c>
      <c r="B28" s="11">
        <v>2569</v>
      </c>
      <c r="C28">
        <v>1884</v>
      </c>
      <c r="D28" s="6">
        <f t="shared" si="5"/>
        <v>26</v>
      </c>
      <c r="E28" t="s">
        <v>60</v>
      </c>
      <c r="F28" s="6">
        <f t="shared" si="0"/>
        <v>-31.332622307221602</v>
      </c>
      <c r="G28" s="6">
        <f t="shared" si="1"/>
        <v>55.672501240654498</v>
      </c>
      <c r="H28" s="6">
        <f t="shared" si="2"/>
        <v>63.883962111297365</v>
      </c>
      <c r="I28" s="6">
        <f t="shared" si="3"/>
        <v>36.242747240379643</v>
      </c>
    </row>
    <row r="29" spans="1:9" x14ac:dyDescent="0.25">
      <c r="A29" s="4">
        <f t="shared" si="4"/>
        <v>28</v>
      </c>
      <c r="B29" s="11">
        <v>2354</v>
      </c>
      <c r="C29">
        <v>1930</v>
      </c>
      <c r="D29" s="6">
        <f t="shared" si="5"/>
        <v>27</v>
      </c>
      <c r="E29" t="s">
        <v>61</v>
      </c>
      <c r="F29" s="6">
        <f t="shared" si="0"/>
        <v>-46.708767080281604</v>
      </c>
      <c r="G29" s="6">
        <f t="shared" si="1"/>
        <v>49.137273676943998</v>
      </c>
      <c r="H29" s="6">
        <f t="shared" si="2"/>
        <v>67.79513689463937</v>
      </c>
      <c r="I29" s="6">
        <f t="shared" si="3"/>
        <v>36.751154783759567</v>
      </c>
    </row>
    <row r="30" spans="1:9" x14ac:dyDescent="0.25">
      <c r="A30" s="4">
        <f t="shared" si="4"/>
        <v>29</v>
      </c>
      <c r="B30" s="11">
        <v>2168</v>
      </c>
      <c r="C30">
        <v>2067</v>
      </c>
      <c r="D30" s="6">
        <f t="shared" si="5"/>
        <v>28</v>
      </c>
      <c r="E30" t="s">
        <v>62</v>
      </c>
      <c r="F30" s="6">
        <f t="shared" si="0"/>
        <v>-45.361972855992903</v>
      </c>
      <c r="G30" s="6">
        <f t="shared" si="1"/>
        <v>44.045840868065099</v>
      </c>
      <c r="H30" s="6">
        <f t="shared" si="2"/>
        <v>63.227720812652663</v>
      </c>
      <c r="I30" s="6">
        <f t="shared" si="3"/>
        <v>36.154450217940216</v>
      </c>
    </row>
    <row r="31" spans="1:9" x14ac:dyDescent="0.25">
      <c r="A31" s="4">
        <f t="shared" si="4"/>
        <v>30</v>
      </c>
      <c r="B31" s="11">
        <v>2024</v>
      </c>
      <c r="C31">
        <v>2283</v>
      </c>
      <c r="D31" s="6">
        <f t="shared" si="5"/>
        <v>29</v>
      </c>
      <c r="E31" t="s">
        <v>63</v>
      </c>
      <c r="F31" s="6">
        <f t="shared" si="0"/>
        <v>-49.392027416117301</v>
      </c>
      <c r="G31" s="6">
        <f t="shared" si="1"/>
        <v>32.204953828144902</v>
      </c>
      <c r="H31" s="6">
        <f t="shared" si="2"/>
        <v>58.963814525074852</v>
      </c>
      <c r="I31" s="6">
        <f t="shared" si="3"/>
        <v>35.557785043397352</v>
      </c>
    </row>
    <row r="32" spans="1:9" x14ac:dyDescent="0.25">
      <c r="A32" s="4">
        <f t="shared" si="4"/>
        <v>31</v>
      </c>
      <c r="B32" s="11">
        <v>1930</v>
      </c>
      <c r="C32">
        <v>2566</v>
      </c>
      <c r="D32" s="6">
        <f t="shared" si="5"/>
        <v>30</v>
      </c>
      <c r="E32" t="s">
        <v>64</v>
      </c>
      <c r="F32" s="6">
        <f t="shared" si="0"/>
        <v>-52.284045928678097</v>
      </c>
      <c r="G32" s="6">
        <f t="shared" si="1"/>
        <v>19.930312560461498</v>
      </c>
      <c r="H32" s="6">
        <f t="shared" si="2"/>
        <v>55.953899036884017</v>
      </c>
      <c r="I32" s="6">
        <f t="shared" si="3"/>
        <v>35.110469220537624</v>
      </c>
    </row>
    <row r="33" spans="1:18" x14ac:dyDescent="0.25">
      <c r="A33" s="4">
        <f t="shared" si="4"/>
        <v>32</v>
      </c>
      <c r="B33" s="11">
        <v>1887</v>
      </c>
      <c r="C33">
        <v>2874</v>
      </c>
      <c r="D33" s="6">
        <f t="shared" si="5"/>
        <v>31</v>
      </c>
      <c r="E33" t="s">
        <v>65</v>
      </c>
      <c r="F33" s="6">
        <f t="shared" si="0"/>
        <v>-51.630686596335202</v>
      </c>
      <c r="G33" s="6">
        <f t="shared" si="1"/>
        <v>13.7768157308809</v>
      </c>
      <c r="H33" s="6">
        <f t="shared" si="2"/>
        <v>53.437144853478415</v>
      </c>
      <c r="I33" s="6">
        <f t="shared" si="3"/>
        <v>34.717906780700822</v>
      </c>
    </row>
    <row r="34" spans="1:18" x14ac:dyDescent="0.25">
      <c r="A34" s="4">
        <f t="shared" si="4"/>
        <v>33</v>
      </c>
      <c r="B34" s="11">
        <v>1899</v>
      </c>
      <c r="C34">
        <v>3173</v>
      </c>
      <c r="D34" s="6">
        <f t="shared" si="5"/>
        <v>32</v>
      </c>
      <c r="E34" t="s">
        <v>66</v>
      </c>
      <c r="F34" s="6">
        <f t="shared" ref="F34:F65" si="6" xml:space="preserve"> IMREAL($E34)</f>
        <v>-49</v>
      </c>
      <c r="G34" s="6">
        <f t="shared" ref="G34:G65" si="7" xml:space="preserve"> IMAGINARY($E34)</f>
        <v>0</v>
      </c>
      <c r="H34" s="6">
        <f t="shared" ref="H34:H65" si="8" xml:space="preserve"> SQRT($F34 *$F34 + $G34 * $G34)</f>
        <v>49</v>
      </c>
      <c r="I34" s="6">
        <f>20*LOG($H34 + 1)</f>
        <v>33.979400086720375</v>
      </c>
    </row>
    <row r="35" spans="1:18" x14ac:dyDescent="0.25">
      <c r="A35" s="4">
        <f t="shared" ref="A35:A65" si="9" xml:space="preserve"> $A34 + 1</f>
        <v>34</v>
      </c>
      <c r="B35" s="11">
        <v>1964</v>
      </c>
      <c r="C35">
        <v>3431</v>
      </c>
      <c r="D35" s="6">
        <f t="shared" ref="D35:D65" si="10" xml:space="preserve"> $D34 + 1</f>
        <v>33</v>
      </c>
      <c r="E35" t="s">
        <v>67</v>
      </c>
      <c r="F35" s="6">
        <f t="shared" si="6"/>
        <v>-51.630686596335202</v>
      </c>
      <c r="G35" s="6">
        <f t="shared" si="7"/>
        <v>-13.776815730885399</v>
      </c>
      <c r="H35" s="6">
        <f t="shared" si="8"/>
        <v>53.437144853479573</v>
      </c>
      <c r="I35" s="6">
        <f t="shared" ref="I35:I65" si="11">20*LOG($H35 + 1)</f>
        <v>34.717906780701007</v>
      </c>
    </row>
    <row r="36" spans="1:18" x14ac:dyDescent="0.25">
      <c r="A36" s="4">
        <f t="shared" si="9"/>
        <v>35</v>
      </c>
      <c r="B36" s="11">
        <v>2080</v>
      </c>
      <c r="C36">
        <v>3621</v>
      </c>
      <c r="D36" s="6">
        <f t="shared" si="10"/>
        <v>34</v>
      </c>
      <c r="E36" t="s">
        <v>68</v>
      </c>
      <c r="F36" s="6">
        <f t="shared" si="6"/>
        <v>-52.284045928676299</v>
      </c>
      <c r="G36" s="6">
        <f t="shared" si="7"/>
        <v>-19.930312560481099</v>
      </c>
      <c r="H36" s="6">
        <f t="shared" si="8"/>
        <v>55.953899036889318</v>
      </c>
      <c r="I36" s="6">
        <f t="shared" si="11"/>
        <v>35.110469220538434</v>
      </c>
    </row>
    <row r="37" spans="1:18" x14ac:dyDescent="0.25">
      <c r="A37" s="4">
        <f t="shared" si="9"/>
        <v>36</v>
      </c>
      <c r="B37" s="11">
        <v>2242</v>
      </c>
      <c r="C37">
        <v>3720</v>
      </c>
      <c r="D37" s="6">
        <f t="shared" si="10"/>
        <v>35</v>
      </c>
      <c r="E37" t="s">
        <v>69</v>
      </c>
      <c r="F37" s="6">
        <f t="shared" si="6"/>
        <v>-49.392027416117301</v>
      </c>
      <c r="G37" s="6">
        <f t="shared" si="7"/>
        <v>-32.2049538281262</v>
      </c>
      <c r="H37" s="6">
        <f t="shared" si="8"/>
        <v>58.963814525064642</v>
      </c>
      <c r="I37" s="6">
        <f t="shared" si="11"/>
        <v>35.557785043395874</v>
      </c>
    </row>
    <row r="38" spans="1:18" x14ac:dyDescent="0.25">
      <c r="A38" s="4">
        <f t="shared" si="9"/>
        <v>37</v>
      </c>
      <c r="B38" s="11">
        <v>2443</v>
      </c>
      <c r="C38">
        <v>3720</v>
      </c>
      <c r="D38" s="6">
        <f t="shared" si="10"/>
        <v>36</v>
      </c>
      <c r="E38" t="s">
        <v>70</v>
      </c>
      <c r="F38" s="6">
        <f t="shared" si="6"/>
        <v>-45.361972855994303</v>
      </c>
      <c r="G38" s="6">
        <f t="shared" si="7"/>
        <v>-44.045840868058903</v>
      </c>
      <c r="H38" s="6">
        <f t="shared" si="8"/>
        <v>63.227720812649345</v>
      </c>
      <c r="I38" s="6">
        <f t="shared" si="11"/>
        <v>36.154450217939768</v>
      </c>
    </row>
    <row r="39" spans="1:18" x14ac:dyDescent="0.25">
      <c r="A39" s="4">
        <f t="shared" si="9"/>
        <v>38</v>
      </c>
      <c r="B39" s="11">
        <v>2666</v>
      </c>
      <c r="C39">
        <v>3617</v>
      </c>
      <c r="D39" s="6">
        <f t="shared" si="10"/>
        <v>37</v>
      </c>
      <c r="E39" t="s">
        <v>71</v>
      </c>
      <c r="F39" s="6">
        <f t="shared" si="6"/>
        <v>-46.708767080283003</v>
      </c>
      <c r="G39" s="6">
        <f t="shared" si="7"/>
        <v>-49.137273676937099</v>
      </c>
      <c r="H39" s="6">
        <f t="shared" si="8"/>
        <v>67.795136894635334</v>
      </c>
      <c r="I39" s="6">
        <f t="shared" si="11"/>
        <v>36.751154783759063</v>
      </c>
    </row>
    <row r="40" spans="1:18" x14ac:dyDescent="0.25">
      <c r="A40" s="4">
        <f t="shared" si="9"/>
        <v>39</v>
      </c>
      <c r="B40" s="11">
        <v>2897</v>
      </c>
      <c r="C40">
        <v>3425</v>
      </c>
      <c r="D40" s="6">
        <f t="shared" si="10"/>
        <v>38</v>
      </c>
      <c r="E40" t="s">
        <v>72</v>
      </c>
      <c r="F40" s="6">
        <f t="shared" si="6"/>
        <v>-31.332622307220699</v>
      </c>
      <c r="G40" s="6">
        <f t="shared" si="7"/>
        <v>-55.672501240657702</v>
      </c>
      <c r="H40" s="6">
        <f t="shared" si="8"/>
        <v>63.883962111299716</v>
      </c>
      <c r="I40" s="6">
        <f t="shared" si="11"/>
        <v>36.242747240379956</v>
      </c>
    </row>
    <row r="41" spans="1:18" x14ac:dyDescent="0.25">
      <c r="A41" s="4">
        <f t="shared" si="9"/>
        <v>40</v>
      </c>
      <c r="B41" s="11">
        <v>3127</v>
      </c>
      <c r="C41">
        <v>3165</v>
      </c>
      <c r="D41" s="6">
        <f t="shared" si="10"/>
        <v>39</v>
      </c>
      <c r="E41" t="s">
        <v>73</v>
      </c>
      <c r="F41" s="6">
        <f t="shared" si="6"/>
        <v>-39.061814968673502</v>
      </c>
      <c r="G41" s="6">
        <f t="shared" si="7"/>
        <v>-66.119352768090707</v>
      </c>
      <c r="H41" s="6">
        <f t="shared" si="8"/>
        <v>76.795795452082601</v>
      </c>
      <c r="I41" s="6">
        <f t="shared" si="11"/>
        <v>37.819122515294339</v>
      </c>
    </row>
    <row r="42" spans="1:18" x14ac:dyDescent="0.25">
      <c r="A42" s="4">
        <f t="shared" si="9"/>
        <v>41</v>
      </c>
      <c r="B42" s="11">
        <v>3332</v>
      </c>
      <c r="C42">
        <v>2867</v>
      </c>
      <c r="D42" s="6">
        <f t="shared" si="10"/>
        <v>40</v>
      </c>
      <c r="E42" t="s">
        <v>74</v>
      </c>
      <c r="F42" s="6">
        <f t="shared" si="6"/>
        <v>-29.8584771209071</v>
      </c>
      <c r="G42" s="6">
        <f t="shared" si="7"/>
        <v>-73.650324319193501</v>
      </c>
      <c r="H42" s="6">
        <f t="shared" si="8"/>
        <v>79.472630057788564</v>
      </c>
      <c r="I42" s="6">
        <f t="shared" si="11"/>
        <v>38.112963908959642</v>
      </c>
    </row>
    <row r="43" spans="1:18" x14ac:dyDescent="0.25">
      <c r="A43" s="4">
        <f t="shared" si="9"/>
        <v>42</v>
      </c>
      <c r="B43" s="11">
        <v>3503</v>
      </c>
      <c r="C43">
        <v>2560</v>
      </c>
      <c r="D43" s="6">
        <f t="shared" si="10"/>
        <v>41</v>
      </c>
      <c r="E43" t="s">
        <v>75</v>
      </c>
      <c r="F43" s="6">
        <f t="shared" si="6"/>
        <v>-8.5573617024398594</v>
      </c>
      <c r="G43" s="6">
        <f t="shared" si="7"/>
        <v>-74.546679241592301</v>
      </c>
      <c r="H43" s="6">
        <f t="shared" si="8"/>
        <v>75.036230084241524</v>
      </c>
      <c r="I43" s="6">
        <f t="shared" si="11"/>
        <v>37.620411523626551</v>
      </c>
    </row>
    <row r="44" spans="1:18" x14ac:dyDescent="0.25">
      <c r="A44" s="4">
        <f t="shared" si="9"/>
        <v>43</v>
      </c>
      <c r="B44" s="11">
        <v>3633</v>
      </c>
      <c r="C44">
        <v>2279</v>
      </c>
      <c r="D44" s="6">
        <f t="shared" si="10"/>
        <v>42</v>
      </c>
      <c r="E44" t="s">
        <v>76</v>
      </c>
      <c r="F44" s="6">
        <f t="shared" si="6"/>
        <v>-12.866203298327999</v>
      </c>
      <c r="G44" s="6">
        <f t="shared" si="7"/>
        <v>-84.726681343189099</v>
      </c>
      <c r="H44" s="6">
        <f t="shared" si="8"/>
        <v>85.698014672127698</v>
      </c>
      <c r="I44" s="6">
        <f t="shared" si="11"/>
        <v>38.760183050605697</v>
      </c>
    </row>
    <row r="45" spans="1:18" ht="23.25" x14ac:dyDescent="0.35">
      <c r="A45" s="4">
        <f t="shared" si="9"/>
        <v>44</v>
      </c>
      <c r="B45" s="11">
        <v>3709</v>
      </c>
      <c r="C45">
        <v>2061</v>
      </c>
      <c r="D45" s="6">
        <f t="shared" si="10"/>
        <v>43</v>
      </c>
      <c r="E45" t="s">
        <v>77</v>
      </c>
      <c r="F45" s="6">
        <f t="shared" si="6"/>
        <v>2.7964492794557101</v>
      </c>
      <c r="G45" s="6">
        <f t="shared" si="7"/>
        <v>-97.892338536258094</v>
      </c>
      <c r="H45" s="6">
        <f t="shared" si="8"/>
        <v>97.932272886265281</v>
      </c>
      <c r="I45" s="6">
        <f t="shared" si="11"/>
        <v>39.906759734893789</v>
      </c>
      <c r="K45" s="2" t="s">
        <v>6</v>
      </c>
      <c r="P45" s="7" t="s">
        <v>25</v>
      </c>
      <c r="Q45" s="8">
        <f xml:space="preserve"> I2</f>
        <v>104.71430508702085</v>
      </c>
    </row>
    <row r="46" spans="1:18" ht="23.25" x14ac:dyDescent="0.35">
      <c r="A46" s="4">
        <f t="shared" si="9"/>
        <v>45</v>
      </c>
      <c r="B46" s="11">
        <v>3730</v>
      </c>
      <c r="C46">
        <v>1928</v>
      </c>
      <c r="D46" s="6">
        <f t="shared" si="10"/>
        <v>44</v>
      </c>
      <c r="E46" t="s">
        <v>78</v>
      </c>
      <c r="F46" s="6">
        <f t="shared" si="6"/>
        <v>0.20923850852071299</v>
      </c>
      <c r="G46" s="6">
        <f t="shared" si="7"/>
        <v>-97.376067674772401</v>
      </c>
      <c r="H46" s="6">
        <f t="shared" si="8"/>
        <v>97.376292476943803</v>
      </c>
      <c r="I46" s="6">
        <f t="shared" si="11"/>
        <v>39.857809024123583</v>
      </c>
      <c r="K46" s="2" t="s">
        <v>7</v>
      </c>
      <c r="P46" s="7" t="s">
        <v>26</v>
      </c>
      <c r="Q46" s="8">
        <f xml:space="preserve"> SUM(I3:I65) / 63</f>
        <v>49.819539841769675</v>
      </c>
    </row>
    <row r="47" spans="1:18" ht="23.25" x14ac:dyDescent="0.35">
      <c r="A47" s="4">
        <f t="shared" si="9"/>
        <v>46</v>
      </c>
      <c r="B47" s="11">
        <v>3696</v>
      </c>
      <c r="C47">
        <v>1886</v>
      </c>
      <c r="D47" s="6">
        <f t="shared" si="10"/>
        <v>45</v>
      </c>
      <c r="E47" t="s">
        <v>79</v>
      </c>
      <c r="F47" s="6">
        <f t="shared" si="6"/>
        <v>10.6198063076083</v>
      </c>
      <c r="G47" s="6">
        <f t="shared" si="7"/>
        <v>-117.73428703881299</v>
      </c>
      <c r="H47" s="6">
        <f t="shared" si="8"/>
        <v>118.21227783334828</v>
      </c>
      <c r="I47" s="6">
        <f t="shared" si="11"/>
        <v>41.526419725647855</v>
      </c>
      <c r="P47" s="7" t="s">
        <v>9</v>
      </c>
      <c r="Q47" s="9">
        <f xml:space="preserve">  $Q45 - $Q46</f>
        <v>54.894765245251172</v>
      </c>
      <c r="R47" s="8" t="s">
        <v>10</v>
      </c>
    </row>
    <row r="48" spans="1:18" x14ac:dyDescent="0.25">
      <c r="A48" s="4">
        <f t="shared" si="9"/>
        <v>47</v>
      </c>
      <c r="B48" s="11">
        <v>3606</v>
      </c>
      <c r="C48">
        <v>1941</v>
      </c>
      <c r="D48" s="6">
        <f t="shared" si="10"/>
        <v>46</v>
      </c>
      <c r="E48" t="s">
        <v>80</v>
      </c>
      <c r="F48" s="6">
        <f t="shared" si="6"/>
        <v>26.219278346467501</v>
      </c>
      <c r="G48" s="6">
        <f t="shared" si="7"/>
        <v>-124.05866902789801</v>
      </c>
      <c r="H48" s="6">
        <f t="shared" si="8"/>
        <v>126.79906907380305</v>
      </c>
      <c r="I48" s="6">
        <f t="shared" si="11"/>
        <v>42.130553806090361</v>
      </c>
    </row>
    <row r="49" spans="1:12" x14ac:dyDescent="0.25">
      <c r="A49" s="4">
        <f t="shared" si="9"/>
        <v>48</v>
      </c>
      <c r="B49" s="11">
        <v>3466</v>
      </c>
      <c r="C49">
        <v>2089</v>
      </c>
      <c r="D49" s="6">
        <f t="shared" si="10"/>
        <v>47</v>
      </c>
      <c r="E49" t="s">
        <v>81</v>
      </c>
      <c r="F49" s="6">
        <f t="shared" si="6"/>
        <v>31.111605013626999</v>
      </c>
      <c r="G49" s="6">
        <f t="shared" si="7"/>
        <v>-142.683909817813</v>
      </c>
      <c r="H49" s="6">
        <f t="shared" si="8"/>
        <v>146.03639987147633</v>
      </c>
      <c r="I49" s="6">
        <f t="shared" si="11"/>
        <v>43.348497212846588</v>
      </c>
    </row>
    <row r="50" spans="1:12" ht="23.25" x14ac:dyDescent="0.35">
      <c r="A50" s="4">
        <f t="shared" si="9"/>
        <v>49</v>
      </c>
      <c r="B50" s="11">
        <v>3282</v>
      </c>
      <c r="C50">
        <v>2316</v>
      </c>
      <c r="D50" s="6">
        <f t="shared" si="10"/>
        <v>48</v>
      </c>
      <c r="E50" t="s">
        <v>82</v>
      </c>
      <c r="F50" s="6">
        <f t="shared" si="6"/>
        <v>63.999999999999801</v>
      </c>
      <c r="G50" s="6">
        <f t="shared" si="7"/>
        <v>-171</v>
      </c>
      <c r="H50" s="6">
        <f t="shared" si="8"/>
        <v>182.58422713914794</v>
      </c>
      <c r="I50" s="6">
        <f t="shared" si="11"/>
        <v>45.276707310649861</v>
      </c>
      <c r="K50" s="2" t="s">
        <v>11</v>
      </c>
    </row>
    <row r="51" spans="1:12" x14ac:dyDescent="0.25">
      <c r="A51" s="4">
        <f t="shared" si="9"/>
        <v>50</v>
      </c>
      <c r="B51" s="11">
        <v>3069</v>
      </c>
      <c r="C51">
        <v>2601</v>
      </c>
      <c r="D51" s="6">
        <f t="shared" si="10"/>
        <v>49</v>
      </c>
      <c r="E51" t="s">
        <v>83</v>
      </c>
      <c r="F51" s="6">
        <f t="shared" si="6"/>
        <v>90.882504919501301</v>
      </c>
      <c r="G51" s="6">
        <f t="shared" si="7"/>
        <v>-203.794314137481</v>
      </c>
      <c r="H51" s="6">
        <f t="shared" si="8"/>
        <v>223.14065558568538</v>
      </c>
      <c r="I51" s="6">
        <f t="shared" si="11"/>
        <v>47.010412757217928</v>
      </c>
    </row>
    <row r="52" spans="1:12" ht="23.25" x14ac:dyDescent="0.35">
      <c r="A52" s="4">
        <f t="shared" si="9"/>
        <v>51</v>
      </c>
      <c r="B52" s="11">
        <v>2841</v>
      </c>
      <c r="C52">
        <v>2908</v>
      </c>
      <c r="D52" s="6">
        <f t="shared" si="10"/>
        <v>50</v>
      </c>
      <c r="E52" t="s">
        <v>84</v>
      </c>
      <c r="F52" s="6">
        <f t="shared" si="6"/>
        <v>117.836808910396</v>
      </c>
      <c r="G52" s="6">
        <f t="shared" si="7"/>
        <v>-219.44328447342201</v>
      </c>
      <c r="H52" s="6">
        <f t="shared" si="8"/>
        <v>249.08004463358441</v>
      </c>
      <c r="I52" s="6">
        <f t="shared" si="11"/>
        <v>47.961580763735576</v>
      </c>
      <c r="K52" s="1" t="s">
        <v>98</v>
      </c>
    </row>
    <row r="53" spans="1:12" ht="23.25" x14ac:dyDescent="0.35">
      <c r="A53" s="4">
        <f t="shared" si="9"/>
        <v>52</v>
      </c>
      <c r="B53" s="11">
        <v>2609</v>
      </c>
      <c r="C53">
        <v>3203</v>
      </c>
      <c r="D53" s="6">
        <f t="shared" si="10"/>
        <v>51</v>
      </c>
      <c r="E53" t="s">
        <v>85</v>
      </c>
      <c r="F53" s="6">
        <f t="shared" si="6"/>
        <v>163.58958143337901</v>
      </c>
      <c r="G53" s="6">
        <f t="shared" si="7"/>
        <v>-231.37829916605199</v>
      </c>
      <c r="H53" s="6">
        <f t="shared" si="8"/>
        <v>283.36807949824413</v>
      </c>
      <c r="I53" s="6">
        <f t="shared" si="11"/>
        <v>49.077616899115</v>
      </c>
      <c r="K53" s="1" t="s">
        <v>12</v>
      </c>
    </row>
    <row r="54" spans="1:12" ht="23.25" x14ac:dyDescent="0.35">
      <c r="A54" s="4">
        <f t="shared" si="9"/>
        <v>53</v>
      </c>
      <c r="B54" s="11">
        <v>2391</v>
      </c>
      <c r="C54">
        <v>3454</v>
      </c>
      <c r="D54" s="6">
        <f t="shared" si="10"/>
        <v>52</v>
      </c>
      <c r="E54" t="s">
        <v>86</v>
      </c>
      <c r="F54" s="6">
        <f t="shared" si="6"/>
        <v>220.50490581724</v>
      </c>
      <c r="G54" s="6">
        <f t="shared" si="7"/>
        <v>-275.73768285725998</v>
      </c>
      <c r="H54" s="6">
        <f t="shared" si="8"/>
        <v>353.06328503111274</v>
      </c>
      <c r="I54" s="6">
        <f t="shared" si="11"/>
        <v>50.981617889294675</v>
      </c>
      <c r="K54" s="1" t="s">
        <v>17</v>
      </c>
    </row>
    <row r="55" spans="1:12" ht="23.25" x14ac:dyDescent="0.35">
      <c r="A55" s="4">
        <f t="shared" si="9"/>
        <v>54</v>
      </c>
      <c r="B55" s="11">
        <v>2200</v>
      </c>
      <c r="C55">
        <v>3636</v>
      </c>
      <c r="D55" s="6">
        <f t="shared" si="10"/>
        <v>53</v>
      </c>
      <c r="E55" t="s">
        <v>87</v>
      </c>
      <c r="F55" s="6">
        <f t="shared" si="6"/>
        <v>294.34176491708803</v>
      </c>
      <c r="G55" s="6">
        <f t="shared" si="7"/>
        <v>-291.89710155305801</v>
      </c>
      <c r="H55" s="6">
        <f t="shared" si="8"/>
        <v>414.53708214052767</v>
      </c>
      <c r="I55" s="6">
        <f t="shared" si="11"/>
        <v>52.372195717656922</v>
      </c>
      <c r="K55" s="1" t="s">
        <v>13</v>
      </c>
    </row>
    <row r="56" spans="1:12" ht="23.25" x14ac:dyDescent="0.35">
      <c r="A56" s="4">
        <f t="shared" si="9"/>
        <v>55</v>
      </c>
      <c r="B56" s="11">
        <v>2049</v>
      </c>
      <c r="C56">
        <v>3723</v>
      </c>
      <c r="D56" s="6">
        <f t="shared" si="10"/>
        <v>54</v>
      </c>
      <c r="E56" t="s">
        <v>88</v>
      </c>
      <c r="F56" s="6">
        <f t="shared" si="6"/>
        <v>413.04052228851401</v>
      </c>
      <c r="G56" s="6">
        <f t="shared" si="7"/>
        <v>-348.71900950233203</v>
      </c>
      <c r="H56" s="6">
        <f t="shared" si="8"/>
        <v>540.56213393157304</v>
      </c>
      <c r="I56" s="6">
        <f t="shared" si="11"/>
        <v>54.67296581666308</v>
      </c>
      <c r="L56" s="1" t="s">
        <v>14</v>
      </c>
    </row>
    <row r="57" spans="1:12" ht="23.25" x14ac:dyDescent="0.35">
      <c r="A57" s="4">
        <f t="shared" si="9"/>
        <v>56</v>
      </c>
      <c r="B57" s="11">
        <v>1945</v>
      </c>
      <c r="C57">
        <v>3711</v>
      </c>
      <c r="D57" s="6">
        <f t="shared" si="10"/>
        <v>55</v>
      </c>
      <c r="E57" t="s">
        <v>89</v>
      </c>
      <c r="F57" s="6">
        <f t="shared" si="6"/>
        <v>507.37998606946002</v>
      </c>
      <c r="G57" s="6">
        <f t="shared" si="7"/>
        <v>-397.30357183299702</v>
      </c>
      <c r="H57" s="6">
        <f t="shared" si="8"/>
        <v>644.42577420142254</v>
      </c>
      <c r="I57" s="6">
        <f t="shared" si="11"/>
        <v>56.196926087485707</v>
      </c>
      <c r="L57" s="1" t="s">
        <v>15</v>
      </c>
    </row>
    <row r="58" spans="1:12" ht="23.25" x14ac:dyDescent="0.35">
      <c r="A58" s="4">
        <f t="shared" si="9"/>
        <v>57</v>
      </c>
      <c r="B58" s="11">
        <v>1891</v>
      </c>
      <c r="C58">
        <v>3599</v>
      </c>
      <c r="D58" s="6">
        <f t="shared" si="10"/>
        <v>56</v>
      </c>
      <c r="E58" t="s">
        <v>90</v>
      </c>
      <c r="F58" s="6">
        <f t="shared" si="6"/>
        <v>757.85847712090595</v>
      </c>
      <c r="G58" s="6">
        <f t="shared" si="7"/>
        <v>-473.65032431919502</v>
      </c>
      <c r="H58" s="6">
        <f t="shared" si="8"/>
        <v>893.69687314642499</v>
      </c>
      <c r="I58" s="6">
        <f t="shared" si="11"/>
        <v>59.03351839082206</v>
      </c>
      <c r="L58" s="1" t="s">
        <v>16</v>
      </c>
    </row>
    <row r="59" spans="1:12" ht="23.25" x14ac:dyDescent="0.35">
      <c r="A59" s="4">
        <f t="shared" si="9"/>
        <v>58</v>
      </c>
      <c r="B59" s="11">
        <v>1893</v>
      </c>
      <c r="C59">
        <v>3401</v>
      </c>
      <c r="D59" s="6">
        <f t="shared" si="10"/>
        <v>57</v>
      </c>
      <c r="E59" t="s">
        <v>91</v>
      </c>
      <c r="F59" s="6">
        <f t="shared" si="6"/>
        <v>947.13312435249998</v>
      </c>
      <c r="G59" s="6">
        <f t="shared" si="7"/>
        <v>-498.37163556517402</v>
      </c>
      <c r="H59" s="6">
        <f t="shared" si="8"/>
        <v>1070.2501774733023</v>
      </c>
      <c r="I59" s="6">
        <f t="shared" si="11"/>
        <v>60.597818137610759</v>
      </c>
      <c r="K59" s="1" t="s">
        <v>18</v>
      </c>
    </row>
    <row r="60" spans="1:12" ht="23.25" x14ac:dyDescent="0.35">
      <c r="A60" s="4">
        <f t="shared" si="9"/>
        <v>59</v>
      </c>
      <c r="B60" s="11">
        <v>1952</v>
      </c>
      <c r="C60">
        <v>3133</v>
      </c>
      <c r="D60" s="6">
        <f t="shared" si="10"/>
        <v>58</v>
      </c>
      <c r="E60" t="s">
        <v>92</v>
      </c>
      <c r="F60" s="6">
        <f t="shared" si="6"/>
        <v>1446.19652925422</v>
      </c>
      <c r="G60" s="6">
        <f t="shared" si="7"/>
        <v>-648.32846738673004</v>
      </c>
      <c r="H60" s="6">
        <f t="shared" si="8"/>
        <v>1584.8704056959921</v>
      </c>
      <c r="I60" s="6">
        <f t="shared" si="11"/>
        <v>64.005353894301479</v>
      </c>
      <c r="K60" s="1" t="s">
        <v>19</v>
      </c>
    </row>
    <row r="61" spans="1:12" ht="23.25" x14ac:dyDescent="0.35">
      <c r="A61" s="4">
        <f t="shared" si="9"/>
        <v>60</v>
      </c>
      <c r="B61" s="11">
        <v>2057</v>
      </c>
      <c r="C61">
        <v>2834</v>
      </c>
      <c r="D61" s="6">
        <f t="shared" si="10"/>
        <v>59</v>
      </c>
      <c r="E61" t="s">
        <v>93</v>
      </c>
      <c r="F61" s="6">
        <f t="shared" si="6"/>
        <v>2269.0925118413802</v>
      </c>
      <c r="G61" s="6">
        <f t="shared" si="7"/>
        <v>-824.57345788053794</v>
      </c>
      <c r="H61" s="6">
        <f t="shared" si="8"/>
        <v>2414.2705347031206</v>
      </c>
      <c r="I61" s="6">
        <f t="shared" si="11"/>
        <v>67.659315663641735</v>
      </c>
      <c r="K61" s="1" t="s">
        <v>20</v>
      </c>
    </row>
    <row r="62" spans="1:12" ht="23.25" x14ac:dyDescent="0.35">
      <c r="A62" s="4">
        <f t="shared" si="9"/>
        <v>61</v>
      </c>
      <c r="B62" s="11">
        <v>2204</v>
      </c>
      <c r="C62">
        <v>2526</v>
      </c>
      <c r="D62" s="6">
        <f t="shared" si="10"/>
        <v>60</v>
      </c>
      <c r="E62" t="s">
        <v>94</v>
      </c>
      <c r="F62" s="6">
        <f t="shared" si="6"/>
        <v>4740.6478285302301</v>
      </c>
      <c r="G62" s="6">
        <f t="shared" si="7"/>
        <v>-1370.4074560505601</v>
      </c>
      <c r="H62" s="6">
        <f t="shared" si="8"/>
        <v>4934.7500878714563</v>
      </c>
      <c r="I62" s="6">
        <f t="shared" si="11"/>
        <v>73.867063238469342</v>
      </c>
      <c r="L62" s="1" t="s">
        <v>32</v>
      </c>
    </row>
    <row r="63" spans="1:12" ht="23.25" x14ac:dyDescent="0.35">
      <c r="A63" s="4">
        <f t="shared" si="9"/>
        <v>62</v>
      </c>
      <c r="B63" s="11">
        <v>2404</v>
      </c>
      <c r="C63">
        <v>2253</v>
      </c>
      <c r="D63" s="6">
        <f t="shared" si="10"/>
        <v>61</v>
      </c>
      <c r="E63" t="s">
        <v>95</v>
      </c>
      <c r="F63" s="6">
        <f t="shared" si="6"/>
        <v>18269.9140534545</v>
      </c>
      <c r="G63" s="6">
        <f t="shared" si="7"/>
        <v>-3899.2197795356001</v>
      </c>
      <c r="H63" s="6">
        <f t="shared" si="8"/>
        <v>18681.372390960358</v>
      </c>
      <c r="I63" s="6">
        <f t="shared" si="11"/>
        <v>85.428640490218314</v>
      </c>
      <c r="L63" s="1" t="s">
        <v>33</v>
      </c>
    </row>
    <row r="64" spans="1:12" ht="23.25" x14ac:dyDescent="0.35">
      <c r="A64" s="4">
        <f t="shared" si="9"/>
        <v>63</v>
      </c>
      <c r="B64" s="11">
        <v>2623</v>
      </c>
      <c r="C64">
        <v>2045</v>
      </c>
      <c r="D64" s="6">
        <f t="shared" si="10"/>
        <v>62</v>
      </c>
      <c r="E64" t="s">
        <v>96</v>
      </c>
      <c r="F64" s="6">
        <f t="shared" si="6"/>
        <v>-19178.8102672653</v>
      </c>
      <c r="G64" s="6">
        <f t="shared" si="7"/>
        <v>2708.0214340071102</v>
      </c>
      <c r="H64" s="6">
        <f t="shared" si="8"/>
        <v>19369.05117332294</v>
      </c>
      <c r="I64" s="6">
        <f t="shared" si="11"/>
        <v>85.742615361478158</v>
      </c>
      <c r="L64" s="1" t="s">
        <v>21</v>
      </c>
    </row>
    <row r="65" spans="1:12" ht="23.25" x14ac:dyDescent="0.35">
      <c r="A65" s="4">
        <f t="shared" si="9"/>
        <v>64</v>
      </c>
      <c r="B65" s="12">
        <v>2854</v>
      </c>
      <c r="C65">
        <v>1919</v>
      </c>
      <c r="D65" s="6">
        <f t="shared" si="10"/>
        <v>63</v>
      </c>
      <c r="E65" t="s">
        <v>97</v>
      </c>
      <c r="F65" s="6">
        <f t="shared" si="6"/>
        <v>-8711.5107298246894</v>
      </c>
      <c r="G65" s="6">
        <f t="shared" si="7"/>
        <v>611.67799735039205</v>
      </c>
      <c r="H65" s="6">
        <f t="shared" si="8"/>
        <v>8732.9587865907888</v>
      </c>
      <c r="I65" s="6">
        <f t="shared" si="11"/>
        <v>78.824222765220441</v>
      </c>
      <c r="L65" s="1" t="s">
        <v>22</v>
      </c>
    </row>
    <row r="66" spans="1:12" ht="23.25" x14ac:dyDescent="0.35">
      <c r="L66" s="1" t="s">
        <v>23</v>
      </c>
    </row>
    <row r="67" spans="1:12" ht="23.25" x14ac:dyDescent="0.35">
      <c r="K67" s="1" t="s">
        <v>24</v>
      </c>
    </row>
    <row r="68" spans="1:12" ht="23.25" x14ac:dyDescent="0.35">
      <c r="K68" s="1" t="s">
        <v>31</v>
      </c>
    </row>
    <row r="69" spans="1:12" ht="23.25" x14ac:dyDescent="0.35">
      <c r="D69" s="1"/>
      <c r="K69" s="1" t="s">
        <v>28</v>
      </c>
    </row>
    <row r="70" spans="1:12" ht="23.25" x14ac:dyDescent="0.35">
      <c r="D70" s="1"/>
      <c r="K70" s="1" t="s">
        <v>30</v>
      </c>
    </row>
    <row r="71" spans="1:12" ht="23.25" x14ac:dyDescent="0.35">
      <c r="D71" s="1"/>
      <c r="K71" s="1" t="s">
        <v>29</v>
      </c>
    </row>
    <row r="72" spans="1:12" ht="23.25" x14ac:dyDescent="0.35">
      <c r="D72" s="1"/>
    </row>
    <row r="73" spans="1:12" ht="23.25" x14ac:dyDescent="0.35">
      <c r="D73" s="1"/>
    </row>
  </sheetData>
  <pageMargins left="0.7" right="0.7" top="0.75" bottom="0.75" header="0.3" footer="0.3"/>
  <pageSetup scale="3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2013-10-19T08:30:24Z</dcterms:modified>
</cp:coreProperties>
</file>