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30" windowWidth="2544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" i="1" l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F65" i="1" l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2" i="1"/>
  <c r="G3" i="1"/>
  <c r="A3" i="1"/>
  <c r="A4" i="1" l="1"/>
  <c r="A5" i="1" s="1"/>
  <c r="H2" i="1"/>
  <c r="I2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Q45" i="1" l="1"/>
  <c r="Q46" i="1"/>
  <c r="A6" i="1"/>
  <c r="Q47" i="1" l="1"/>
  <c r="A7" i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</calcChain>
</file>

<file path=xl/sharedStrings.xml><?xml version="1.0" encoding="utf-8"?>
<sst xmlns="http://schemas.openxmlformats.org/spreadsheetml/2006/main" count="98" uniqueCount="98">
  <si>
    <t>Time Index</t>
  </si>
  <si>
    <t>Freq. Index</t>
  </si>
  <si>
    <t>DFT Complex</t>
  </si>
  <si>
    <t>DFT Real</t>
  </si>
  <si>
    <t>DFT Imag</t>
  </si>
  <si>
    <t>DFT Mag.</t>
  </si>
  <si>
    <t>ADC Performance SNR Calculator</t>
  </si>
  <si>
    <t>Copyright © Silicon Labs 2013</t>
  </si>
  <si>
    <t>Signal-to-Noise Ratio (SNR)</t>
  </si>
  <si>
    <t>(dB)</t>
  </si>
  <si>
    <t>How To Use:</t>
  </si>
  <si>
    <t>2) Copy the samples retrieved and paste into the yellow column named  "ADC Value"</t>
  </si>
  <si>
    <t xml:space="preserve">     If you do not have this add-in, follow these steps to install it:</t>
  </si>
  <si>
    <t>a) Navigate to File --&gt; Options --&gt; Add-Ins through the main menu.</t>
  </si>
  <si>
    <t>b) Locate "Analysis Toolpack" in the list of available Add-Ins, select it, and click Go.</t>
  </si>
  <si>
    <t xml:space="preserve">c) In the menu that appears, check the box next to "Analysis Toolpack" and click Ok. </t>
  </si>
  <si>
    <t>3) You must use the "Analysis Toolpack" Microsoft Excel Add-In to process the data.</t>
  </si>
  <si>
    <t>4) After pasting your ADC data, navigate to Data --&gt; Data Analysis in your menu.</t>
  </si>
  <si>
    <t>5) Select "Fourier Analysis" from the menu that appears and click Ok.</t>
  </si>
  <si>
    <t>6) Configure the Fourier Analysis with the following settings:</t>
  </si>
  <si>
    <t>Labels in First Row: Disabled</t>
  </si>
  <si>
    <t>Inverse: Disabled</t>
  </si>
  <si>
    <t>Selected Output Mode: Output Range</t>
  </si>
  <si>
    <t>7) Click Ok; the Signal-to-Noise Ratio will be calculated and displayed above.</t>
  </si>
  <si>
    <t>Signal Amplitude Average</t>
  </si>
  <si>
    <t>Noise Amplitude Average</t>
  </si>
  <si>
    <t>DFT Mag. (Log)</t>
  </si>
  <si>
    <t xml:space="preserve">    and subtract the magnitude of the fundamental harmonic.</t>
  </si>
  <si>
    <t xml:space="preserve">    from the magnitude of the next highest harmonic.</t>
  </si>
  <si>
    <t>9) To find Spurious-Free Dynamic Range, subtract the magnitude of the fundamental harmonic</t>
  </si>
  <si>
    <t>8) To calculate Total Harmonic Distortion, add the magnitudes of the first 4-5 harmonics,</t>
  </si>
  <si>
    <t>Input Range: $B$2:$B$65</t>
  </si>
  <si>
    <t>Output Range: $E$2:$E$65</t>
  </si>
  <si>
    <t>95565</t>
  </si>
  <si>
    <t>-510.710132822074-727.308703680281i</t>
  </si>
  <si>
    <t>3950.16533152929+15510.0462257134i</t>
  </si>
  <si>
    <t>112.817549244979+1136.39212576732i</t>
  </si>
  <si>
    <t>-46.0862759999603+651.892022048505i</t>
  </si>
  <si>
    <t>-48.7815591074704+432.008917507327i</t>
  </si>
  <si>
    <t>-66.1254884038505+393.211671412405i</t>
  </si>
  <si>
    <t>-81.3214710082272+328.612730293318i</t>
  </si>
  <si>
    <t>-99.1715728752536+275.877200360025i</t>
  </si>
  <si>
    <t>-101.55834472502+238.034129928345i</t>
  </si>
  <si>
    <t>-65.5548967370703+165.78796773088i</t>
  </si>
  <si>
    <t>-104.423556660877+204.229825223096i</t>
  </si>
  <si>
    <t>-64.9501614238231+137.59934365143i</t>
  </si>
  <si>
    <t>-91.7987647522609+159.18526106688i</t>
  </si>
  <si>
    <t>-85.2212688437429+127.377584361484i</t>
  </si>
  <si>
    <t>-69.8722162856183+82.7209694401312i</t>
  </si>
  <si>
    <t>-111+142i</t>
  </si>
  <si>
    <t>-119.71309986819+61.2169859247954i</t>
  </si>
  <si>
    <t>-98.2850817320218+79.6254952883867i</t>
  </si>
  <si>
    <t>-103.583081650513+64.285100821461i</t>
  </si>
  <si>
    <t>-115.23360476025+66.773875119514i</t>
  </si>
  <si>
    <t>-83.9588413857919+75.5846748850573i</t>
  </si>
  <si>
    <t>-104.779525977029+35.8878010125135i</t>
  </si>
  <si>
    <t>-90.722556780631+69.4028562469019i</t>
  </si>
  <si>
    <t>-104.828427124746+57.8772003600253i</t>
  </si>
  <si>
    <t>-108.142435603942+37.0915185627038i</t>
  </si>
  <si>
    <t>-68.6106490796285+48.0830877728565i</t>
  </si>
  <si>
    <t>-90.8365567241482+0.373627496519134i</t>
  </si>
  <si>
    <t>-57.7299578159651+41.0665535165891i</t>
  </si>
  <si>
    <t>-105.621913740816+23.3546395915162i</t>
  </si>
  <si>
    <t>-117.588420755902-8.93428028084509i</t>
  </si>
  <si>
    <t>-33.7730181293943+13.1501884975976i</t>
  </si>
  <si>
    <t>-127</t>
  </si>
  <si>
    <t>-33.7730181293935-13.150188497598i</t>
  </si>
  <si>
    <t>-117.588420755916+8.93428028084963i</t>
  </si>
  <si>
    <t>-105.621913740817-23.3546395915157i</t>
  </si>
  <si>
    <t>-57.7299578159657-41.066553516589i</t>
  </si>
  <si>
    <t>-90.8365567241484-0.373627496518623i</t>
  </si>
  <si>
    <t>-68.6106490796279-48.083087772854i</t>
  </si>
  <si>
    <t>-108.142435603942-37.0915185627035i</t>
  </si>
  <si>
    <t>-104.828427124746-57.8772003600252i</t>
  </si>
  <si>
    <t>-90.7225567806313-69.4028562469016i</t>
  </si>
  <si>
    <t>-104.779525977032-35.8878010125126i</t>
  </si>
  <si>
    <t>-83.9588413857924-75.5846748850572i</t>
  </si>
  <si>
    <t>-115.23360476025-66.7738751195137i</t>
  </si>
  <si>
    <t>-103.583081650513-64.2851008214604i</t>
  </si>
  <si>
    <t>-98.2850817320192-79.6254952883821i</t>
  </si>
  <si>
    <t>-119.71309986819-61.2169859247954i</t>
  </si>
  <si>
    <t>-111-142i</t>
  </si>
  <si>
    <t>-69.8722162856182-82.7209694401308i</t>
  </si>
  <si>
    <t>-85.2212688437483-127.377584361487i</t>
  </si>
  <si>
    <t>-91.7987647522618-159.18526106688i</t>
  </si>
  <si>
    <t>-64.9501614238236-137.59934365143i</t>
  </si>
  <si>
    <t>-104.423556660878-204.229825223095i</t>
  </si>
  <si>
    <t>-65.5548967370717-165.787967730873i</t>
  </si>
  <si>
    <t>-101.558344725021-238.034129928345i</t>
  </si>
  <si>
    <t>-99.1715728752542-275.877200360025i</t>
  </si>
  <si>
    <t>-81.3214710082282-328.612730293318i</t>
  </si>
  <si>
    <t>-66.1254884038567-393.211671412403i</t>
  </si>
  <si>
    <t>-48.7815591074722-432.008917507328i</t>
  </si>
  <si>
    <t>-46.086275999962-651.892022048505i</t>
  </si>
  <si>
    <t>112.817549244975-1136.39212576732i</t>
  </si>
  <si>
    <t>3950.16533152923-15510.0462257135i</t>
  </si>
  <si>
    <t>-510.710132822071+727.308703680281i</t>
  </si>
  <si>
    <t>1) Run the F99x_ADC_Performance.c code. Refer to F99x_ADC_Performance_Readme.txt for details.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</si>
</sst>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0" fillId="4" borderId="2" xfId="0" applyFill="1" applyBorder="1"/>
    <xf numFmtId="0" fontId="0" fillId="3" borderId="2" xfId="0" applyFill="1" applyBorder="1"/>
    <xf numFmtId="0" fontId="0" fillId="6" borderId="2" xfId="0" applyFill="1" applyBorder="1"/>
    <xf numFmtId="0" fontId="0" fillId="5" borderId="2" xfId="0" applyFill="1" applyBorder="1"/>
    <xf numFmtId="0" fontId="2" fillId="8" borderId="2" xfId="0" applyFont="1" applyFill="1" applyBorder="1"/>
    <xf numFmtId="0" fontId="2" fillId="7" borderId="2" xfId="0" applyFont="1" applyFill="1" applyBorder="1"/>
    <xf numFmtId="0" fontId="3" fillId="2" borderId="2" xfId="1" applyFont="1" applyBorder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Output</a:t>
            </a:r>
            <a:r>
              <a:rPr lang="en-US" baseline="0"/>
              <a:t> Data - DFT of Sample Data (Log Scale)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Sheet1!$I$2:$I$65</c:f>
              <c:numCache>
                <c:formatCode>General</c:formatCode>
                <c:ptCount val="64"/>
                <c:pt idx="0">
                  <c:v>99.606068172140681</c:v>
                </c:pt>
                <c:pt idx="1">
                  <c:v>58.98495475146585</c:v>
                </c:pt>
                <c:pt idx="2">
                  <c:v>84.085746356454933</c:v>
                </c:pt>
                <c:pt idx="3">
                  <c:v>61.160761118555399</c:v>
                </c:pt>
                <c:pt idx="4">
                  <c:v>56.318445873218366</c:v>
                </c:pt>
                <c:pt idx="5">
                  <c:v>52.784834635400024</c:v>
                </c:pt>
                <c:pt idx="6">
                  <c:v>52.035399881207653</c:v>
                </c:pt>
                <c:pt idx="7">
                  <c:v>50.617447722540447</c:v>
                </c:pt>
                <c:pt idx="8">
                  <c:v>49.371694745119648</c:v>
                </c:pt>
                <c:pt idx="9">
                  <c:v>48.292582977752659</c:v>
                </c:pt>
                <c:pt idx="10">
                  <c:v>45.070546691378141</c:v>
                </c:pt>
                <c:pt idx="11">
                  <c:v>47.248806415480132</c:v>
                </c:pt>
                <c:pt idx="12">
                  <c:v>43.702802280155396</c:v>
                </c:pt>
                <c:pt idx="13">
                  <c:v>45.332059673230489</c:v>
                </c:pt>
                <c:pt idx="14">
                  <c:v>43.764898649402681</c:v>
                </c:pt>
                <c:pt idx="15">
                  <c:v>40.770933739900642</c:v>
                </c:pt>
                <c:pt idx="16">
                  <c:v>45.16488728202053</c:v>
                </c:pt>
                <c:pt idx="17">
                  <c:v>42.636043556006115</c:v>
                </c:pt>
                <c:pt idx="18">
                  <c:v>42.109645412002251</c:v>
                </c:pt>
                <c:pt idx="19">
                  <c:v>41.79173883515125</c:v>
                </c:pt>
                <c:pt idx="20">
                  <c:v>42.553906830461315</c:v>
                </c:pt>
                <c:pt idx="21">
                  <c:v>41.135780345736137</c:v>
                </c:pt>
                <c:pt idx="22">
                  <c:v>40.965343924616434</c:v>
                </c:pt>
                <c:pt idx="23">
                  <c:v>41.23093042215163</c:v>
                </c:pt>
                <c:pt idx="24">
                  <c:v>41.637354410309591</c:v>
                </c:pt>
                <c:pt idx="25">
                  <c:v>41.238588341851226</c:v>
                </c:pt>
                <c:pt idx="26">
                  <c:v>38.56606151313639</c:v>
                </c:pt>
                <c:pt idx="27">
                  <c:v>39.260384517100547</c:v>
                </c:pt>
                <c:pt idx="28">
                  <c:v>37.128098065223767</c:v>
                </c:pt>
                <c:pt idx="29">
                  <c:v>40.762315896125692</c:v>
                </c:pt>
                <c:pt idx="30">
                  <c:v>41.505634273418295</c:v>
                </c:pt>
                <c:pt idx="31">
                  <c:v>31.420858269713399</c:v>
                </c:pt>
                <c:pt idx="32">
                  <c:v>42.144199392957368</c:v>
                </c:pt>
                <c:pt idx="33">
                  <c:v>31.420858269713264</c:v>
                </c:pt>
                <c:pt idx="34">
                  <c:v>41.505634273419332</c:v>
                </c:pt>
                <c:pt idx="35">
                  <c:v>40.762315896125763</c:v>
                </c:pt>
                <c:pt idx="36">
                  <c:v>37.128098065223817</c:v>
                </c:pt>
                <c:pt idx="37">
                  <c:v>39.260384517100562</c:v>
                </c:pt>
                <c:pt idx="38">
                  <c:v>38.566061513136191</c:v>
                </c:pt>
                <c:pt idx="39">
                  <c:v>41.238588341851226</c:v>
                </c:pt>
                <c:pt idx="40">
                  <c:v>41.637354410309591</c:v>
                </c:pt>
                <c:pt idx="41">
                  <c:v>41.23093042215163</c:v>
                </c:pt>
                <c:pt idx="42">
                  <c:v>40.96534392461664</c:v>
                </c:pt>
                <c:pt idx="43">
                  <c:v>41.135780345736165</c:v>
                </c:pt>
                <c:pt idx="44">
                  <c:v>42.553906830461308</c:v>
                </c:pt>
                <c:pt idx="45">
                  <c:v>41.791738835151222</c:v>
                </c:pt>
                <c:pt idx="46">
                  <c:v>42.109645412001917</c:v>
                </c:pt>
                <c:pt idx="47">
                  <c:v>42.636043556006115</c:v>
                </c:pt>
                <c:pt idx="48">
                  <c:v>45.16488728202053</c:v>
                </c:pt>
                <c:pt idx="49">
                  <c:v>40.770933739900613</c:v>
                </c:pt>
                <c:pt idx="50">
                  <c:v>43.764898649402994</c:v>
                </c:pt>
                <c:pt idx="51">
                  <c:v>45.332059673230503</c:v>
                </c:pt>
                <c:pt idx="52">
                  <c:v>43.702802280155417</c:v>
                </c:pt>
                <c:pt idx="53">
                  <c:v>47.248806415480118</c:v>
                </c:pt>
                <c:pt idx="54">
                  <c:v>45.070546691377857</c:v>
                </c:pt>
                <c:pt idx="55">
                  <c:v>48.29258297775268</c:v>
                </c:pt>
                <c:pt idx="56">
                  <c:v>49.371694745119655</c:v>
                </c:pt>
                <c:pt idx="57">
                  <c:v>50.617447722540454</c:v>
                </c:pt>
                <c:pt idx="58">
                  <c:v>52.035399881207631</c:v>
                </c:pt>
                <c:pt idx="59">
                  <c:v>52.784834635400053</c:v>
                </c:pt>
                <c:pt idx="60">
                  <c:v>56.318445873218366</c:v>
                </c:pt>
                <c:pt idx="61">
                  <c:v>61.160761118555399</c:v>
                </c:pt>
                <c:pt idx="62">
                  <c:v>84.085746356454962</c:v>
                </c:pt>
                <c:pt idx="63">
                  <c:v>58.984954751465835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16320"/>
        <c:axId val="87707008"/>
      </c:lineChart>
      <c:catAx>
        <c:axId val="66616320"/>
        <c:scaling>
          <c:orientation val="minMax"/>
        </c:scaling>
        <c:delete val="0"/>
        <c:axPos val="b"/>
        <c:majorTickMark val="out"/>
        <c:minorTickMark val="none"/>
        <c:tickLblPos val="nextTo"/>
        <c:crossAx val="87707008"/>
        <c:crosses val="autoZero"/>
        <c:auto val="1"/>
        <c:lblAlgn val="ctr"/>
        <c:lblOffset val="100"/>
        <c:noMultiLvlLbl val="0"/>
      </c:catAx>
      <c:valAx>
        <c:axId val="8770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616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ADC Data</a:t>
            </a:r>
            <a:r>
              <a:rPr lang="en-US" baseline="0"/>
              <a:t> - Sample Data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Sheet1!$B$2:$B$65</c:f>
              <c:numCache>
                <c:formatCode>General</c:formatCode>
                <c:ptCount val="64"/>
                <c:pt idx="0">
                  <c:v>1526</c:v>
                </c:pt>
                <c:pt idx="1">
                  <c:v>1427</c:v>
                </c:pt>
                <c:pt idx="2">
                  <c:v>1341</c:v>
                </c:pt>
                <c:pt idx="3">
                  <c:v>1249</c:v>
                </c:pt>
                <c:pt idx="4">
                  <c:v>1179</c:v>
                </c:pt>
                <c:pt idx="5">
                  <c:v>1117</c:v>
                </c:pt>
                <c:pt idx="6">
                  <c:v>1060</c:v>
                </c:pt>
                <c:pt idx="7">
                  <c:v>1024</c:v>
                </c:pt>
                <c:pt idx="8">
                  <c:v>1004</c:v>
                </c:pt>
                <c:pt idx="9">
                  <c:v>1003</c:v>
                </c:pt>
                <c:pt idx="10">
                  <c:v>1019</c:v>
                </c:pt>
                <c:pt idx="11">
                  <c:v>1049</c:v>
                </c:pt>
                <c:pt idx="12">
                  <c:v>1103</c:v>
                </c:pt>
                <c:pt idx="13">
                  <c:v>1165</c:v>
                </c:pt>
                <c:pt idx="14">
                  <c:v>1244</c:v>
                </c:pt>
                <c:pt idx="15">
                  <c:v>1329</c:v>
                </c:pt>
                <c:pt idx="16">
                  <c:v>1418</c:v>
                </c:pt>
                <c:pt idx="17">
                  <c:v>1513</c:v>
                </c:pt>
                <c:pt idx="18">
                  <c:v>1609</c:v>
                </c:pt>
                <c:pt idx="19">
                  <c:v>1697</c:v>
                </c:pt>
                <c:pt idx="20">
                  <c:v>1779</c:v>
                </c:pt>
                <c:pt idx="21">
                  <c:v>1854</c:v>
                </c:pt>
                <c:pt idx="22">
                  <c:v>1914</c:v>
                </c:pt>
                <c:pt idx="23">
                  <c:v>1956</c:v>
                </c:pt>
                <c:pt idx="24">
                  <c:v>1984</c:v>
                </c:pt>
                <c:pt idx="25">
                  <c:v>1996</c:v>
                </c:pt>
                <c:pt idx="26">
                  <c:v>1988</c:v>
                </c:pt>
                <c:pt idx="27">
                  <c:v>1979</c:v>
                </c:pt>
                <c:pt idx="28">
                  <c:v>1923</c:v>
                </c:pt>
                <c:pt idx="29">
                  <c:v>1867</c:v>
                </c:pt>
                <c:pt idx="30">
                  <c:v>1794</c:v>
                </c:pt>
                <c:pt idx="31">
                  <c:v>1720</c:v>
                </c:pt>
                <c:pt idx="32">
                  <c:v>1628</c:v>
                </c:pt>
                <c:pt idx="33">
                  <c:v>1537</c:v>
                </c:pt>
                <c:pt idx="34">
                  <c:v>1441</c:v>
                </c:pt>
                <c:pt idx="35">
                  <c:v>1349</c:v>
                </c:pt>
                <c:pt idx="36">
                  <c:v>1257</c:v>
                </c:pt>
                <c:pt idx="37">
                  <c:v>1183</c:v>
                </c:pt>
                <c:pt idx="38">
                  <c:v>1116</c:v>
                </c:pt>
                <c:pt idx="39">
                  <c:v>1079</c:v>
                </c:pt>
                <c:pt idx="40">
                  <c:v>1023</c:v>
                </c:pt>
                <c:pt idx="41">
                  <c:v>1008</c:v>
                </c:pt>
                <c:pt idx="42">
                  <c:v>1002</c:v>
                </c:pt>
                <c:pt idx="43">
                  <c:v>1025</c:v>
                </c:pt>
                <c:pt idx="44">
                  <c:v>1051</c:v>
                </c:pt>
                <c:pt idx="45">
                  <c:v>1098</c:v>
                </c:pt>
                <c:pt idx="46">
                  <c:v>1160</c:v>
                </c:pt>
                <c:pt idx="47">
                  <c:v>1237</c:v>
                </c:pt>
                <c:pt idx="48">
                  <c:v>1318</c:v>
                </c:pt>
                <c:pt idx="49">
                  <c:v>1404</c:v>
                </c:pt>
                <c:pt idx="50">
                  <c:v>1507</c:v>
                </c:pt>
                <c:pt idx="51">
                  <c:v>1598</c:v>
                </c:pt>
                <c:pt idx="52">
                  <c:v>1694</c:v>
                </c:pt>
                <c:pt idx="53">
                  <c:v>1773</c:v>
                </c:pt>
                <c:pt idx="54">
                  <c:v>1849</c:v>
                </c:pt>
                <c:pt idx="55">
                  <c:v>1909</c:v>
                </c:pt>
                <c:pt idx="56">
                  <c:v>1950</c:v>
                </c:pt>
                <c:pt idx="57">
                  <c:v>1980</c:v>
                </c:pt>
                <c:pt idx="58">
                  <c:v>1996</c:v>
                </c:pt>
                <c:pt idx="59">
                  <c:v>1991</c:v>
                </c:pt>
                <c:pt idx="60">
                  <c:v>1967</c:v>
                </c:pt>
                <c:pt idx="61">
                  <c:v>1927</c:v>
                </c:pt>
                <c:pt idx="62">
                  <c:v>1875</c:v>
                </c:pt>
                <c:pt idx="63">
                  <c:v>1803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41408"/>
        <c:axId val="100242944"/>
      </c:lineChart>
      <c:catAx>
        <c:axId val="100241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00242944"/>
        <c:crosses val="autoZero"/>
        <c:auto val="1"/>
        <c:lblAlgn val="ctr"/>
        <c:lblOffset val="100"/>
        <c:noMultiLvlLbl val="0"/>
      </c:catAx>
      <c:valAx>
        <c:axId val="10024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241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85044</xdr:colOff>
      <xdr:row>19</xdr:row>
      <xdr:rowOff>98772</xdr:rowOff>
    </xdr:from>
    <xdr:to>
      <xdr:col>15</xdr:col>
      <xdr:colOff>3116035</xdr:colOff>
      <xdr:row>42</xdr:row>
      <xdr:rowOff>148078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81643</xdr:colOff>
      <xdr:row>1</xdr:row>
      <xdr:rowOff>152399</xdr:rowOff>
    </xdr:from>
    <xdr:to>
      <xdr:col>15</xdr:col>
      <xdr:colOff>3102428</xdr:colOff>
      <xdr:row>18</xdr:row>
      <xdr:rowOff>113658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3"/>
  <sheetViews>
    <sheetView tabSelected="1" topLeftCell="A2" zoomScale="55" zoomScaleNormal="55" workbookViewId="0">
      <selection activeCell="K52" sqref="K52"/>
    </sheetView>
  </sheetViews>
  <sheetFormatPr defaultRowHeight="15" x14ac:dyDescent="0.25"/>
  <cols>
    <col min="1" max="1" width="11.5703125" customWidth="1"/>
    <col min="2" max="2" width="12.28515625" customWidth="1"/>
    <col min="3" max="3" width="11.5703125" customWidth="1"/>
    <col min="4" max="4" width="14.5703125" customWidth="1"/>
    <col min="5" max="5" width="41.7109375" bestFit="1" customWidth="1"/>
    <col min="6" max="6" width="11.42578125" customWidth="1"/>
    <col min="7" max="7" width="11.5703125" customWidth="1"/>
    <col min="8" max="9" width="16" bestFit="1" customWidth="1"/>
    <col min="10" max="10" width="8.42578125" customWidth="1"/>
    <col min="15" max="15" width="29.42578125" customWidth="1"/>
    <col min="16" max="16" width="49" customWidth="1"/>
    <col min="17" max="17" width="18.42578125" customWidth="1"/>
  </cols>
  <sheetData>
    <row r="1" spans="1:9" x14ac:dyDescent="0.25">
      <c r="A1" s="3" t="s">
        <v>0</v>
      </c>
      <c r="B1" s="3">
        <v>1629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26</v>
      </c>
    </row>
    <row r="2" spans="1:9" x14ac:dyDescent="0.25">
      <c r="A2" s="4">
        <v>1</v>
      </c>
      <c r="B2" s="10">
        <v>1526</v>
      </c>
      <c r="D2" s="6">
        <f>0</f>
        <v>0</v>
      </c>
      <c r="E2" t="s">
        <v>33</v>
      </c>
      <c r="F2" s="6">
        <f t="shared" ref="F2:F33" si="0" xml:space="preserve"> IMREAL($E2)</f>
        <v>95565</v>
      </c>
      <c r="G2" s="6">
        <f t="shared" ref="G2:G33" si="1" xml:space="preserve"> IMAGINARY($E2)</f>
        <v>0</v>
      </c>
      <c r="H2" s="6">
        <f t="shared" ref="H2:H33" si="2" xml:space="preserve"> SQRT($F2 *$F2 + $G2 * $G2)</f>
        <v>95565</v>
      </c>
      <c r="I2" s="6">
        <f t="shared" ref="I2:I33" si="3">20*LOG($H2 + 1)</f>
        <v>99.606068172140681</v>
      </c>
    </row>
    <row r="3" spans="1:9" x14ac:dyDescent="0.25">
      <c r="A3" s="4">
        <f t="shared" ref="A3:A34" si="4" xml:space="preserve"> $A2 + 1</f>
        <v>2</v>
      </c>
      <c r="B3" s="11">
        <v>1427</v>
      </c>
      <c r="D3" s="6">
        <f t="shared" ref="D3:D34" si="5" xml:space="preserve"> $D2 + 1</f>
        <v>1</v>
      </c>
      <c r="E3" t="s">
        <v>34</v>
      </c>
      <c r="F3" s="6">
        <f t="shared" si="0"/>
        <v>-510.710132822074</v>
      </c>
      <c r="G3" s="6">
        <f t="shared" si="1"/>
        <v>-727.30870368028104</v>
      </c>
      <c r="H3" s="6">
        <f t="shared" si="2"/>
        <v>888.70849563635386</v>
      </c>
      <c r="I3" s="6">
        <f t="shared" si="3"/>
        <v>58.98495475146585</v>
      </c>
    </row>
    <row r="4" spans="1:9" x14ac:dyDescent="0.25">
      <c r="A4" s="4">
        <f t="shared" si="4"/>
        <v>3</v>
      </c>
      <c r="B4" s="11">
        <v>1341</v>
      </c>
      <c r="D4" s="6">
        <f t="shared" si="5"/>
        <v>2</v>
      </c>
      <c r="E4" t="s">
        <v>35</v>
      </c>
      <c r="F4" s="6">
        <f t="shared" si="0"/>
        <v>3950.1653315292901</v>
      </c>
      <c r="G4" s="6">
        <f t="shared" si="1"/>
        <v>15510.0462257134</v>
      </c>
      <c r="H4" s="6">
        <f t="shared" si="2"/>
        <v>16005.166043193129</v>
      </c>
      <c r="I4" s="6">
        <f t="shared" si="3"/>
        <v>84.085746356454933</v>
      </c>
    </row>
    <row r="5" spans="1:9" x14ac:dyDescent="0.25">
      <c r="A5" s="4">
        <f t="shared" si="4"/>
        <v>4</v>
      </c>
      <c r="B5" s="11">
        <v>1249</v>
      </c>
      <c r="D5" s="6">
        <f t="shared" si="5"/>
        <v>3</v>
      </c>
      <c r="E5" t="s">
        <v>36</v>
      </c>
      <c r="F5" s="6">
        <f t="shared" si="0"/>
        <v>112.81754924497901</v>
      </c>
      <c r="G5" s="6">
        <f t="shared" si="1"/>
        <v>1136.3921257673201</v>
      </c>
      <c r="H5" s="6">
        <f t="shared" si="2"/>
        <v>1141.9784861912294</v>
      </c>
      <c r="I5" s="6">
        <f t="shared" si="3"/>
        <v>61.160761118555399</v>
      </c>
    </row>
    <row r="6" spans="1:9" x14ac:dyDescent="0.25">
      <c r="A6" s="4">
        <f t="shared" si="4"/>
        <v>5</v>
      </c>
      <c r="B6" s="11">
        <v>1179</v>
      </c>
      <c r="D6" s="6">
        <f t="shared" si="5"/>
        <v>4</v>
      </c>
      <c r="E6" t="s">
        <v>37</v>
      </c>
      <c r="F6" s="6">
        <f t="shared" si="0"/>
        <v>-46.0862759999603</v>
      </c>
      <c r="G6" s="6">
        <f t="shared" si="1"/>
        <v>651.89202204850505</v>
      </c>
      <c r="H6" s="6">
        <f t="shared" si="2"/>
        <v>653.51905346824674</v>
      </c>
      <c r="I6" s="6">
        <f t="shared" si="3"/>
        <v>56.318445873218366</v>
      </c>
    </row>
    <row r="7" spans="1:9" x14ac:dyDescent="0.25">
      <c r="A7" s="4">
        <f t="shared" si="4"/>
        <v>6</v>
      </c>
      <c r="B7" s="11">
        <v>1117</v>
      </c>
      <c r="D7" s="6">
        <f t="shared" si="5"/>
        <v>5</v>
      </c>
      <c r="E7" t="s">
        <v>38</v>
      </c>
      <c r="F7" s="6">
        <f t="shared" si="0"/>
        <v>-48.7815591074704</v>
      </c>
      <c r="G7" s="6">
        <f t="shared" si="1"/>
        <v>432.008917507327</v>
      </c>
      <c r="H7" s="6">
        <f t="shared" si="2"/>
        <v>434.75435054155366</v>
      </c>
      <c r="I7" s="6">
        <f t="shared" si="3"/>
        <v>52.784834635400024</v>
      </c>
    </row>
    <row r="8" spans="1:9" x14ac:dyDescent="0.25">
      <c r="A8" s="4">
        <f t="shared" si="4"/>
        <v>7</v>
      </c>
      <c r="B8" s="11">
        <v>1060</v>
      </c>
      <c r="D8" s="6">
        <f t="shared" si="5"/>
        <v>6</v>
      </c>
      <c r="E8" t="s">
        <v>39</v>
      </c>
      <c r="F8" s="6">
        <f t="shared" si="0"/>
        <v>-66.125488403850497</v>
      </c>
      <c r="G8" s="6">
        <f t="shared" si="1"/>
        <v>393.211671412405</v>
      </c>
      <c r="H8" s="6">
        <f t="shared" si="2"/>
        <v>398.73299180226473</v>
      </c>
      <c r="I8" s="6">
        <f t="shared" si="3"/>
        <v>52.035399881207653</v>
      </c>
    </row>
    <row r="9" spans="1:9" x14ac:dyDescent="0.25">
      <c r="A9" s="4">
        <f t="shared" si="4"/>
        <v>8</v>
      </c>
      <c r="B9" s="11">
        <v>1024</v>
      </c>
      <c r="D9" s="6">
        <f t="shared" si="5"/>
        <v>7</v>
      </c>
      <c r="E9" t="s">
        <v>40</v>
      </c>
      <c r="F9" s="6">
        <f t="shared" si="0"/>
        <v>-81.321471008227206</v>
      </c>
      <c r="G9" s="6">
        <f t="shared" si="1"/>
        <v>328.61273029331801</v>
      </c>
      <c r="H9" s="6">
        <f t="shared" si="2"/>
        <v>338.52549114914655</v>
      </c>
      <c r="I9" s="6">
        <f t="shared" si="3"/>
        <v>50.617447722540447</v>
      </c>
    </row>
    <row r="10" spans="1:9" x14ac:dyDescent="0.25">
      <c r="A10" s="4">
        <f t="shared" si="4"/>
        <v>9</v>
      </c>
      <c r="B10" s="11">
        <v>1004</v>
      </c>
      <c r="D10" s="6">
        <f t="shared" si="5"/>
        <v>8</v>
      </c>
      <c r="E10" t="s">
        <v>41</v>
      </c>
      <c r="F10" s="6">
        <f t="shared" si="0"/>
        <v>-99.171572875253602</v>
      </c>
      <c r="G10" s="6">
        <f t="shared" si="1"/>
        <v>275.87720036002497</v>
      </c>
      <c r="H10" s="6">
        <f t="shared" si="2"/>
        <v>293.16075887648589</v>
      </c>
      <c r="I10" s="6">
        <f t="shared" si="3"/>
        <v>49.371694745119648</v>
      </c>
    </row>
    <row r="11" spans="1:9" x14ac:dyDescent="0.25">
      <c r="A11" s="4">
        <f t="shared" si="4"/>
        <v>10</v>
      </c>
      <c r="B11" s="11">
        <v>1003</v>
      </c>
      <c r="D11" s="6">
        <f t="shared" si="5"/>
        <v>9</v>
      </c>
      <c r="E11" t="s">
        <v>42</v>
      </c>
      <c r="F11" s="6">
        <f t="shared" si="0"/>
        <v>-101.55834472502001</v>
      </c>
      <c r="G11" s="6">
        <f t="shared" si="1"/>
        <v>238.03412992834501</v>
      </c>
      <c r="H11" s="6">
        <f t="shared" si="2"/>
        <v>258.79401923929817</v>
      </c>
      <c r="I11" s="6">
        <f t="shared" si="3"/>
        <v>48.292582977752659</v>
      </c>
    </row>
    <row r="12" spans="1:9" x14ac:dyDescent="0.25">
      <c r="A12" s="4">
        <f t="shared" si="4"/>
        <v>11</v>
      </c>
      <c r="B12" s="11">
        <v>1019</v>
      </c>
      <c r="D12" s="6">
        <f t="shared" si="5"/>
        <v>10</v>
      </c>
      <c r="E12" t="s">
        <v>43</v>
      </c>
      <c r="F12" s="6">
        <f t="shared" si="0"/>
        <v>-65.554896737070294</v>
      </c>
      <c r="G12" s="6">
        <f t="shared" si="1"/>
        <v>165.78796773088001</v>
      </c>
      <c r="H12" s="6">
        <f t="shared" si="2"/>
        <v>178.27813867814322</v>
      </c>
      <c r="I12" s="6">
        <f t="shared" si="3"/>
        <v>45.070546691378141</v>
      </c>
    </row>
    <row r="13" spans="1:9" x14ac:dyDescent="0.25">
      <c r="A13" s="4">
        <f t="shared" si="4"/>
        <v>12</v>
      </c>
      <c r="B13" s="11">
        <v>1049</v>
      </c>
      <c r="D13" s="6">
        <f t="shared" si="5"/>
        <v>11</v>
      </c>
      <c r="E13" t="s">
        <v>44</v>
      </c>
      <c r="F13" s="6">
        <f t="shared" si="0"/>
        <v>-104.423556660877</v>
      </c>
      <c r="G13" s="6">
        <f t="shared" si="1"/>
        <v>204.22982522309599</v>
      </c>
      <c r="H13" s="6">
        <f t="shared" si="2"/>
        <v>229.37763774257448</v>
      </c>
      <c r="I13" s="6">
        <f t="shared" si="3"/>
        <v>47.248806415480132</v>
      </c>
    </row>
    <row r="14" spans="1:9" x14ac:dyDescent="0.25">
      <c r="A14" s="4">
        <f t="shared" si="4"/>
        <v>13</v>
      </c>
      <c r="B14" s="11">
        <v>1103</v>
      </c>
      <c r="D14" s="6">
        <f t="shared" si="5"/>
        <v>12</v>
      </c>
      <c r="E14" t="s">
        <v>45</v>
      </c>
      <c r="F14" s="6">
        <f t="shared" si="0"/>
        <v>-64.950161423823104</v>
      </c>
      <c r="G14" s="6">
        <f t="shared" si="1"/>
        <v>137.59934365142999</v>
      </c>
      <c r="H14" s="6">
        <f t="shared" si="2"/>
        <v>152.15815075862682</v>
      </c>
      <c r="I14" s="6">
        <f t="shared" si="3"/>
        <v>43.702802280155396</v>
      </c>
    </row>
    <row r="15" spans="1:9" x14ac:dyDescent="0.25">
      <c r="A15" s="4">
        <f t="shared" si="4"/>
        <v>14</v>
      </c>
      <c r="B15" s="11">
        <v>1165</v>
      </c>
      <c r="D15" s="6">
        <f t="shared" si="5"/>
        <v>13</v>
      </c>
      <c r="E15" t="s">
        <v>46</v>
      </c>
      <c r="F15" s="6">
        <f t="shared" si="0"/>
        <v>-91.798764752260894</v>
      </c>
      <c r="G15" s="6">
        <f t="shared" si="1"/>
        <v>159.18526106688</v>
      </c>
      <c r="H15" s="6">
        <f t="shared" si="2"/>
        <v>183.75788568377598</v>
      </c>
      <c r="I15" s="6">
        <f t="shared" si="3"/>
        <v>45.332059673230489</v>
      </c>
    </row>
    <row r="16" spans="1:9" x14ac:dyDescent="0.25">
      <c r="A16" s="4">
        <f t="shared" si="4"/>
        <v>15</v>
      </c>
      <c r="B16" s="11">
        <v>1244</v>
      </c>
      <c r="D16" s="6">
        <f t="shared" si="5"/>
        <v>14</v>
      </c>
      <c r="E16" t="s">
        <v>47</v>
      </c>
      <c r="F16" s="6">
        <f t="shared" si="0"/>
        <v>-85.221268843742905</v>
      </c>
      <c r="G16" s="6">
        <f t="shared" si="1"/>
        <v>127.377584361484</v>
      </c>
      <c r="H16" s="6">
        <f t="shared" si="2"/>
        <v>153.25701830945451</v>
      </c>
      <c r="I16" s="6">
        <f t="shared" si="3"/>
        <v>43.764898649402681</v>
      </c>
    </row>
    <row r="17" spans="1:9" x14ac:dyDescent="0.25">
      <c r="A17" s="4">
        <f t="shared" si="4"/>
        <v>16</v>
      </c>
      <c r="B17" s="11">
        <v>1329</v>
      </c>
      <c r="D17" s="6">
        <f t="shared" si="5"/>
        <v>15</v>
      </c>
      <c r="E17" t="s">
        <v>48</v>
      </c>
      <c r="F17" s="6">
        <f t="shared" si="0"/>
        <v>-69.872216285618293</v>
      </c>
      <c r="G17" s="6">
        <f t="shared" si="1"/>
        <v>82.720969440131199</v>
      </c>
      <c r="H17" s="6">
        <f t="shared" si="2"/>
        <v>108.28150993488843</v>
      </c>
      <c r="I17" s="6">
        <f t="shared" si="3"/>
        <v>40.770933739900642</v>
      </c>
    </row>
    <row r="18" spans="1:9" x14ac:dyDescent="0.25">
      <c r="A18" s="4">
        <f t="shared" si="4"/>
        <v>17</v>
      </c>
      <c r="B18" s="11">
        <v>1418</v>
      </c>
      <c r="D18" s="6">
        <f t="shared" si="5"/>
        <v>16</v>
      </c>
      <c r="E18" t="s">
        <v>49</v>
      </c>
      <c r="F18" s="6">
        <f t="shared" si="0"/>
        <v>-111</v>
      </c>
      <c r="G18" s="6">
        <f t="shared" si="1"/>
        <v>142</v>
      </c>
      <c r="H18" s="6">
        <f t="shared" si="2"/>
        <v>180.23595645708434</v>
      </c>
      <c r="I18" s="6">
        <f t="shared" si="3"/>
        <v>45.16488728202053</v>
      </c>
    </row>
    <row r="19" spans="1:9" x14ac:dyDescent="0.25">
      <c r="A19" s="4">
        <f t="shared" si="4"/>
        <v>18</v>
      </c>
      <c r="B19" s="11">
        <v>1513</v>
      </c>
      <c r="D19" s="6">
        <f t="shared" si="5"/>
        <v>17</v>
      </c>
      <c r="E19" t="s">
        <v>50</v>
      </c>
      <c r="F19" s="6">
        <f t="shared" si="0"/>
        <v>-119.71309986819</v>
      </c>
      <c r="G19" s="6">
        <f t="shared" si="1"/>
        <v>61.216985924795402</v>
      </c>
      <c r="H19" s="6">
        <f t="shared" si="2"/>
        <v>134.45722608237844</v>
      </c>
      <c r="I19" s="6">
        <f t="shared" si="3"/>
        <v>42.636043556006115</v>
      </c>
    </row>
    <row r="20" spans="1:9" x14ac:dyDescent="0.25">
      <c r="A20" s="4">
        <f t="shared" si="4"/>
        <v>19</v>
      </c>
      <c r="B20" s="11">
        <v>1609</v>
      </c>
      <c r="D20" s="6">
        <f t="shared" si="5"/>
        <v>18</v>
      </c>
      <c r="E20" t="s">
        <v>51</v>
      </c>
      <c r="F20" s="6">
        <f t="shared" si="0"/>
        <v>-98.285081732021794</v>
      </c>
      <c r="G20" s="6">
        <f t="shared" si="1"/>
        <v>79.625495288386702</v>
      </c>
      <c r="H20" s="6">
        <f t="shared" si="2"/>
        <v>126.49180523255686</v>
      </c>
      <c r="I20" s="6">
        <f t="shared" si="3"/>
        <v>42.109645412002251</v>
      </c>
    </row>
    <row r="21" spans="1:9" x14ac:dyDescent="0.25">
      <c r="A21" s="4">
        <f t="shared" si="4"/>
        <v>20</v>
      </c>
      <c r="B21" s="11">
        <v>1697</v>
      </c>
      <c r="D21" s="6">
        <f t="shared" si="5"/>
        <v>19</v>
      </c>
      <c r="E21" t="s">
        <v>52</v>
      </c>
      <c r="F21" s="6">
        <f t="shared" si="0"/>
        <v>-103.58308165051299</v>
      </c>
      <c r="G21" s="6">
        <f t="shared" si="1"/>
        <v>64.285100821461</v>
      </c>
      <c r="H21" s="6">
        <f t="shared" si="2"/>
        <v>121.90992163003899</v>
      </c>
      <c r="I21" s="6">
        <f t="shared" si="3"/>
        <v>41.79173883515125</v>
      </c>
    </row>
    <row r="22" spans="1:9" x14ac:dyDescent="0.25">
      <c r="A22" s="4">
        <f t="shared" si="4"/>
        <v>21</v>
      </c>
      <c r="B22" s="11">
        <v>1779</v>
      </c>
      <c r="D22" s="6">
        <f t="shared" si="5"/>
        <v>20</v>
      </c>
      <c r="E22" t="s">
        <v>53</v>
      </c>
      <c r="F22" s="6">
        <f t="shared" si="0"/>
        <v>-115.23360476025</v>
      </c>
      <c r="G22" s="6">
        <f t="shared" si="1"/>
        <v>66.773875119514003</v>
      </c>
      <c r="H22" s="6">
        <f t="shared" si="2"/>
        <v>133.18233390550702</v>
      </c>
      <c r="I22" s="6">
        <f t="shared" si="3"/>
        <v>42.553906830461315</v>
      </c>
    </row>
    <row r="23" spans="1:9" x14ac:dyDescent="0.25">
      <c r="A23" s="4">
        <f t="shared" si="4"/>
        <v>22</v>
      </c>
      <c r="B23" s="11">
        <v>1854</v>
      </c>
      <c r="D23" s="6">
        <f t="shared" si="5"/>
        <v>21</v>
      </c>
      <c r="E23" t="s">
        <v>54</v>
      </c>
      <c r="F23" s="6">
        <f t="shared" si="0"/>
        <v>-83.958841385791899</v>
      </c>
      <c r="G23" s="6">
        <f t="shared" si="1"/>
        <v>75.584674885057296</v>
      </c>
      <c r="H23" s="6">
        <f t="shared" si="2"/>
        <v>112.96959823033971</v>
      </c>
      <c r="I23" s="6">
        <f t="shared" si="3"/>
        <v>41.135780345736137</v>
      </c>
    </row>
    <row r="24" spans="1:9" x14ac:dyDescent="0.25">
      <c r="A24" s="4">
        <f t="shared" si="4"/>
        <v>23</v>
      </c>
      <c r="B24" s="11">
        <v>1914</v>
      </c>
      <c r="D24" s="6">
        <f t="shared" si="5"/>
        <v>22</v>
      </c>
      <c r="E24" t="s">
        <v>55</v>
      </c>
      <c r="F24" s="6">
        <f t="shared" si="0"/>
        <v>-104.779525977029</v>
      </c>
      <c r="G24" s="6">
        <f t="shared" si="1"/>
        <v>35.887801012513499</v>
      </c>
      <c r="H24" s="6">
        <f t="shared" si="2"/>
        <v>110.7550600446077</v>
      </c>
      <c r="I24" s="6">
        <f t="shared" si="3"/>
        <v>40.965343924616434</v>
      </c>
    </row>
    <row r="25" spans="1:9" x14ac:dyDescent="0.25">
      <c r="A25" s="4">
        <f t="shared" si="4"/>
        <v>24</v>
      </c>
      <c r="B25" s="11">
        <v>1956</v>
      </c>
      <c r="D25" s="6">
        <f t="shared" si="5"/>
        <v>23</v>
      </c>
      <c r="E25" t="s">
        <v>56</v>
      </c>
      <c r="F25" s="6">
        <f t="shared" si="0"/>
        <v>-90.722556780630995</v>
      </c>
      <c r="G25" s="6">
        <f t="shared" si="1"/>
        <v>69.402856246901905</v>
      </c>
      <c r="H25" s="6">
        <f t="shared" si="2"/>
        <v>114.22494808071897</v>
      </c>
      <c r="I25" s="6">
        <f t="shared" si="3"/>
        <v>41.23093042215163</v>
      </c>
    </row>
    <row r="26" spans="1:9" x14ac:dyDescent="0.25">
      <c r="A26" s="4">
        <f t="shared" si="4"/>
        <v>25</v>
      </c>
      <c r="B26" s="11">
        <v>1984</v>
      </c>
      <c r="D26" s="6">
        <f t="shared" si="5"/>
        <v>24</v>
      </c>
      <c r="E26" t="s">
        <v>57</v>
      </c>
      <c r="F26" s="6">
        <f t="shared" si="0"/>
        <v>-104.828427124746</v>
      </c>
      <c r="G26" s="6">
        <f t="shared" si="1"/>
        <v>57.877200360025299</v>
      </c>
      <c r="H26" s="6">
        <f t="shared" si="2"/>
        <v>119.74460094285126</v>
      </c>
      <c r="I26" s="6">
        <f t="shared" si="3"/>
        <v>41.637354410309591</v>
      </c>
    </row>
    <row r="27" spans="1:9" x14ac:dyDescent="0.25">
      <c r="A27" s="4">
        <f t="shared" si="4"/>
        <v>26</v>
      </c>
      <c r="B27" s="11">
        <v>1996</v>
      </c>
      <c r="D27" s="6">
        <f t="shared" si="5"/>
        <v>25</v>
      </c>
      <c r="E27" t="s">
        <v>58</v>
      </c>
      <c r="F27" s="6">
        <f t="shared" si="0"/>
        <v>-108.142435603942</v>
      </c>
      <c r="G27" s="6">
        <f t="shared" si="1"/>
        <v>37.091518562703797</v>
      </c>
      <c r="H27" s="6">
        <f t="shared" si="2"/>
        <v>114.32658101963928</v>
      </c>
      <c r="I27" s="6">
        <f t="shared" si="3"/>
        <v>41.238588341851226</v>
      </c>
    </row>
    <row r="28" spans="1:9" x14ac:dyDescent="0.25">
      <c r="A28" s="4">
        <f t="shared" si="4"/>
        <v>27</v>
      </c>
      <c r="B28" s="11">
        <v>1988</v>
      </c>
      <c r="D28" s="6">
        <f t="shared" si="5"/>
        <v>26</v>
      </c>
      <c r="E28" t="s">
        <v>59</v>
      </c>
      <c r="F28" s="6">
        <f t="shared" si="0"/>
        <v>-68.610649079628502</v>
      </c>
      <c r="G28" s="6">
        <f t="shared" si="1"/>
        <v>48.083087772856501</v>
      </c>
      <c r="H28" s="6">
        <f t="shared" si="2"/>
        <v>83.781886448683821</v>
      </c>
      <c r="I28" s="6">
        <f t="shared" si="3"/>
        <v>38.56606151313639</v>
      </c>
    </row>
    <row r="29" spans="1:9" x14ac:dyDescent="0.25">
      <c r="A29" s="4">
        <f t="shared" si="4"/>
        <v>28</v>
      </c>
      <c r="B29" s="11">
        <v>1979</v>
      </c>
      <c r="D29" s="6">
        <f t="shared" si="5"/>
        <v>27</v>
      </c>
      <c r="E29" t="s">
        <v>60</v>
      </c>
      <c r="F29" s="6">
        <f t="shared" si="0"/>
        <v>-90.836556724148195</v>
      </c>
      <c r="G29" s="6">
        <f t="shared" si="1"/>
        <v>0.37362749651913402</v>
      </c>
      <c r="H29" s="6">
        <f t="shared" si="2"/>
        <v>90.837325120269526</v>
      </c>
      <c r="I29" s="6">
        <f t="shared" si="3"/>
        <v>39.260384517100547</v>
      </c>
    </row>
    <row r="30" spans="1:9" x14ac:dyDescent="0.25">
      <c r="A30" s="4">
        <f t="shared" si="4"/>
        <v>29</v>
      </c>
      <c r="B30" s="11">
        <v>1923</v>
      </c>
      <c r="D30" s="6">
        <f t="shared" si="5"/>
        <v>28</v>
      </c>
      <c r="E30" t="s">
        <v>61</v>
      </c>
      <c r="F30" s="6">
        <f t="shared" si="0"/>
        <v>-57.729957815965101</v>
      </c>
      <c r="G30" s="6">
        <f t="shared" si="1"/>
        <v>41.066553516589103</v>
      </c>
      <c r="H30" s="6">
        <f t="shared" si="2"/>
        <v>70.846382032987307</v>
      </c>
      <c r="I30" s="6">
        <f t="shared" si="3"/>
        <v>37.128098065223767</v>
      </c>
    </row>
    <row r="31" spans="1:9" x14ac:dyDescent="0.25">
      <c r="A31" s="4">
        <f t="shared" si="4"/>
        <v>30</v>
      </c>
      <c r="B31" s="11">
        <v>1867</v>
      </c>
      <c r="D31" s="6">
        <f t="shared" si="5"/>
        <v>29</v>
      </c>
      <c r="E31" t="s">
        <v>62</v>
      </c>
      <c r="F31" s="6">
        <f t="shared" si="0"/>
        <v>-105.621913740816</v>
      </c>
      <c r="G31" s="6">
        <f t="shared" si="1"/>
        <v>23.3546395915162</v>
      </c>
      <c r="H31" s="6">
        <f t="shared" si="2"/>
        <v>108.17313831410269</v>
      </c>
      <c r="I31" s="6">
        <f t="shared" si="3"/>
        <v>40.762315896125692</v>
      </c>
    </row>
    <row r="32" spans="1:9" x14ac:dyDescent="0.25">
      <c r="A32" s="4">
        <f t="shared" si="4"/>
        <v>31</v>
      </c>
      <c r="B32" s="11">
        <v>1794</v>
      </c>
      <c r="D32" s="6">
        <f t="shared" si="5"/>
        <v>30</v>
      </c>
      <c r="E32" t="s">
        <v>63</v>
      </c>
      <c r="F32" s="6">
        <f t="shared" si="0"/>
        <v>-117.58842075590201</v>
      </c>
      <c r="G32" s="6">
        <f t="shared" si="1"/>
        <v>-8.9342802808450905</v>
      </c>
      <c r="H32" s="6">
        <f t="shared" si="2"/>
        <v>117.92734229178467</v>
      </c>
      <c r="I32" s="6">
        <f t="shared" si="3"/>
        <v>41.505634273418295</v>
      </c>
    </row>
    <row r="33" spans="1:18" x14ac:dyDescent="0.25">
      <c r="A33" s="4">
        <f t="shared" si="4"/>
        <v>32</v>
      </c>
      <c r="B33" s="11">
        <v>1720</v>
      </c>
      <c r="D33" s="6">
        <f t="shared" si="5"/>
        <v>31</v>
      </c>
      <c r="E33" t="s">
        <v>64</v>
      </c>
      <c r="F33" s="6">
        <f t="shared" si="0"/>
        <v>-33.773018129394302</v>
      </c>
      <c r="G33" s="6">
        <f t="shared" si="1"/>
        <v>13.1501884975976</v>
      </c>
      <c r="H33" s="6">
        <f t="shared" si="2"/>
        <v>36.242850482415761</v>
      </c>
      <c r="I33" s="6">
        <f t="shared" si="3"/>
        <v>31.420858269713399</v>
      </c>
    </row>
    <row r="34" spans="1:18" x14ac:dyDescent="0.25">
      <c r="A34" s="4">
        <f t="shared" si="4"/>
        <v>33</v>
      </c>
      <c r="B34" s="11">
        <v>1628</v>
      </c>
      <c r="D34" s="6">
        <f t="shared" si="5"/>
        <v>32</v>
      </c>
      <c r="E34" t="s">
        <v>65</v>
      </c>
      <c r="F34" s="6">
        <f t="shared" ref="F34:F65" si="6" xml:space="preserve"> IMREAL($E34)</f>
        <v>-127</v>
      </c>
      <c r="G34" s="6">
        <f t="shared" ref="G34:G65" si="7" xml:space="preserve"> IMAGINARY($E34)</f>
        <v>0</v>
      </c>
      <c r="H34" s="6">
        <f t="shared" ref="H34:H65" si="8" xml:space="preserve"> SQRT($F34 *$F34 + $G34 * $G34)</f>
        <v>127</v>
      </c>
      <c r="I34" s="6">
        <f>20*LOG($H34 + 1)</f>
        <v>42.144199392957368</v>
      </c>
    </row>
    <row r="35" spans="1:18" x14ac:dyDescent="0.25">
      <c r="A35" s="4">
        <f t="shared" ref="A35:A65" si="9" xml:space="preserve"> $A34 + 1</f>
        <v>34</v>
      </c>
      <c r="B35" s="11">
        <v>1537</v>
      </c>
      <c r="D35" s="6">
        <f t="shared" ref="D35:D65" si="10" xml:space="preserve"> $D34 + 1</f>
        <v>33</v>
      </c>
      <c r="E35" t="s">
        <v>66</v>
      </c>
      <c r="F35" s="6">
        <f t="shared" si="6"/>
        <v>-33.773018129393499</v>
      </c>
      <c r="G35" s="6">
        <f t="shared" si="7"/>
        <v>-13.150188497598</v>
      </c>
      <c r="H35" s="6">
        <f t="shared" si="8"/>
        <v>36.242850482415157</v>
      </c>
      <c r="I35" s="6">
        <f t="shared" ref="I35:I65" si="11">20*LOG($H35 + 1)</f>
        <v>31.420858269713264</v>
      </c>
    </row>
    <row r="36" spans="1:18" x14ac:dyDescent="0.25">
      <c r="A36" s="4">
        <f t="shared" si="9"/>
        <v>35</v>
      </c>
      <c r="B36" s="11">
        <v>1441</v>
      </c>
      <c r="D36" s="6">
        <f t="shared" si="10"/>
        <v>34</v>
      </c>
      <c r="E36" t="s">
        <v>67</v>
      </c>
      <c r="F36" s="6">
        <f t="shared" si="6"/>
        <v>-117.588420755916</v>
      </c>
      <c r="G36" s="6">
        <f t="shared" si="7"/>
        <v>8.9342802808496309</v>
      </c>
      <c r="H36" s="6">
        <f t="shared" si="8"/>
        <v>117.92734229179896</v>
      </c>
      <c r="I36" s="6">
        <f t="shared" si="11"/>
        <v>41.505634273419332</v>
      </c>
    </row>
    <row r="37" spans="1:18" x14ac:dyDescent="0.25">
      <c r="A37" s="4">
        <f t="shared" si="9"/>
        <v>36</v>
      </c>
      <c r="B37" s="11">
        <v>1349</v>
      </c>
      <c r="D37" s="6">
        <f t="shared" si="10"/>
        <v>35</v>
      </c>
      <c r="E37" t="s">
        <v>68</v>
      </c>
      <c r="F37" s="6">
        <f t="shared" si="6"/>
        <v>-105.62191374081701</v>
      </c>
      <c r="G37" s="6">
        <f t="shared" si="7"/>
        <v>-23.354639591515699</v>
      </c>
      <c r="H37" s="6">
        <f t="shared" si="8"/>
        <v>108.17313831410357</v>
      </c>
      <c r="I37" s="6">
        <f t="shared" si="11"/>
        <v>40.762315896125763</v>
      </c>
    </row>
    <row r="38" spans="1:18" x14ac:dyDescent="0.25">
      <c r="A38" s="4">
        <f t="shared" si="9"/>
        <v>37</v>
      </c>
      <c r="B38" s="11">
        <v>1257</v>
      </c>
      <c r="D38" s="6">
        <f t="shared" si="10"/>
        <v>36</v>
      </c>
      <c r="E38" t="s">
        <v>69</v>
      </c>
      <c r="F38" s="6">
        <f t="shared" si="6"/>
        <v>-57.729957815965697</v>
      </c>
      <c r="G38" s="6">
        <f t="shared" si="7"/>
        <v>-41.066553516589003</v>
      </c>
      <c r="H38" s="6">
        <f t="shared" si="8"/>
        <v>70.846382032987734</v>
      </c>
      <c r="I38" s="6">
        <f t="shared" si="11"/>
        <v>37.128098065223817</v>
      </c>
    </row>
    <row r="39" spans="1:18" x14ac:dyDescent="0.25">
      <c r="A39" s="4">
        <f t="shared" si="9"/>
        <v>38</v>
      </c>
      <c r="B39" s="11">
        <v>1183</v>
      </c>
      <c r="D39" s="6">
        <f t="shared" si="10"/>
        <v>37</v>
      </c>
      <c r="E39" t="s">
        <v>70</v>
      </c>
      <c r="F39" s="6">
        <f t="shared" si="6"/>
        <v>-90.836556724148394</v>
      </c>
      <c r="G39" s="6">
        <f t="shared" si="7"/>
        <v>-0.37362749651862298</v>
      </c>
      <c r="H39" s="6">
        <f t="shared" si="8"/>
        <v>90.837325120269725</v>
      </c>
      <c r="I39" s="6">
        <f t="shared" si="11"/>
        <v>39.260384517100562</v>
      </c>
    </row>
    <row r="40" spans="1:18" x14ac:dyDescent="0.25">
      <c r="A40" s="4">
        <f t="shared" si="9"/>
        <v>39</v>
      </c>
      <c r="B40" s="11">
        <v>1116</v>
      </c>
      <c r="D40" s="6">
        <f t="shared" si="10"/>
        <v>38</v>
      </c>
      <c r="E40" t="s">
        <v>71</v>
      </c>
      <c r="F40" s="6">
        <f t="shared" si="6"/>
        <v>-68.610649079627905</v>
      </c>
      <c r="G40" s="6">
        <f t="shared" si="7"/>
        <v>-48.083087772854</v>
      </c>
      <c r="H40" s="6">
        <f t="shared" si="8"/>
        <v>83.781886448681902</v>
      </c>
      <c r="I40" s="6">
        <f t="shared" si="11"/>
        <v>38.566061513136191</v>
      </c>
    </row>
    <row r="41" spans="1:18" x14ac:dyDescent="0.25">
      <c r="A41" s="4">
        <f t="shared" si="9"/>
        <v>40</v>
      </c>
      <c r="B41" s="11">
        <v>1079</v>
      </c>
      <c r="D41" s="6">
        <f t="shared" si="10"/>
        <v>39</v>
      </c>
      <c r="E41" t="s">
        <v>72</v>
      </c>
      <c r="F41" s="6">
        <f t="shared" si="6"/>
        <v>-108.142435603942</v>
      </c>
      <c r="G41" s="6">
        <f t="shared" si="7"/>
        <v>-37.091518562703499</v>
      </c>
      <c r="H41" s="6">
        <f t="shared" si="8"/>
        <v>114.32658101963918</v>
      </c>
      <c r="I41" s="6">
        <f t="shared" si="11"/>
        <v>41.238588341851226</v>
      </c>
    </row>
    <row r="42" spans="1:18" x14ac:dyDescent="0.25">
      <c r="A42" s="4">
        <f t="shared" si="9"/>
        <v>41</v>
      </c>
      <c r="B42" s="11">
        <v>1023</v>
      </c>
      <c r="D42" s="6">
        <f t="shared" si="10"/>
        <v>40</v>
      </c>
      <c r="E42" t="s">
        <v>73</v>
      </c>
      <c r="F42" s="6">
        <f t="shared" si="6"/>
        <v>-104.828427124746</v>
      </c>
      <c r="G42" s="6">
        <f t="shared" si="7"/>
        <v>-57.877200360025199</v>
      </c>
      <c r="H42" s="6">
        <f t="shared" si="8"/>
        <v>119.74460094285122</v>
      </c>
      <c r="I42" s="6">
        <f t="shared" si="11"/>
        <v>41.637354410309591</v>
      </c>
    </row>
    <row r="43" spans="1:18" x14ac:dyDescent="0.25">
      <c r="A43" s="4">
        <f t="shared" si="9"/>
        <v>42</v>
      </c>
      <c r="B43" s="11">
        <v>1008</v>
      </c>
      <c r="D43" s="6">
        <f t="shared" si="10"/>
        <v>41</v>
      </c>
      <c r="E43" t="s">
        <v>74</v>
      </c>
      <c r="F43" s="6">
        <f t="shared" si="6"/>
        <v>-90.722556780631294</v>
      </c>
      <c r="G43" s="6">
        <f t="shared" si="7"/>
        <v>-69.402856246901607</v>
      </c>
      <c r="H43" s="6">
        <f t="shared" si="8"/>
        <v>114.22494808071903</v>
      </c>
      <c r="I43" s="6">
        <f t="shared" si="11"/>
        <v>41.23093042215163</v>
      </c>
    </row>
    <row r="44" spans="1:18" x14ac:dyDescent="0.25">
      <c r="A44" s="4">
        <f t="shared" si="9"/>
        <v>43</v>
      </c>
      <c r="B44" s="11">
        <v>1002</v>
      </c>
      <c r="D44" s="6">
        <f t="shared" si="10"/>
        <v>42</v>
      </c>
      <c r="E44" t="s">
        <v>75</v>
      </c>
      <c r="F44" s="6">
        <f t="shared" si="6"/>
        <v>-104.77952597703199</v>
      </c>
      <c r="G44" s="6">
        <f t="shared" si="7"/>
        <v>-35.887801012512597</v>
      </c>
      <c r="H44" s="6">
        <f t="shared" si="8"/>
        <v>110.75506004461026</v>
      </c>
      <c r="I44" s="6">
        <f t="shared" si="11"/>
        <v>40.96534392461664</v>
      </c>
    </row>
    <row r="45" spans="1:18" ht="23.25" x14ac:dyDescent="0.35">
      <c r="A45" s="4">
        <f t="shared" si="9"/>
        <v>44</v>
      </c>
      <c r="B45" s="11">
        <v>1025</v>
      </c>
      <c r="D45" s="6">
        <f t="shared" si="10"/>
        <v>43</v>
      </c>
      <c r="E45" t="s">
        <v>76</v>
      </c>
      <c r="F45" s="6">
        <f t="shared" si="6"/>
        <v>-83.958841385792397</v>
      </c>
      <c r="G45" s="6">
        <f t="shared" si="7"/>
        <v>-75.584674885057197</v>
      </c>
      <c r="H45" s="6">
        <f t="shared" si="8"/>
        <v>112.96959823034001</v>
      </c>
      <c r="I45" s="6">
        <f t="shared" si="11"/>
        <v>41.135780345736165</v>
      </c>
      <c r="K45" s="2" t="s">
        <v>6</v>
      </c>
      <c r="P45" s="7" t="s">
        <v>24</v>
      </c>
      <c r="Q45" s="8">
        <f xml:space="preserve"> I2</f>
        <v>99.606068172140681</v>
      </c>
    </row>
    <row r="46" spans="1:18" ht="23.25" x14ac:dyDescent="0.35">
      <c r="A46" s="4">
        <f t="shared" si="9"/>
        <v>45</v>
      </c>
      <c r="B46" s="11">
        <v>1051</v>
      </c>
      <c r="D46" s="6">
        <f t="shared" si="10"/>
        <v>44</v>
      </c>
      <c r="E46" t="s">
        <v>77</v>
      </c>
      <c r="F46" s="6">
        <f t="shared" si="6"/>
        <v>-115.23360476025</v>
      </c>
      <c r="G46" s="6">
        <f t="shared" si="7"/>
        <v>-66.773875119513704</v>
      </c>
      <c r="H46" s="6">
        <f t="shared" si="8"/>
        <v>133.18233390550688</v>
      </c>
      <c r="I46" s="6">
        <f t="shared" si="11"/>
        <v>42.553906830461308</v>
      </c>
      <c r="K46" s="2" t="s">
        <v>7</v>
      </c>
      <c r="P46" s="7" t="s">
        <v>25</v>
      </c>
      <c r="Q46" s="8">
        <f xml:space="preserve"> SUM(I3:I65) / 63</f>
        <v>46.022907527071951</v>
      </c>
    </row>
    <row r="47" spans="1:18" ht="23.25" x14ac:dyDescent="0.35">
      <c r="A47" s="4">
        <f t="shared" si="9"/>
        <v>46</v>
      </c>
      <c r="B47" s="11">
        <v>1098</v>
      </c>
      <c r="D47" s="6">
        <f t="shared" si="10"/>
        <v>45</v>
      </c>
      <c r="E47" t="s">
        <v>78</v>
      </c>
      <c r="F47" s="6">
        <f t="shared" si="6"/>
        <v>-103.58308165051299</v>
      </c>
      <c r="G47" s="6">
        <f t="shared" si="7"/>
        <v>-64.285100821460404</v>
      </c>
      <c r="H47" s="6">
        <f t="shared" si="8"/>
        <v>121.90992163003867</v>
      </c>
      <c r="I47" s="6">
        <f t="shared" si="11"/>
        <v>41.791738835151222</v>
      </c>
      <c r="P47" s="7" t="s">
        <v>8</v>
      </c>
      <c r="Q47" s="9">
        <f xml:space="preserve">  $Q45 - $Q46</f>
        <v>53.58316064506873</v>
      </c>
      <c r="R47" s="8" t="s">
        <v>9</v>
      </c>
    </row>
    <row r="48" spans="1:18" x14ac:dyDescent="0.25">
      <c r="A48" s="4">
        <f t="shared" si="9"/>
        <v>47</v>
      </c>
      <c r="B48" s="11">
        <v>1160</v>
      </c>
      <c r="D48" s="6">
        <f t="shared" si="10"/>
        <v>46</v>
      </c>
      <c r="E48" t="s">
        <v>79</v>
      </c>
      <c r="F48" s="6">
        <f t="shared" si="6"/>
        <v>-98.285081732019194</v>
      </c>
      <c r="G48" s="6">
        <f t="shared" si="7"/>
        <v>-79.625495288382098</v>
      </c>
      <c r="H48" s="6">
        <f t="shared" si="8"/>
        <v>126.49180523255193</v>
      </c>
      <c r="I48" s="6">
        <f t="shared" si="11"/>
        <v>42.109645412001917</v>
      </c>
    </row>
    <row r="49" spans="1:12" x14ac:dyDescent="0.25">
      <c r="A49" s="4">
        <f t="shared" si="9"/>
        <v>48</v>
      </c>
      <c r="B49" s="11">
        <v>1237</v>
      </c>
      <c r="D49" s="6">
        <f t="shared" si="10"/>
        <v>47</v>
      </c>
      <c r="E49" t="s">
        <v>80</v>
      </c>
      <c r="F49" s="6">
        <f t="shared" si="6"/>
        <v>-119.71309986819</v>
      </c>
      <c r="G49" s="6">
        <f t="shared" si="7"/>
        <v>-61.216985924795402</v>
      </c>
      <c r="H49" s="6">
        <f t="shared" si="8"/>
        <v>134.45722608237844</v>
      </c>
      <c r="I49" s="6">
        <f t="shared" si="11"/>
        <v>42.636043556006115</v>
      </c>
    </row>
    <row r="50" spans="1:12" ht="23.25" x14ac:dyDescent="0.35">
      <c r="A50" s="4">
        <f t="shared" si="9"/>
        <v>49</v>
      </c>
      <c r="B50" s="11">
        <v>1318</v>
      </c>
      <c r="D50" s="6">
        <f t="shared" si="10"/>
        <v>48</v>
      </c>
      <c r="E50" t="s">
        <v>81</v>
      </c>
      <c r="F50" s="6">
        <f t="shared" si="6"/>
        <v>-111</v>
      </c>
      <c r="G50" s="6">
        <f t="shared" si="7"/>
        <v>-142</v>
      </c>
      <c r="H50" s="6">
        <f t="shared" si="8"/>
        <v>180.23595645708434</v>
      </c>
      <c r="I50" s="6">
        <f t="shared" si="11"/>
        <v>45.16488728202053</v>
      </c>
      <c r="K50" s="2" t="s">
        <v>10</v>
      </c>
    </row>
    <row r="51" spans="1:12" x14ac:dyDescent="0.25">
      <c r="A51" s="4">
        <f t="shared" si="9"/>
        <v>50</v>
      </c>
      <c r="B51" s="11">
        <v>1404</v>
      </c>
      <c r="D51" s="6">
        <f t="shared" si="10"/>
        <v>49</v>
      </c>
      <c r="E51" t="s">
        <v>82</v>
      </c>
      <c r="F51" s="6">
        <f t="shared" si="6"/>
        <v>-69.872216285618194</v>
      </c>
      <c r="G51" s="6">
        <f t="shared" si="7"/>
        <v>-82.720969440130801</v>
      </c>
      <c r="H51" s="6">
        <f t="shared" si="8"/>
        <v>108.28150993488806</v>
      </c>
      <c r="I51" s="6">
        <f t="shared" si="11"/>
        <v>40.770933739900613</v>
      </c>
    </row>
    <row r="52" spans="1:12" ht="23.25" x14ac:dyDescent="0.35">
      <c r="A52" s="4">
        <f t="shared" si="9"/>
        <v>51</v>
      </c>
      <c r="B52" s="11">
        <v>1507</v>
      </c>
      <c r="D52" s="6">
        <f t="shared" si="10"/>
        <v>50</v>
      </c>
      <c r="E52" t="s">
        <v>83</v>
      </c>
      <c r="F52" s="6">
        <f t="shared" si="6"/>
        <v>-85.221268843748305</v>
      </c>
      <c r="G52" s="6">
        <f t="shared" si="7"/>
        <v>-127.377584361487</v>
      </c>
      <c r="H52" s="6">
        <f t="shared" si="8"/>
        <v>153.25701830946002</v>
      </c>
      <c r="I52" s="6">
        <f t="shared" si="11"/>
        <v>43.764898649402994</v>
      </c>
      <c r="K52" s="1" t="s">
        <v>97</v>
      </c>
    </row>
    <row r="53" spans="1:12" ht="23.25" x14ac:dyDescent="0.35">
      <c r="A53" s="4">
        <f t="shared" si="9"/>
        <v>52</v>
      </c>
      <c r="B53" s="11">
        <v>1598</v>
      </c>
      <c r="D53" s="6">
        <f t="shared" si="10"/>
        <v>51</v>
      </c>
      <c r="E53" t="s">
        <v>84</v>
      </c>
      <c r="F53" s="6">
        <f t="shared" si="6"/>
        <v>-91.798764752261803</v>
      </c>
      <c r="G53" s="6">
        <f t="shared" si="7"/>
        <v>-159.18526106688</v>
      </c>
      <c r="H53" s="6">
        <f t="shared" si="8"/>
        <v>183.75788568377644</v>
      </c>
      <c r="I53" s="6">
        <f t="shared" si="11"/>
        <v>45.332059673230503</v>
      </c>
      <c r="K53" s="1" t="s">
        <v>11</v>
      </c>
    </row>
    <row r="54" spans="1:12" ht="23.25" x14ac:dyDescent="0.35">
      <c r="A54" s="4">
        <f t="shared" si="9"/>
        <v>53</v>
      </c>
      <c r="B54" s="11">
        <v>1694</v>
      </c>
      <c r="D54" s="6">
        <f t="shared" si="10"/>
        <v>52</v>
      </c>
      <c r="E54" t="s">
        <v>85</v>
      </c>
      <c r="F54" s="6">
        <f t="shared" si="6"/>
        <v>-64.950161423823602</v>
      </c>
      <c r="G54" s="6">
        <f t="shared" si="7"/>
        <v>-137.59934365142999</v>
      </c>
      <c r="H54" s="6">
        <f t="shared" si="8"/>
        <v>152.15815075862704</v>
      </c>
      <c r="I54" s="6">
        <f t="shared" si="11"/>
        <v>43.702802280155417</v>
      </c>
      <c r="K54" s="1" t="s">
        <v>16</v>
      </c>
    </row>
    <row r="55" spans="1:12" ht="23.25" x14ac:dyDescent="0.35">
      <c r="A55" s="4">
        <f t="shared" si="9"/>
        <v>54</v>
      </c>
      <c r="B55" s="11">
        <v>1773</v>
      </c>
      <c r="D55" s="6">
        <f t="shared" si="10"/>
        <v>53</v>
      </c>
      <c r="E55" t="s">
        <v>86</v>
      </c>
      <c r="F55" s="6">
        <f t="shared" si="6"/>
        <v>-104.42355666087801</v>
      </c>
      <c r="G55" s="6">
        <f t="shared" si="7"/>
        <v>-204.22982522309499</v>
      </c>
      <c r="H55" s="6">
        <f t="shared" si="8"/>
        <v>229.37763774257405</v>
      </c>
      <c r="I55" s="6">
        <f t="shared" si="11"/>
        <v>47.248806415480118</v>
      </c>
      <c r="K55" s="1" t="s">
        <v>12</v>
      </c>
    </row>
    <row r="56" spans="1:12" ht="23.25" x14ac:dyDescent="0.35">
      <c r="A56" s="4">
        <f t="shared" si="9"/>
        <v>55</v>
      </c>
      <c r="B56" s="11">
        <v>1849</v>
      </c>
      <c r="D56" s="6">
        <f t="shared" si="10"/>
        <v>54</v>
      </c>
      <c r="E56" t="s">
        <v>87</v>
      </c>
      <c r="F56" s="6">
        <f t="shared" si="6"/>
        <v>-65.554896737071701</v>
      </c>
      <c r="G56" s="6">
        <f t="shared" si="7"/>
        <v>-165.78796773087299</v>
      </c>
      <c r="H56" s="6">
        <f t="shared" si="8"/>
        <v>178.2781386781372</v>
      </c>
      <c r="I56" s="6">
        <f t="shared" si="11"/>
        <v>45.070546691377857</v>
      </c>
      <c r="L56" s="1" t="s">
        <v>13</v>
      </c>
    </row>
    <row r="57" spans="1:12" ht="23.25" x14ac:dyDescent="0.35">
      <c r="A57" s="4">
        <f t="shared" si="9"/>
        <v>56</v>
      </c>
      <c r="B57" s="11">
        <v>1909</v>
      </c>
      <c r="D57" s="6">
        <f t="shared" si="10"/>
        <v>55</v>
      </c>
      <c r="E57" t="s">
        <v>88</v>
      </c>
      <c r="F57" s="6">
        <f t="shared" si="6"/>
        <v>-101.558344725021</v>
      </c>
      <c r="G57" s="6">
        <f t="shared" si="7"/>
        <v>-238.03412992834501</v>
      </c>
      <c r="H57" s="6">
        <f t="shared" si="8"/>
        <v>258.79401923929856</v>
      </c>
      <c r="I57" s="6">
        <f t="shared" si="11"/>
        <v>48.29258297775268</v>
      </c>
      <c r="L57" s="1" t="s">
        <v>14</v>
      </c>
    </row>
    <row r="58" spans="1:12" ht="23.25" x14ac:dyDescent="0.35">
      <c r="A58" s="4">
        <f t="shared" si="9"/>
        <v>57</v>
      </c>
      <c r="B58" s="11">
        <v>1950</v>
      </c>
      <c r="D58" s="6">
        <f t="shared" si="10"/>
        <v>56</v>
      </c>
      <c r="E58" t="s">
        <v>89</v>
      </c>
      <c r="F58" s="6">
        <f t="shared" si="6"/>
        <v>-99.171572875254199</v>
      </c>
      <c r="G58" s="6">
        <f t="shared" si="7"/>
        <v>-275.87720036002497</v>
      </c>
      <c r="H58" s="6">
        <f t="shared" si="8"/>
        <v>293.16075887648611</v>
      </c>
      <c r="I58" s="6">
        <f t="shared" si="11"/>
        <v>49.371694745119655</v>
      </c>
      <c r="L58" s="1" t="s">
        <v>15</v>
      </c>
    </row>
    <row r="59" spans="1:12" ht="23.25" x14ac:dyDescent="0.35">
      <c r="A59" s="4">
        <f t="shared" si="9"/>
        <v>58</v>
      </c>
      <c r="B59" s="11">
        <v>1980</v>
      </c>
      <c r="D59" s="6">
        <f t="shared" si="10"/>
        <v>57</v>
      </c>
      <c r="E59" t="s">
        <v>90</v>
      </c>
      <c r="F59" s="6">
        <f t="shared" si="6"/>
        <v>-81.321471008228201</v>
      </c>
      <c r="G59" s="6">
        <f t="shared" si="7"/>
        <v>-328.61273029331801</v>
      </c>
      <c r="H59" s="6">
        <f t="shared" si="8"/>
        <v>338.52549114914677</v>
      </c>
      <c r="I59" s="6">
        <f t="shared" si="11"/>
        <v>50.617447722540454</v>
      </c>
      <c r="K59" s="1" t="s">
        <v>17</v>
      </c>
    </row>
    <row r="60" spans="1:12" ht="23.25" x14ac:dyDescent="0.35">
      <c r="A60" s="4">
        <f t="shared" si="9"/>
        <v>59</v>
      </c>
      <c r="B60" s="11">
        <v>1996</v>
      </c>
      <c r="D60" s="6">
        <f t="shared" si="10"/>
        <v>58</v>
      </c>
      <c r="E60" t="s">
        <v>91</v>
      </c>
      <c r="F60" s="6">
        <f t="shared" si="6"/>
        <v>-66.125488403856707</v>
      </c>
      <c r="G60" s="6">
        <f t="shared" si="7"/>
        <v>-393.21167141240301</v>
      </c>
      <c r="H60" s="6">
        <f t="shared" si="8"/>
        <v>398.73299180226383</v>
      </c>
      <c r="I60" s="6">
        <f t="shared" si="11"/>
        <v>52.035399881207631</v>
      </c>
      <c r="K60" s="1" t="s">
        <v>18</v>
      </c>
    </row>
    <row r="61" spans="1:12" ht="23.25" x14ac:dyDescent="0.35">
      <c r="A61" s="4">
        <f t="shared" si="9"/>
        <v>60</v>
      </c>
      <c r="B61" s="11">
        <v>1991</v>
      </c>
      <c r="D61" s="6">
        <f t="shared" si="10"/>
        <v>59</v>
      </c>
      <c r="E61" t="s">
        <v>92</v>
      </c>
      <c r="F61" s="6">
        <f t="shared" si="6"/>
        <v>-48.781559107472198</v>
      </c>
      <c r="G61" s="6">
        <f t="shared" si="7"/>
        <v>-432.00891750732802</v>
      </c>
      <c r="H61" s="6">
        <f t="shared" si="8"/>
        <v>434.75435054155486</v>
      </c>
      <c r="I61" s="6">
        <f t="shared" si="11"/>
        <v>52.784834635400053</v>
      </c>
      <c r="K61" s="1" t="s">
        <v>19</v>
      </c>
    </row>
    <row r="62" spans="1:12" ht="23.25" x14ac:dyDescent="0.35">
      <c r="A62" s="4">
        <f t="shared" si="9"/>
        <v>61</v>
      </c>
      <c r="B62" s="11">
        <v>1967</v>
      </c>
      <c r="D62" s="6">
        <f t="shared" si="10"/>
        <v>60</v>
      </c>
      <c r="E62" t="s">
        <v>93</v>
      </c>
      <c r="F62" s="6">
        <f t="shared" si="6"/>
        <v>-46.086275999961998</v>
      </c>
      <c r="G62" s="6">
        <f t="shared" si="7"/>
        <v>-651.89202204850505</v>
      </c>
      <c r="H62" s="6">
        <f t="shared" si="8"/>
        <v>653.51905346824685</v>
      </c>
      <c r="I62" s="6">
        <f t="shared" si="11"/>
        <v>56.318445873218366</v>
      </c>
      <c r="L62" s="1" t="s">
        <v>31</v>
      </c>
    </row>
    <row r="63" spans="1:12" ht="23.25" x14ac:dyDescent="0.35">
      <c r="A63" s="4">
        <f t="shared" si="9"/>
        <v>62</v>
      </c>
      <c r="B63" s="11">
        <v>1927</v>
      </c>
      <c r="D63" s="6">
        <f t="shared" si="10"/>
        <v>61</v>
      </c>
      <c r="E63" t="s">
        <v>94</v>
      </c>
      <c r="F63" s="6">
        <f t="shared" si="6"/>
        <v>112.817549244975</v>
      </c>
      <c r="G63" s="6">
        <f t="shared" si="7"/>
        <v>-1136.3921257673201</v>
      </c>
      <c r="H63" s="6">
        <f t="shared" si="8"/>
        <v>1141.978486191229</v>
      </c>
      <c r="I63" s="6">
        <f t="shared" si="11"/>
        <v>61.160761118555399</v>
      </c>
      <c r="L63" s="1" t="s">
        <v>32</v>
      </c>
    </row>
    <row r="64" spans="1:12" ht="23.25" x14ac:dyDescent="0.35">
      <c r="A64" s="4">
        <f t="shared" si="9"/>
        <v>63</v>
      </c>
      <c r="B64" s="11">
        <v>1875</v>
      </c>
      <c r="D64" s="6">
        <f t="shared" si="10"/>
        <v>62</v>
      </c>
      <c r="E64" t="s">
        <v>95</v>
      </c>
      <c r="F64" s="6">
        <f t="shared" si="6"/>
        <v>3950.1653315292301</v>
      </c>
      <c r="G64" s="6">
        <f t="shared" si="7"/>
        <v>-15510.0462257135</v>
      </c>
      <c r="H64" s="6">
        <f t="shared" si="8"/>
        <v>16005.16604319321</v>
      </c>
      <c r="I64" s="6">
        <f t="shared" si="11"/>
        <v>84.085746356454962</v>
      </c>
      <c r="L64" s="1" t="s">
        <v>20</v>
      </c>
    </row>
    <row r="65" spans="1:12" ht="23.25" x14ac:dyDescent="0.35">
      <c r="A65" s="4">
        <f t="shared" si="9"/>
        <v>64</v>
      </c>
      <c r="B65" s="12">
        <v>1803</v>
      </c>
      <c r="D65" s="6">
        <f t="shared" si="10"/>
        <v>63</v>
      </c>
      <c r="E65" t="s">
        <v>96</v>
      </c>
      <c r="F65" s="6">
        <f t="shared" si="6"/>
        <v>-510.71013282207099</v>
      </c>
      <c r="G65" s="6">
        <f t="shared" si="7"/>
        <v>727.30870368028104</v>
      </c>
      <c r="H65" s="6">
        <f t="shared" si="8"/>
        <v>888.70849563635215</v>
      </c>
      <c r="I65" s="6">
        <f t="shared" si="11"/>
        <v>58.984954751465835</v>
      </c>
      <c r="L65" s="1" t="s">
        <v>21</v>
      </c>
    </row>
    <row r="66" spans="1:12" ht="23.25" x14ac:dyDescent="0.35">
      <c r="L66" s="1" t="s">
        <v>22</v>
      </c>
    </row>
    <row r="67" spans="1:12" ht="23.25" x14ac:dyDescent="0.35">
      <c r="K67" s="1" t="s">
        <v>23</v>
      </c>
    </row>
    <row r="68" spans="1:12" ht="23.25" x14ac:dyDescent="0.35">
      <c r="K68" s="1" t="s">
        <v>30</v>
      </c>
    </row>
    <row r="69" spans="1:12" ht="23.25" x14ac:dyDescent="0.35">
      <c r="D69" s="1"/>
      <c r="K69" s="1" t="s">
        <v>27</v>
      </c>
    </row>
    <row r="70" spans="1:12" ht="23.25" x14ac:dyDescent="0.35">
      <c r="D70" s="1"/>
      <c r="K70" s="1" t="s">
        <v>29</v>
      </c>
    </row>
    <row r="71" spans="1:12" ht="23.25" x14ac:dyDescent="0.35">
      <c r="D71" s="1"/>
      <c r="K71" s="1" t="s">
        <v>28</v>
      </c>
    </row>
    <row r="72" spans="1:12" ht="23.25" x14ac:dyDescent="0.35">
      <c r="D72" s="1"/>
    </row>
    <row r="73" spans="1:12" ht="23.25" x14ac:dyDescent="0.35">
      <c r="D73" s="1"/>
    </row>
  </sheetData>
  <pageMargins left="0.7" right="0.7" top="0.75" bottom="0.75" header="0.3" footer="0.3"/>
  <pageSetup scale="3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2013-10-30T07:17:17Z</dcterms:modified>
</cp:coreProperties>
</file>