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i\Downloads\"/>
    </mc:Choice>
  </mc:AlternateContent>
  <xr:revisionPtr revIDLastSave="0" documentId="13_ncr:1_{0EF27035-DE4C-4D6C-A926-3B984670F14C}" xr6:coauthVersionLast="47" xr6:coauthVersionMax="47" xr10:uidLastSave="{00000000-0000-0000-0000-000000000000}"/>
  <bookViews>
    <workbookView xWindow="-108" yWindow="-108" windowWidth="23256" windowHeight="12576" activeTab="3" xr2:uid="{EC262E73-C69C-4C2A-8A9A-BDDEF9F428A1}"/>
  </bookViews>
  <sheets>
    <sheet name="Sheet1" sheetId="4" r:id="rId1"/>
    <sheet name="Data" sheetId="1" r:id="rId2"/>
    <sheet name="country code" sheetId="2" r:id="rId3"/>
    <sheet name="Delay" sheetId="3" r:id="rId4"/>
  </sheets>
  <definedNames>
    <definedName name="_xlnm._FilterDatabase" localSheetId="1" hidden="1">Data!$A$1:$N$91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3" l="1"/>
  <c r="R31" i="3"/>
  <c r="R43" i="3"/>
  <c r="P3" i="3"/>
  <c r="P4" i="3"/>
  <c r="P5" i="3"/>
  <c r="P6" i="3"/>
  <c r="P7" i="3"/>
  <c r="P8" i="3"/>
  <c r="P9" i="3"/>
  <c r="P10" i="3"/>
  <c r="P11" i="3"/>
  <c r="P12" i="3"/>
  <c r="P13" i="3"/>
  <c r="R13" i="3" s="1"/>
  <c r="P14" i="3"/>
  <c r="P15" i="3"/>
  <c r="P16" i="3"/>
  <c r="P17" i="3"/>
  <c r="P18" i="3"/>
  <c r="P19" i="3"/>
  <c r="P20" i="3"/>
  <c r="P21" i="3"/>
  <c r="P22" i="3"/>
  <c r="P23" i="3"/>
  <c r="P24" i="3"/>
  <c r="P25" i="3"/>
  <c r="R25" i="3" s="1"/>
  <c r="P26" i="3"/>
  <c r="P27" i="3"/>
  <c r="P28" i="3"/>
  <c r="P29" i="3"/>
  <c r="P30" i="3"/>
  <c r="P31" i="3"/>
  <c r="P32" i="3"/>
  <c r="P33" i="3"/>
  <c r="P34" i="3"/>
  <c r="P35" i="3"/>
  <c r="R35" i="3" s="1"/>
  <c r="P36" i="3"/>
  <c r="P37" i="3"/>
  <c r="R37" i="3" s="1"/>
  <c r="P38" i="3"/>
  <c r="P39" i="3"/>
  <c r="P40" i="3"/>
  <c r="P41" i="3"/>
  <c r="P42" i="3"/>
  <c r="P43" i="3"/>
  <c r="P44" i="3"/>
  <c r="P45" i="3"/>
  <c r="P46" i="3"/>
  <c r="P4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2" i="3"/>
  <c r="N3" i="3"/>
  <c r="Q3" i="3"/>
  <c r="N4" i="3"/>
  <c r="R4" i="3" s="1"/>
  <c r="Q4" i="3"/>
  <c r="N5" i="3"/>
  <c r="R5" i="3" s="1"/>
  <c r="Q5" i="3"/>
  <c r="N6" i="3"/>
  <c r="Q6" i="3"/>
  <c r="N7" i="3"/>
  <c r="Q7" i="3"/>
  <c r="N8" i="3"/>
  <c r="Q8" i="3"/>
  <c r="N9" i="3"/>
  <c r="Q9" i="3"/>
  <c r="N10" i="3"/>
  <c r="Q10" i="3"/>
  <c r="N11" i="3"/>
  <c r="Q11" i="3"/>
  <c r="N12" i="3"/>
  <c r="Q12" i="3"/>
  <c r="N13" i="3"/>
  <c r="Q13" i="3"/>
  <c r="N14" i="3"/>
  <c r="Q14" i="3"/>
  <c r="N15" i="3"/>
  <c r="Q15" i="3"/>
  <c r="N16" i="3"/>
  <c r="R16" i="3" s="1"/>
  <c r="Q16" i="3"/>
  <c r="N17" i="3"/>
  <c r="R17" i="3" s="1"/>
  <c r="Q17" i="3"/>
  <c r="N18" i="3"/>
  <c r="Q18" i="3"/>
  <c r="N19" i="3"/>
  <c r="Q19" i="3"/>
  <c r="N20" i="3"/>
  <c r="Q20" i="3"/>
  <c r="N21" i="3"/>
  <c r="Q21" i="3"/>
  <c r="N22" i="3"/>
  <c r="Q22" i="3"/>
  <c r="N23" i="3"/>
  <c r="Q23" i="3"/>
  <c r="N24" i="3"/>
  <c r="Q24" i="3"/>
  <c r="N25" i="3"/>
  <c r="Q25" i="3"/>
  <c r="N26" i="3"/>
  <c r="Q26" i="3"/>
  <c r="N27" i="3"/>
  <c r="Q27" i="3"/>
  <c r="N28" i="3"/>
  <c r="R28" i="3" s="1"/>
  <c r="Q28" i="3"/>
  <c r="N29" i="3"/>
  <c r="R29" i="3" s="1"/>
  <c r="Q29" i="3"/>
  <c r="N30" i="3"/>
  <c r="Q30" i="3"/>
  <c r="N31" i="3"/>
  <c r="Q31" i="3"/>
  <c r="N32" i="3"/>
  <c r="Q32" i="3"/>
  <c r="N33" i="3"/>
  <c r="Q33" i="3"/>
  <c r="N34" i="3"/>
  <c r="Q34" i="3"/>
  <c r="N35" i="3"/>
  <c r="Q35" i="3"/>
  <c r="N36" i="3"/>
  <c r="Q36" i="3"/>
  <c r="N37" i="3"/>
  <c r="Q37" i="3"/>
  <c r="N38" i="3"/>
  <c r="Q38" i="3"/>
  <c r="N39" i="3"/>
  <c r="Q39" i="3"/>
  <c r="N40" i="3"/>
  <c r="R40" i="3" s="1"/>
  <c r="Q40" i="3"/>
  <c r="N41" i="3"/>
  <c r="R41" i="3" s="1"/>
  <c r="Q41" i="3"/>
  <c r="N42" i="3"/>
  <c r="Q42" i="3"/>
  <c r="N43" i="3"/>
  <c r="Q43" i="3"/>
  <c r="N44" i="3"/>
  <c r="Q44" i="3"/>
  <c r="N45" i="3"/>
  <c r="Q45" i="3"/>
  <c r="N46" i="3"/>
  <c r="Q46" i="3"/>
  <c r="N47" i="3"/>
  <c r="Q47" i="3"/>
  <c r="Q2" i="3"/>
  <c r="N2" i="3"/>
  <c r="R45" i="3" l="1"/>
  <c r="R33" i="3"/>
  <c r="R21" i="3"/>
  <c r="R9" i="3"/>
  <c r="R44" i="3"/>
  <c r="R32" i="3"/>
  <c r="R20" i="3"/>
  <c r="R42" i="3"/>
  <c r="R30" i="3"/>
  <c r="R18" i="3"/>
  <c r="R6" i="3"/>
  <c r="R39" i="3"/>
  <c r="R27" i="3"/>
  <c r="R15" i="3"/>
  <c r="R3" i="3"/>
  <c r="R38" i="3"/>
  <c r="R26" i="3"/>
  <c r="R14" i="3"/>
  <c r="R2" i="3"/>
  <c r="R36" i="3"/>
  <c r="R24" i="3"/>
  <c r="R12" i="3"/>
  <c r="R47" i="3"/>
  <c r="R11" i="3"/>
  <c r="R23" i="3"/>
  <c r="R46" i="3"/>
  <c r="R34" i="3"/>
  <c r="R22" i="3"/>
  <c r="R10" i="3"/>
  <c r="R8" i="3"/>
  <c r="R7" i="3"/>
  <c r="H3" i="1" l="1"/>
  <c r="H4" i="1"/>
  <c r="H5" i="1"/>
  <c r="H6" i="1" s="1"/>
  <c r="H7" i="1"/>
  <c r="H8" i="1"/>
  <c r="H9" i="1" s="1"/>
  <c r="H10" i="1"/>
  <c r="H11" i="1"/>
  <c r="H12" i="1"/>
  <c r="H13" i="1"/>
  <c r="H14" i="1"/>
  <c r="H15" i="1"/>
  <c r="H16" i="1"/>
  <c r="H17" i="1"/>
  <c r="H18" i="1" s="1"/>
  <c r="H19" i="1"/>
  <c r="H20" i="1" s="1"/>
  <c r="H21" i="1" s="1"/>
  <c r="H22" i="1"/>
  <c r="H23" i="1"/>
  <c r="H24" i="1"/>
  <c r="H25" i="1"/>
  <c r="H26" i="1" s="1"/>
  <c r="H27" i="1"/>
  <c r="H28" i="1"/>
  <c r="H29" i="1"/>
  <c r="H30" i="1"/>
  <c r="H31" i="1"/>
  <c r="H32" i="1"/>
  <c r="H33" i="1" s="1"/>
  <c r="H34" i="1"/>
  <c r="H35" i="1"/>
  <c r="H36" i="1"/>
  <c r="H37" i="1"/>
  <c r="H38" i="1"/>
  <c r="H39" i="1"/>
  <c r="H40" i="1"/>
  <c r="H41" i="1"/>
  <c r="H42" i="1"/>
  <c r="H43" i="1"/>
  <c r="H44" i="1" s="1"/>
  <c r="H45" i="1"/>
  <c r="H46" i="1" s="1"/>
  <c r="H47" i="1"/>
  <c r="H48" i="1"/>
  <c r="H49" i="1"/>
  <c r="H50" i="1" s="1"/>
  <c r="H51" i="1"/>
  <c r="H52" i="1"/>
  <c r="H53" i="1"/>
  <c r="H54" i="1"/>
  <c r="H55" i="1"/>
  <c r="H56" i="1" s="1"/>
  <c r="H57" i="1"/>
  <c r="H58" i="1" s="1"/>
  <c r="H59" i="1"/>
  <c r="H60" i="1"/>
  <c r="H61" i="1"/>
  <c r="H62" i="1" s="1"/>
  <c r="H63" i="1"/>
  <c r="H64" i="1"/>
  <c r="H65" i="1"/>
  <c r="H66" i="1"/>
  <c r="H67" i="1"/>
  <c r="H68" i="1" s="1"/>
  <c r="H69" i="1"/>
  <c r="H70" i="1" s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J2" i="1"/>
  <c r="K2" i="1" s="1"/>
  <c r="H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</calcChain>
</file>

<file path=xl/sharedStrings.xml><?xml version="1.0" encoding="utf-8"?>
<sst xmlns="http://schemas.openxmlformats.org/spreadsheetml/2006/main" count="1175" uniqueCount="636">
  <si>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</si>
  <si>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</si>
  <si>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</si>
  <si>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</si>
  <si>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</si>
  <si>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</si>
  <si>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</si>
  <si>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</si>
  <si>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</si>
  <si>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</si>
  <si>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</si>
  <si>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</si>
  <si>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</si>
  <si>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</si>
  <si>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</si>
  <si>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</si>
  <si>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</si>
  <si>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</si>
  <si>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</si>
  <si>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</si>
  <si>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</si>
  <si>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</si>
  <si>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</si>
  <si>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</si>
  <si>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</si>
  <si>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</si>
  <si>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</si>
  <si>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</si>
  <si>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</si>
  <si>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</si>
  <si>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</si>
  <si>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</si>
  <si>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</si>
  <si>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</si>
  <si>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</si>
  <si>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</si>
  <si>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</si>
  <si>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</si>
  <si>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</si>
  <si>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</si>
  <si>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</si>
  <si>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</si>
  <si>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</si>
  <si>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</si>
  <si>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</si>
  <si>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</si>
  <si>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</si>
  <si>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</si>
  <si>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</si>
  <si>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</si>
  <si>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</si>
  <si>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</si>
  <si>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</si>
  <si>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</si>
  <si>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</si>
  <si>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</si>
  <si>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</si>
  <si>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</si>
  <si>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</si>
  <si>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</si>
  <si>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</si>
  <si>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</si>
  <si>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</si>
  <si>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</si>
  <si>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</si>
  <si>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</si>
  <si>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</si>
  <si>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</si>
  <si>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</si>
  <si>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</si>
  <si>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</si>
  <si>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</si>
  <si>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</si>
  <si>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</si>
  <si>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</si>
  <si>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</si>
  <si>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</si>
  <si>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</si>
  <si>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</si>
  <si>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</si>
  <si>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</si>
  <si>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</si>
  <si>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</si>
  <si>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</si>
  <si>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</si>
  <si>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</si>
  <si>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</si>
  <si>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</si>
  <si>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</si>
  <si>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</si>
  <si>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</si>
  <si>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</si>
  <si>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</si>
  <si>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</si>
  <si>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</si>
  <si>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</si>
  <si>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</si>
  <si>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</si>
  <si>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</si>
  <si>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</si>
  <si>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</si>
  <si>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</si>
  <si>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</si>
  <si>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</si>
  <si>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</si>
  <si>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</si>
  <si>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</si>
  <si>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</si>
  <si>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 (the)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</si>
  <si>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</si>
  <si>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</si>
  <si>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</si>
  <si>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</si>
  <si>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</si>
  <si>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</si>
  <si>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</si>
  <si>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</si>
  <si>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</si>
  <si>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</si>
  <si>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</si>
  <si>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</si>
  <si>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</si>
  <si>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</si>
  <si>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</si>
  <si>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</si>
  <si>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</si>
  <si>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</si>
  <si>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</si>
  <si>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 (Plurinational State of)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</si>
  <si>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</si>
  <si>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</si>
  <si>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</si>
  <si>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</si>
  <si>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</si>
  <si>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</si>
  <si>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</si>
  <si>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</si>
  <si>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</si>
  <si>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</si>
  <si>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</si>
  <si>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 (the)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</si>
  <si>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</si>
  <si>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</si>
  <si>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</si>
  <si>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</si>
  <si>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</si>
  <si>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</si>
  <si>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</si>
  <si>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</si>
  <si>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</si>
  <si>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</si>
  <si>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</si>
  <si>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</si>
  <si>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</si>
  <si>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</si>
  <si>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</si>
  <si>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</si>
  <si>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</si>
  <si>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Cayman Islands (the)</t>
  </si>
  <si>
    <t>KY</t>
  </si>
  <si>
    <t>Central African Republic (the)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</si>
  <si>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</si>
  <si>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</si>
  <si>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</si>
  <si>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</si>
  <si>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</si>
  <si>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</si>
  <si>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</si>
  <si>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</si>
  <si>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</si>
  <si>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 (the)</t>
  </si>
  <si>
    <t>CC</t>
  </si>
  <si>
    <t>Colombia</t>
  </si>
  <si>
    <t>CO</t>
  </si>
  <si>
    <t>Comoros (the)</t>
  </si>
  <si>
    <t>KM</t>
  </si>
  <si>
    <t>Congo (the Democratic Republic of the)</t>
  </si>
  <si>
    <t>CD</t>
  </si>
  <si>
    <t>Congo (the)</t>
  </si>
  <si>
    <t>CG</t>
  </si>
  <si>
    <t>Cook Islands (the)</t>
  </si>
  <si>
    <t>CK</t>
  </si>
  <si>
    <t>Costa Rica</t>
  </si>
  <si>
    <t>CR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</si>
  <si>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</si>
  <si>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</si>
  <si>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</si>
  <si>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</si>
  <si>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</si>
  <si>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</si>
  <si>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</si>
  <si>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</si>
  <si>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</si>
  <si>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</si>
  <si>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Côte d'Ivoire</t>
  </si>
  <si>
    <t>CI</t>
  </si>
  <si>
    <t>Denmark</t>
  </si>
  <si>
    <t>DK</t>
  </si>
  <si>
    <t>Djibouti</t>
  </si>
  <si>
    <t>DJ</t>
  </si>
  <si>
    <t>Dominica</t>
  </si>
  <si>
    <t>DM</t>
  </si>
  <si>
    <t>Dominican Republic (the)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</si>
  <si>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</si>
  <si>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</si>
  <si>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</si>
  <si>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</si>
  <si>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</si>
  <si>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</si>
  <si>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</si>
  <si>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</si>
  <si>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</si>
  <si>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</si>
  <si>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</si>
  <si>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</si>
  <si>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</si>
  <si>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</si>
  <si>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</si>
  <si>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</si>
  <si>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</si>
  <si>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 (the) [Malvinas]</t>
  </si>
  <si>
    <t>FK</t>
  </si>
  <si>
    <t>Faroe Islands (the)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</si>
  <si>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</si>
  <si>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</si>
  <si>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</si>
  <si>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</si>
  <si>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</si>
  <si>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</si>
  <si>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</si>
  <si>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</si>
  <si>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</si>
  <si>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</si>
  <si>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</si>
  <si>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 (the)</t>
  </si>
  <si>
    <t>TF</t>
  </si>
  <si>
    <t>Gabon</t>
  </si>
  <si>
    <t>GA</t>
  </si>
  <si>
    <t>Gambia (the)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</si>
  <si>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</si>
  <si>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</si>
  <si>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</si>
  <si>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</si>
  <si>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</si>
  <si>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</si>
  <si>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</si>
  <si>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</si>
  <si>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</si>
  <si>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</si>
  <si>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</si>
  <si>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</si>
  <si>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</si>
  <si>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</si>
  <si>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</si>
  <si>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</si>
  <si>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</si>
  <si>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</si>
  <si>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</si>
  <si>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</si>
  <si>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</si>
  <si>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</si>
  <si>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</si>
  <si>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</si>
  <si>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</si>
  <si>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</si>
  <si>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</si>
  <si>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</si>
  <si>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</si>
  <si>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</si>
  <si>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</si>
  <si>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</si>
  <si>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</si>
  <si>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(the)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</si>
  <si>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</si>
  <si>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</si>
  <si>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</si>
  <si>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</si>
  <si>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</si>
  <si>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</si>
  <si>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</si>
  <si>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</si>
  <si>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</si>
  <si>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</si>
  <si>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</si>
  <si>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</si>
  <si>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</si>
  <si>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</si>
  <si>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</si>
  <si>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</si>
  <si>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</si>
  <si>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</si>
  <si>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</si>
  <si>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</si>
  <si>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</si>
  <si>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</si>
  <si>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</si>
  <si>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</si>
  <si>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</si>
  <si>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</si>
  <si>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</si>
  <si>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</si>
  <si>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</si>
  <si>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</si>
  <si>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</si>
  <si>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</si>
  <si>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</si>
  <si>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</si>
  <si>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</si>
  <si>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</si>
  <si>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</si>
  <si>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</si>
  <si>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</si>
  <si>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(the Democratic People's Republic of)</t>
  </si>
  <si>
    <t>KP</t>
  </si>
  <si>
    <t>Korea (the Republic of)</t>
  </si>
  <si>
    <t>KR</t>
  </si>
  <si>
    <t>Kuwait</t>
  </si>
  <si>
    <t>KW</t>
  </si>
  <si>
    <t>Kyrgyzstan</t>
  </si>
  <si>
    <t>KG</t>
  </si>
  <si>
    <t>Lao People's Democratic Republic (the)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</si>
  <si>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</si>
  <si>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</si>
  <si>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</si>
  <si>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</si>
  <si>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</si>
  <si>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</si>
  <si>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</si>
  <si>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</si>
  <si>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</si>
  <si>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</si>
  <si>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</si>
  <si>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</si>
  <si>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</si>
  <si>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</si>
  <si>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</si>
  <si>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</si>
  <si>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</si>
  <si>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</si>
  <si>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</si>
  <si>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</si>
  <si>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</si>
  <si>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</si>
  <si>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</si>
  <si>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</si>
  <si>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</si>
  <si>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</si>
  <si>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</si>
  <si>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</si>
  <si>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</si>
  <si>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</si>
  <si>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</si>
  <si>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 (the)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</si>
  <si>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</si>
  <si>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</si>
  <si>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</si>
  <si>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</si>
  <si>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</si>
  <si>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</si>
  <si>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</si>
  <si>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</si>
  <si>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</si>
  <si>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</si>
  <si>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</si>
  <si>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</si>
  <si>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</si>
  <si>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 (the Republic of)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</si>
  <si>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</si>
  <si>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</si>
  <si>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</si>
  <si>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</si>
  <si>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</si>
  <si>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</si>
  <si>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</si>
  <si>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</si>
  <si>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</si>
  <si>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</si>
  <si>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</si>
  <si>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</si>
  <si>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</si>
  <si>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</si>
  <si>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</si>
  <si>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</si>
  <si>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</si>
  <si>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</si>
  <si>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</si>
  <si>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</si>
  <si>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</si>
  <si>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(the)</t>
  </si>
  <si>
    <t>NL</t>
  </si>
  <si>
    <t>New Caledonia</t>
  </si>
  <si>
    <t>NC</t>
  </si>
  <si>
    <t>New Zealand</t>
  </si>
  <si>
    <t>NZ</t>
  </si>
  <si>
    <t>Nicaragua</t>
  </si>
  <si>
    <t>NI</t>
  </si>
  <si>
    <t>Niger (the)</t>
  </si>
  <si>
    <t>NE</t>
  </si>
  <si>
    <t>Nigeria</t>
  </si>
  <si>
    <t>NG</t>
  </si>
  <si>
    <t>Niue</t>
  </si>
  <si>
    <t>NU</t>
  </si>
  <si>
    <t>Norfolk Island</t>
  </si>
  <si>
    <t>NF</t>
  </si>
  <si>
    <t>Northern Mariana Islands (the)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</si>
  <si>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</si>
  <si>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</si>
  <si>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</si>
  <si>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</si>
  <si>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</si>
  <si>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</si>
  <si>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</si>
  <si>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</si>
  <si>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</si>
  <si>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</si>
  <si>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</si>
  <si>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</si>
  <si>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</si>
  <si>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</si>
  <si>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</si>
  <si>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</si>
  <si>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</si>
  <si>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</si>
  <si>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</si>
  <si>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 (the)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</si>
  <si>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</si>
  <si>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</si>
  <si>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</si>
  <si>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</si>
  <si>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</si>
  <si>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</si>
  <si>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</si>
  <si>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</si>
  <si>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</si>
  <si>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</si>
  <si>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</si>
  <si>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North Macedonia</t>
  </si>
  <si>
    <t>MK</t>
  </si>
  <si>
    <t>Romania</t>
  </si>
  <si>
    <t>RO</t>
  </si>
  <si>
    <t>Russian Federation (the)</t>
  </si>
  <si>
    <t>RU</t>
  </si>
  <si>
    <t>Rwanda</t>
  </si>
  <si>
    <t>RW</t>
  </si>
  <si>
    <t>Réunion</t>
  </si>
  <si>
    <t>RE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</si>
  <si>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</si>
  <si>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</si>
  <si>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</si>
  <si>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</si>
  <si>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</si>
  <si>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</si>
  <si>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</si>
  <si>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</si>
  <si>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</si>
  <si>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</si>
  <si>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</si>
  <si>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</si>
  <si>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</si>
  <si>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</si>
  <si>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</si>
  <si>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</si>
  <si>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</si>
  <si>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</si>
  <si>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</si>
  <si>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</si>
  <si>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</si>
  <si>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</si>
  <si>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</si>
  <si>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</si>
  <si>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</si>
  <si>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</si>
  <si>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</si>
  <si>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</si>
  <si>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</si>
  <si>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</si>
  <si>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</si>
  <si>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</si>
  <si>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</si>
  <si>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</si>
  <si>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</si>
  <si>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</si>
  <si>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</si>
  <si>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</si>
  <si>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</si>
  <si>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</si>
  <si>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</si>
  <si>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</si>
  <si>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</si>
  <si>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</si>
  <si>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</si>
  <si>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</si>
  <si>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</si>
  <si>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</si>
  <si>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</si>
  <si>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</si>
  <si>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</si>
  <si>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</si>
  <si>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 (the)</t>
  </si>
  <si>
    <t>SD</t>
  </si>
  <si>
    <t>Suriname</t>
  </si>
  <si>
    <t>SR</t>
  </si>
  <si>
    <t>Svalbard and Jan Mayen</t>
  </si>
  <si>
    <t>SJ</t>
  </si>
  <si>
    <t>Sweden</t>
  </si>
  <si>
    <t>SE</t>
  </si>
  <si>
    <t>Switzerland</t>
  </si>
  <si>
    <t>CH</t>
  </si>
  <si>
    <t>Syrian Arab Republic</t>
  </si>
  <si>
    <t>SY</t>
  </si>
  <si>
    <t>Taiwan (Province of China)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</si>
  <si>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</si>
  <si>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</si>
  <si>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</si>
  <si>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</si>
  <si>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</si>
  <si>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</si>
  <si>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</si>
  <si>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</si>
  <si>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</si>
  <si>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</si>
  <si>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</si>
  <si>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</si>
  <si>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</si>
  <si>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</si>
  <si>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</si>
  <si>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</si>
  <si>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</si>
  <si>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</si>
  <si>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</si>
  <si>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</si>
  <si>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</si>
  <si>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</si>
  <si>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</si>
  <si>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 (the)</t>
  </si>
  <si>
    <t>TC</t>
  </si>
  <si>
    <t>Tuvalu</t>
  </si>
  <si>
    <t>TV</t>
  </si>
  <si>
    <t>Uganda</t>
  </si>
  <si>
    <t>UG</t>
  </si>
  <si>
    <t>Ukraine</t>
  </si>
  <si>
    <t>UA</t>
  </si>
  <si>
    <t>United Arab Emirates (the)</t>
  </si>
  <si>
    <t>AE</t>
  </si>
  <si>
    <t>United Kingdom of Great Britain and Northern Ireland (the)</t>
  </si>
  <si>
    <t>GB</t>
  </si>
  <si>
    <t>United States Minor Outlying Islands (the)</t>
  </si>
  <si>
    <t>UM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</si>
  <si>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</si>
  <si>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</si>
  <si>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</si>
  <si>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</si>
  <si>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</si>
  <si>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</si>
  <si>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</si>
  <si>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</si>
  <si>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</si>
  <si>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</si>
  <si>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</si>
  <si>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Virgin Islands (British)</t>
  </si>
  <si>
    <t>VG</t>
  </si>
  <si>
    <t>Virgin Islands (U.S.)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</si>
  <si>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</si>
  <si>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</si>
  <si>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</si>
  <si>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</si>
  <si>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</si>
  <si>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</si>
  <si>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</si>
  <si>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</si>
  <si>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</si>
  <si>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</si>
  <si>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</si>
  <si>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Åland Islands</t>
  </si>
  <si>
    <t>AX</t>
  </si>
  <si>
    <t>Country</t>
  </si>
  <si>
    <t>Code</t>
  </si>
  <si>
    <t>Country Code</t>
  </si>
  <si>
    <t>United States of America</t>
  </si>
  <si>
    <t>REF_Creditor_Amount_Currency</t>
  </si>
  <si>
    <t>Amount after Charges</t>
  </si>
  <si>
    <t>Row Labels</t>
  </si>
  <si>
    <t>REF001Beta Corp12000EUR</t>
  </si>
  <si>
    <t>REF001Beta Corp12000USD</t>
  </si>
  <si>
    <t>REF001Beta Corp3326EUR</t>
  </si>
  <si>
    <t>REF001Beta Corp3326USD</t>
  </si>
  <si>
    <t>REF001DEMOBeta Corp1100USD</t>
  </si>
  <si>
    <t>REF111ACME TWO SCRL30000USD</t>
  </si>
  <si>
    <t>REF111ACME TWO SCRL3000USD</t>
  </si>
  <si>
    <t>REF111ACME TWO SCRL5643USD</t>
  </si>
  <si>
    <t>REF201HAMILTON LTD.2100USD</t>
  </si>
  <si>
    <t>REF211ACME INVEST.10000USD</t>
  </si>
  <si>
    <t>REF211ACME PRIVATE.1000000EUR</t>
  </si>
  <si>
    <t>REF211ACME PRIVATE.1000000USD</t>
  </si>
  <si>
    <t>REF211ACME PRIVATE.7890EUR</t>
  </si>
  <si>
    <t>REF211ACME PRIVATE.7890USD</t>
  </si>
  <si>
    <t>REF211ACME TRADE.11000USD</t>
  </si>
  <si>
    <t>REF211ACME TRADE.12000USD</t>
  </si>
  <si>
    <t>REF21ACME TRUST.12000EUR</t>
  </si>
  <si>
    <t>REF21ACME TRUST.12000USD</t>
  </si>
  <si>
    <t>REF21ACME TRUST.23900EUR</t>
  </si>
  <si>
    <t>REF21ACME TRUST.23900USD</t>
  </si>
  <si>
    <t>REFD10092DELTA INC 67569EUR</t>
  </si>
  <si>
    <t>REFD10192TRADE INC 67569EUR</t>
  </si>
  <si>
    <t>REFD202102ALT INC 12400USD</t>
  </si>
  <si>
    <t>REFD202102ALT INC 4569USD</t>
  </si>
  <si>
    <t>REFD202103ALT-2 INC 17430USD</t>
  </si>
  <si>
    <t>REFD202103ALT-2 INC 456USD</t>
  </si>
  <si>
    <t>REFD543103SIGMA INC 456USD</t>
  </si>
  <si>
    <t>REFD543104QUATRO INC 3100USD</t>
  </si>
  <si>
    <t>REFD543105CARGO INC 1100USD</t>
  </si>
  <si>
    <t>REFD543105TRADE INC 1100USD</t>
  </si>
  <si>
    <t>REFDEM0091CRETA SUPPORT5188EUR</t>
  </si>
  <si>
    <t>REFDEM012BRITA SUPPORT238USD</t>
  </si>
  <si>
    <t>REFDEM1591SOCIETE GEN SA348EUR</t>
  </si>
  <si>
    <t>REFDEM5591CROCTUS NY120USD</t>
  </si>
  <si>
    <t>REFDEM5591CROSSSUPPORT SA6720EUR</t>
  </si>
  <si>
    <t>REFDEM9992CANONIC 6709EUR</t>
  </si>
  <si>
    <t>REFDEM9992CANONIC 6709USD</t>
  </si>
  <si>
    <t>REFDEMO01Beta NV.1025USD</t>
  </si>
  <si>
    <t>REFDEMO01BETA NV.900USD</t>
  </si>
  <si>
    <t>REFDEMO01ICRETA NV.800USD</t>
  </si>
  <si>
    <t>REFDEMO01ISUPPLIER1 US.87600USD</t>
  </si>
  <si>
    <t>REFDEMO02IntellectEU NV.1025USD</t>
  </si>
  <si>
    <t>REFDEMO901ISUPPLIER2 PL.1600USD</t>
  </si>
  <si>
    <t>REFTEST01ACME ONE CORP. 2345USD</t>
  </si>
  <si>
    <t>REFTEST01ACME ONE CORP. 4537USD</t>
  </si>
  <si>
    <t>REFZ999ZERO LTD.12100USD</t>
  </si>
  <si>
    <t>Grand Total</t>
  </si>
  <si>
    <t>Column Labels</t>
  </si>
  <si>
    <t>Average of Time (local)</t>
  </si>
  <si>
    <t>FIRST DATE</t>
  </si>
  <si>
    <t>FIRST TIME</t>
  </si>
  <si>
    <t>LAST DATE</t>
  </si>
  <si>
    <t>LAST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</si>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</sst>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/>
    <xf numFmtId="9" fontId="0" fillId="0" borderId="0" xfId="1" applyNumberFormat="1" applyFon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NumberFormat="1"/>
    <xf numFmtId="0" fontId="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eu Jomain" refreshedDate="44729.603553935187" createdVersion="8" refreshedVersion="8" minRefreshableVersion="3" recordCount="90" xr:uid="{389842A1-5C63-4579-9C6E-3DF8A76FDB56}">
  <cacheSource type="worksheet">
    <worksheetSource ref="A1:N91" sheet="Data"/>
  </cacheSource>
  <cacheFields count="14">
    <cacheField name="Debtor" numFmtId="0">
      <sharedItems/>
    </cacheField>
    <cacheField name="Creditor" numFmtId="0">
      <sharedItems/>
    </cacheField>
    <cacheField name="Reference" numFmtId="0">
      <sharedItems/>
    </cacheField>
    <cacheField name="REF_Creditor_Amount_Currency" numFmtId="0">
      <sharedItems count="46">
        <s v="REF211ACME INVEST.10000USD"/>
        <s v="REFTEST01ACME ONE CORP. 4537USD"/>
        <s v="REF211ACME PRIVATE.1000000USD"/>
        <s v="REF211ACME PRIVATE.1000000EUR"/>
        <s v="REF211ACME TRADE.11000USD"/>
        <s v="REF21ACME TRUST.23900USD"/>
        <s v="REF21ACME TRUST.23900EUR"/>
        <s v="REF111ACME TWO SCRL5643USD"/>
        <s v="REFD202102ALT INC 4569USD"/>
        <s v="REFD202103ALT-2 INC 456USD"/>
        <s v="REF001Beta Corp3326USD"/>
        <s v="REF001Beta Corp3326EUR"/>
        <s v="REF001DEMOBeta Corp1100USD"/>
        <s v="REFD543105CARGO INC 1100USD"/>
        <s v="REFDEMO01BETA NV.900USD"/>
        <s v="REFDEMO01Beta NV.1025USD"/>
        <s v="REFDEM012BRITA SUPPORT238USD"/>
        <s v="REFDEM9992CANONIC 6709USD"/>
        <s v="REFDEM9992CANONIC 6709EUR"/>
        <s v="REFDEM0091CRETA SUPPORT5188EUR"/>
        <s v="REFDEM5591CROCTUS NY120USD"/>
        <s v="REFDEM5591CROSSSUPPORT SA6720EUR"/>
        <s v="REFD10092DELTA INC 67569EUR"/>
        <s v="REF201HAMILTON LTD.2100USD"/>
        <s v="REFDEMO01ICRETA NV.800USD"/>
        <s v="REFDEMO02IntellectEU NV.1025USD"/>
        <s v="REFDEMO01ISUPPLIER1 US.87600USD"/>
        <s v="REFDEMO901ISUPPLIER2 PL.1600USD"/>
        <s v="REFD543104QUATRO INC 3100USD"/>
        <s v="REFD543103SIGMA INC 456USD"/>
        <s v="REFDEM1591SOCIETE GEN SA348EUR"/>
        <s v="REFD10192TRADE INC 67569EUR"/>
        <s v="REFD543105TRADE INC 1100USD"/>
        <s v="REFZ999ZERO LTD.12100USD"/>
        <s v="REFTEST01ACME ONE CORP. 2345USD"/>
        <s v="REF211ACME PRIVATE.7890USD"/>
        <s v="REF211ACME PRIVATE.7890EUR"/>
        <s v="REF211ACME TRADE.12000USD"/>
        <s v="REF21ACME TRUST.12000USD"/>
        <s v="REF21ACME TRUST.12000EUR"/>
        <s v="REF111ACME TWO SCRL30000USD"/>
        <s v="REF111ACME TWO SCRL3000USD"/>
        <s v="REFD202102ALT INC 12400USD"/>
        <s v="REFD202103ALT-2 INC 17430USD"/>
        <s v="REF001Beta Corp12000USD"/>
        <s v="REF001Beta Corp12000EUR"/>
      </sharedItems>
    </cacheField>
    <cacheField name="Initial Amount" numFmtId="2">
      <sharedItems containsSemiMixedTypes="0" containsString="0" containsNumber="1" containsInteger="1" minValue="120" maxValue="1000000"/>
    </cacheField>
    <cacheField name="Currency" numFmtId="0">
      <sharedItems/>
    </cacheField>
    <cacheField name="Charges" numFmtId="9">
      <sharedItems containsSemiMixedTypes="0" containsString="0" containsNumber="1" minValue="0.01" maxValue="0.08"/>
    </cacheField>
    <cacheField name="Amount after Charges" numFmtId="2">
      <sharedItems containsSemiMixedTypes="0" containsString="0" containsNumber="1" minValue="114.68059500000001" maxValue="985000"/>
    </cacheField>
    <cacheField name="Bank" numFmtId="0">
      <sharedItems/>
    </cacheField>
    <cacheField name="Country Code" numFmtId="0">
      <sharedItems/>
    </cacheField>
    <cacheField name="Country" numFmtId="0">
      <sharedItems/>
    </cacheField>
    <cacheField name="Date" numFmtId="0">
      <sharedItems containsSemiMixedTypes="0" containsNonDate="0" containsDate="1" containsString="0" minDate="2020-11-20T00:00:00" maxDate="2022-01-12T00:00:00"/>
    </cacheField>
    <cacheField name="Time (local)" numFmtId="164">
      <sharedItems containsSemiMixedTypes="0" containsNonDate="0" containsDate="1" containsString="0" minDate="1899-12-30T08:12:00" maxDate="2013-10-02T00:00:00" count="52">
        <d v="1899-12-30T08:15:00"/>
        <d v="1899-12-30T15:45:00"/>
        <d v="2013-10-01T00:00:00"/>
        <d v="1899-12-30T12:45:00"/>
        <d v="1899-12-30T14:15:00"/>
        <d v="1899-12-30T08:34:00"/>
        <d v="1899-12-30T12:40:00"/>
        <d v="1899-12-30T17:34:00"/>
        <d v="1899-12-30T09:16:00"/>
        <d v="1899-12-30T12:32:00"/>
        <d v="1899-12-30T10:11:00"/>
        <d v="1899-12-30T13:14:00"/>
        <d v="1899-12-30T12:34:00"/>
        <d v="1899-12-30T10:23:00"/>
        <d v="1899-12-30T11:43:00"/>
        <d v="1899-12-30T17:02:00"/>
        <d v="1899-12-30T12:43:00"/>
        <d v="1899-12-30T15:41:00"/>
        <d v="1899-12-30T18:10:00"/>
        <d v="1899-12-30T14:32:00"/>
        <d v="1899-12-30T18:21:00"/>
        <d v="1899-12-30T15:43:00"/>
        <d v="1899-12-30T17:21:00"/>
        <d v="1899-12-30T12:12:00"/>
        <d v="1899-12-30T13:43:00"/>
        <d v="1899-12-30T11:12:00"/>
        <d v="1899-12-30T14:44:00"/>
        <d v="1899-12-30T11:32:00"/>
        <d v="1899-12-30T12:19:00"/>
        <d v="1899-12-30T17:20:00"/>
        <d v="1899-12-30T13:23:00"/>
        <d v="1899-12-30T19:10:00"/>
        <d v="1899-12-30T11:23:00"/>
        <d v="1899-12-30T14:12:00"/>
        <d v="1899-12-30T17:10:00"/>
        <d v="1899-12-30T09:12:00"/>
        <d v="1899-12-30T11:19:00"/>
        <d v="1899-12-30T21:10:00"/>
        <d v="1899-12-30T09:45:00"/>
        <d v="1899-12-30T18:20:00"/>
        <d v="1899-12-30T14:23:00"/>
        <d v="1899-12-30T19:12:00"/>
        <d v="1899-12-30T12:39:00"/>
        <d v="1899-12-30T09:54:00"/>
        <d v="1899-12-30T17:32:00"/>
        <d v="1899-12-30T15:34:00"/>
        <d v="1899-12-30T08:12:00"/>
        <d v="1899-12-30T12:48:00"/>
        <d v="1899-12-30T10:12:00"/>
        <d v="1899-12-30T13:29:00"/>
        <d v="1899-12-31T00:00:00"/>
        <d v="1899-12-30T17:12:00"/>
      </sharedItems>
    </cacheField>
    <cacheField name="Status" numFmtId="0">
      <sharedItems count="6">
        <s v="NEW"/>
        <s v="COMPLETED"/>
        <s v="PENDING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s v="ACME INVEST."/>
    <s v="REF211"/>
    <x v="0"/>
    <n v="10000"/>
    <s v="USD"/>
    <n v="0.02"/>
    <n v="9800"/>
    <s v="CHASUS3AXXX"/>
    <s v="US"/>
    <s v="United States of America"/>
    <d v="2021-03-16T00:00:00"/>
    <x v="0"/>
    <x v="0"/>
  </r>
  <r>
    <s v="Alpha Inc"/>
    <s v="ACME INVEST."/>
    <s v="REF211"/>
    <x v="0"/>
    <n v="10000"/>
    <s v="USD"/>
    <n v="1.4999999999999999E-2"/>
    <n v="9653"/>
    <s v="BINAADADXXX"/>
    <s v="AD"/>
    <s v="Andorra"/>
    <d v="2021-03-17T00:00:00"/>
    <x v="1"/>
    <x v="1"/>
  </r>
  <r>
    <s v="Alpha Inc"/>
    <s v="ACME ONE CORP. "/>
    <s v="REFTEST01"/>
    <x v="1"/>
    <n v="4537"/>
    <s v="USD"/>
    <n v="0.02"/>
    <n v="4468.9449999999997"/>
    <s v="CHASUS3AXXX"/>
    <s v="US"/>
    <s v="United States of America"/>
    <d v="2021-03-16T00:00:00"/>
    <x v="2"/>
    <x v="0"/>
  </r>
  <r>
    <s v="Alpha Inc"/>
    <s v="ACME ONE CORP. "/>
    <s v="REFTEST01"/>
    <x v="1"/>
    <n v="4537"/>
    <s v="USD"/>
    <n v="0.01"/>
    <n v="4401.9108249999999"/>
    <s v="BINAADADXXX"/>
    <s v="AD"/>
    <s v="Andorra"/>
    <d v="2021-03-16T00:00:00"/>
    <x v="3"/>
    <x v="2"/>
  </r>
  <r>
    <s v="Alpha Inc"/>
    <s v="ACME ONE CORP. "/>
    <s v="REFTEST01"/>
    <x v="1"/>
    <n v="4537"/>
    <s v="USD"/>
    <n v="0.02"/>
    <n v="4335.8821626250001"/>
    <s v="BSJUARBJXXX"/>
    <s v="AR"/>
    <s v="Argentina"/>
    <d v="2021-03-18T00:00:00"/>
    <x v="4"/>
    <x v="1"/>
  </r>
  <r>
    <s v="Alpha Inc"/>
    <s v="ACME PRIVATE."/>
    <s v="REF211"/>
    <x v="2"/>
    <n v="1000000"/>
    <s v="USD"/>
    <n v="0.01"/>
    <n v="985000"/>
    <s v="CHASUS3AXXX"/>
    <s v="US"/>
    <s v="United States of America"/>
    <d v="2021-11-02T00:00:00"/>
    <x v="5"/>
    <x v="0"/>
  </r>
  <r>
    <s v="Alpha Inc"/>
    <s v="ACME PRIVATE."/>
    <s v="REF211"/>
    <x v="3"/>
    <n v="1000000"/>
    <s v="EUR"/>
    <n v="1.4999999999999999E-2"/>
    <n v="985000"/>
    <s v="AGRIFRPPXXX"/>
    <s v="FR"/>
    <s v="France"/>
    <d v="2021-11-03T00:00:00"/>
    <x v="6"/>
    <x v="2"/>
  </r>
  <r>
    <s v="Alpha Inc"/>
    <s v="ACME PRIVATE."/>
    <s v="REF211"/>
    <x v="3"/>
    <n v="1000000"/>
    <s v="EUR"/>
    <n v="1.4999999999999999E-2"/>
    <n v="970225"/>
    <s v="REDJBY22XXX"/>
    <s v="BY"/>
    <s v="Belarus"/>
    <d v="2021-11-03T00:00:00"/>
    <x v="7"/>
    <x v="1"/>
  </r>
  <r>
    <s v="Alpha Inc"/>
    <s v="ACME TRADE."/>
    <s v="REF211"/>
    <x v="4"/>
    <n v="11000"/>
    <s v="USD"/>
    <n v="0.02"/>
    <n v="10835"/>
    <s v="CHASUS3AXXX"/>
    <s v="US"/>
    <s v="United States of America"/>
    <d v="2021-03-16T00:00:00"/>
    <x v="8"/>
    <x v="0"/>
  </r>
  <r>
    <s v="Alpha Inc"/>
    <s v="ACME TRADE."/>
    <s v="REF211"/>
    <x v="4"/>
    <n v="11000"/>
    <s v="USD"/>
    <n v="0.01"/>
    <n v="10672.475"/>
    <s v="AGRIFRPPXXX"/>
    <s v="FR"/>
    <s v="France"/>
    <d v="2021-03-16T00:00:00"/>
    <x v="9"/>
    <x v="1"/>
  </r>
  <r>
    <s v="Alpha Inc"/>
    <s v="ACME TRUST."/>
    <s v="REF21"/>
    <x v="5"/>
    <n v="23900"/>
    <s v="USD"/>
    <n v="0.02"/>
    <n v="23541.5"/>
    <s v="CHASUS3AXXX"/>
    <s v="US"/>
    <s v="United States of America"/>
    <d v="2021-03-16T00:00:00"/>
    <x v="10"/>
    <x v="0"/>
  </r>
  <r>
    <s v="Alpha Inc"/>
    <s v="ACME TRUST."/>
    <s v="REF21"/>
    <x v="6"/>
    <n v="23900"/>
    <s v="EUR"/>
    <n v="0.03"/>
    <n v="23541.5"/>
    <s v="AGRIFRPPXXX"/>
    <s v="FR"/>
    <s v="France"/>
    <d v="2021-03-16T00:00:00"/>
    <x v="7"/>
    <x v="3"/>
  </r>
  <r>
    <s v="Alpha Inc"/>
    <s v="ACME TWO SCRL"/>
    <s v="REF111"/>
    <x v="7"/>
    <n v="5643"/>
    <s v="USD"/>
    <n v="0.02"/>
    <n v="5558.3549999999996"/>
    <s v="CHASUS3AXXX"/>
    <s v="US"/>
    <s v="United States of America"/>
    <d v="2021-03-20T00:00:00"/>
    <x v="11"/>
    <x v="0"/>
  </r>
  <r>
    <s v="Alpha Inc"/>
    <s v="ACME TWO SCRL"/>
    <s v="REF111"/>
    <x v="7"/>
    <n v="5643"/>
    <s v="USD"/>
    <n v="0.01"/>
    <n v="5474.9796749999996"/>
    <s v="BINAADADXXX"/>
    <s v="AD"/>
    <s v="Andorra"/>
    <d v="2021-03-21T00:00:00"/>
    <x v="12"/>
    <x v="1"/>
  </r>
  <r>
    <s v="Alpha Inc"/>
    <s v="ALT INC "/>
    <s v="REFD202102"/>
    <x v="8"/>
    <n v="4569"/>
    <s v="USD"/>
    <n v="0.02"/>
    <n v="4500.4650000000001"/>
    <s v="CHASUS3AXXX"/>
    <s v="US"/>
    <s v="United States of America"/>
    <d v="2021-02-21T00:00:00"/>
    <x v="13"/>
    <x v="0"/>
  </r>
  <r>
    <s v="Alpha Inc"/>
    <s v="ALT INC "/>
    <s v="REFD202102"/>
    <x v="8"/>
    <n v="4569"/>
    <s v="USD"/>
    <n v="0.01"/>
    <n v="4432.9580249999999"/>
    <s v="AGRIFRPPXXX"/>
    <s v="FR"/>
    <s v="France"/>
    <d v="2021-02-21T00:00:00"/>
    <x v="14"/>
    <x v="4"/>
  </r>
  <r>
    <s v="Alpha Inc"/>
    <s v="ALT INC "/>
    <s v="REFD202102"/>
    <x v="8"/>
    <n v="4569"/>
    <s v="USD"/>
    <n v="0.08"/>
    <n v="4366.4636546250003"/>
    <s v="REDJBY22XXX"/>
    <s v="BY"/>
    <s v="Belarus"/>
    <d v="2021-02-21T00:00:00"/>
    <x v="15"/>
    <x v="4"/>
  </r>
  <r>
    <s v="Alpha Inc"/>
    <s v="ALT-2 INC "/>
    <s v="REFD202103"/>
    <x v="9"/>
    <n v="456"/>
    <s v="USD"/>
    <n v="0.01"/>
    <n v="449.16"/>
    <s v="CHASUS3AXXX"/>
    <s v="US"/>
    <s v="United States of America"/>
    <d v="2021-02-26T00:00:00"/>
    <x v="16"/>
    <x v="0"/>
  </r>
  <r>
    <s v="Alpha Inc"/>
    <s v="ALT-2 INC "/>
    <s v="REFD202103"/>
    <x v="9"/>
    <n v="456"/>
    <s v="USD"/>
    <n v="0.02"/>
    <n v="442.42260000000005"/>
    <s v="CHASUS3AXXX"/>
    <s v="US"/>
    <s v="United States of America"/>
    <d v="2021-02-26T00:00:00"/>
    <x v="17"/>
    <x v="2"/>
  </r>
  <r>
    <s v="Alpha Inc"/>
    <s v="ALT-2 INC "/>
    <s v="REFD202103"/>
    <x v="9"/>
    <n v="456"/>
    <s v="USD"/>
    <n v="0.01"/>
    <n v="435.78626100000002"/>
    <s v="CHASUS3AXXX"/>
    <s v="US"/>
    <s v="United States of America"/>
    <d v="2021-02-26T00:00:00"/>
    <x v="18"/>
    <x v="3"/>
  </r>
  <r>
    <s v="Alpha Inc"/>
    <s v="Beta Corp"/>
    <s v="REF001"/>
    <x v="10"/>
    <n v="3326"/>
    <s v="USD"/>
    <n v="0.01"/>
    <n v="3276.11"/>
    <s v="CHASUS3AXXX"/>
    <s v="US"/>
    <s v="United States of America"/>
    <d v="2022-01-10T00:00:00"/>
    <x v="16"/>
    <x v="0"/>
  </r>
  <r>
    <s v="Alpha Inc"/>
    <s v="Beta Corp"/>
    <s v="REF001"/>
    <x v="10"/>
    <n v="3326"/>
    <s v="USD"/>
    <n v="0.02"/>
    <n v="3226.9683500000001"/>
    <s v="CHASUS3AXXX"/>
    <s v="US"/>
    <s v="United States of America"/>
    <d v="2022-01-11T00:00:00"/>
    <x v="19"/>
    <x v="2"/>
  </r>
  <r>
    <s v="Alpha Inc"/>
    <s v="Beta Corp"/>
    <s v="REF001"/>
    <x v="11"/>
    <n v="3326"/>
    <s v="EUR"/>
    <n v="0.01"/>
    <n v="3276.11"/>
    <s v="BINAADADXXX"/>
    <s v="AD"/>
    <s v="Andorra"/>
    <d v="2022-01-11T00:00:00"/>
    <x v="20"/>
    <x v="2"/>
  </r>
  <r>
    <s v="Alpha Inc"/>
    <s v="Beta Corp"/>
    <s v="REF001DEMO"/>
    <x v="12"/>
    <n v="1100"/>
    <s v="USD"/>
    <n v="0.02"/>
    <n v="1083.5"/>
    <s v="CHASUS3AXXX"/>
    <s v="US"/>
    <s v="United States of America"/>
    <d v="2021-02-07T00:00:00"/>
    <x v="21"/>
    <x v="0"/>
  </r>
  <r>
    <s v="Alpha Inc"/>
    <s v="Beta Corp"/>
    <s v="REF001DEMO"/>
    <x v="12"/>
    <n v="1100"/>
    <s v="USD"/>
    <n v="0.01"/>
    <n v="1067.2474999999999"/>
    <s v="FNROCNBQXXX"/>
    <s v="CN"/>
    <s v="China"/>
    <d v="2021-02-08T00:00:00"/>
    <x v="22"/>
    <x v="1"/>
  </r>
  <r>
    <s v="Alpha Inc"/>
    <s v="CARGO INC "/>
    <s v="REFD543105"/>
    <x v="13"/>
    <n v="1100"/>
    <s v="USD"/>
    <n v="0.08"/>
    <n v="1083.5"/>
    <s v="CHASUS3AXXX"/>
    <s v="US"/>
    <s v="United States of America"/>
    <d v="2021-03-02T00:00:00"/>
    <x v="23"/>
    <x v="0"/>
  </r>
  <r>
    <s v="Alpha Inc"/>
    <s v="CARGO INC "/>
    <s v="REFD543105"/>
    <x v="13"/>
    <n v="1100"/>
    <s v="USD"/>
    <n v="0.01"/>
    <n v="1067.2474999999999"/>
    <s v="FNROCNBQXXX"/>
    <s v="CN"/>
    <s v="China"/>
    <d v="2021-03-02T00:00:00"/>
    <x v="24"/>
    <x v="2"/>
  </r>
  <r>
    <s v="Alpha Inc"/>
    <s v="CARGO INC "/>
    <s v="REFD543105"/>
    <x v="13"/>
    <n v="1100"/>
    <s v="USD"/>
    <n v="0.02"/>
    <n v="1051.2387874999999"/>
    <s v="FNROCNBQXXX"/>
    <s v="CN"/>
    <s v="China"/>
    <d v="2021-03-03T00:00:00"/>
    <x v="18"/>
    <x v="1"/>
  </r>
  <r>
    <s v="Alpha Inc"/>
    <s v="BETA NV."/>
    <s v="REFDEMO01"/>
    <x v="14"/>
    <n v="900"/>
    <s v="USD"/>
    <n v="0.01"/>
    <n v="886.5"/>
    <s v="CHASUS3AXXX"/>
    <s v="US"/>
    <s v="United States of America"/>
    <d v="2021-11-22T00:00:00"/>
    <x v="25"/>
    <x v="0"/>
  </r>
  <r>
    <s v="Alpha Inc"/>
    <s v="BETA NV."/>
    <s v="REFDEMO01"/>
    <x v="14"/>
    <n v="900"/>
    <s v="USD"/>
    <n v="0.01"/>
    <n v="873.20249999999999"/>
    <s v="REDJBY22XXX"/>
    <s v="BY"/>
    <s v="Belarus"/>
    <d v="2021-11-24T00:00:00"/>
    <x v="26"/>
    <x v="1"/>
  </r>
  <r>
    <s v="Alpha Inc"/>
    <s v="BETA NV."/>
    <s v="REFDEMO01"/>
    <x v="15"/>
    <n v="1025"/>
    <s v="USD"/>
    <n v="0.02"/>
    <n v="1009.625"/>
    <s v="CHASUS3AXXX"/>
    <s v="US"/>
    <s v="United States of America"/>
    <d v="2021-11-20T00:00:00"/>
    <x v="13"/>
    <x v="0"/>
  </r>
  <r>
    <s v="Alpha Inc"/>
    <s v="BETA NV."/>
    <s v="REFDEMO01"/>
    <x v="15"/>
    <n v="1025"/>
    <s v="USD"/>
    <n v="0.01"/>
    <n v="994.48062500000003"/>
    <s v="REDJBY22XXX"/>
    <s v="BY"/>
    <s v="Belarus"/>
    <d v="2021-11-21T00:00:00"/>
    <x v="27"/>
    <x v="1"/>
  </r>
  <r>
    <s v="Alpha Inc"/>
    <s v="BRITA SUPPORT"/>
    <s v="REFDEM012"/>
    <x v="16"/>
    <n v="238"/>
    <s v="USD"/>
    <n v="0.08"/>
    <n v="234.43"/>
    <s v="CHASUS3AXXX"/>
    <s v="US"/>
    <s v="United States of America"/>
    <d v="2021-01-15T00:00:00"/>
    <x v="18"/>
    <x v="0"/>
  </r>
  <r>
    <s v="Alpha Inc"/>
    <s v="BRITA SUPPORT"/>
    <s v="REFDEM012"/>
    <x v="16"/>
    <n v="238"/>
    <s v="USD"/>
    <n v="0.08"/>
    <n v="230.91355000000001"/>
    <s v="CHASUS3AXXX"/>
    <s v="US"/>
    <s v="United States of America"/>
    <d v="2021-01-15T00:00:00"/>
    <x v="16"/>
    <x v="5"/>
  </r>
  <r>
    <s v="Alpha Inc"/>
    <s v="CANONIC "/>
    <s v="REFDEM9992"/>
    <x v="17"/>
    <n v="6709"/>
    <s v="USD"/>
    <n v="0.01"/>
    <n v="6608.3649999999998"/>
    <s v="CHASUS3AXXX"/>
    <s v="US"/>
    <s v="United States of America"/>
    <d v="2021-01-13T00:00:00"/>
    <x v="19"/>
    <x v="0"/>
  </r>
  <r>
    <s v="Alpha Inc"/>
    <s v="CANONIC "/>
    <s v="REFDEM9992"/>
    <x v="18"/>
    <n v="6709"/>
    <s v="EUR"/>
    <n v="0.03"/>
    <n v="6608.3649999999998"/>
    <s v="FINVALTRXXX"/>
    <s v="AL"/>
    <s v="Albania"/>
    <d v="2021-01-13T00:00:00"/>
    <x v="19"/>
    <x v="1"/>
  </r>
  <r>
    <s v="Alpha Inc"/>
    <s v="CRETA SUPPORT"/>
    <s v="REFDEM0091"/>
    <x v="19"/>
    <n v="5188"/>
    <s v="EUR"/>
    <n v="0.01"/>
    <n v="5110.18"/>
    <s v="CHASUS3AXXX"/>
    <s v="US"/>
    <s v="United States of America"/>
    <d v="2021-01-14T00:00:00"/>
    <x v="21"/>
    <x v="0"/>
  </r>
  <r>
    <s v="Alpha Inc"/>
    <s v="CRETA SUPPORT"/>
    <s v="REFDEM0091"/>
    <x v="19"/>
    <n v="5188"/>
    <s v="EUR"/>
    <n v="0.01"/>
    <n v="5033.5273000000007"/>
    <s v="TSIBAU44XXX"/>
    <s v="AU"/>
    <s v="Australia"/>
    <d v="2021-01-14T00:00:00"/>
    <x v="21"/>
    <x v="1"/>
  </r>
  <r>
    <s v="Alpha Inc"/>
    <s v="CROCTUS NY"/>
    <s v="REFDEM5591"/>
    <x v="20"/>
    <n v="120"/>
    <s v="USD"/>
    <n v="0.01"/>
    <n v="118.2"/>
    <s v="CHASUS3AXXX"/>
    <s v="US"/>
    <s v="United States of America"/>
    <d v="2021-01-05T00:00:00"/>
    <x v="23"/>
    <x v="0"/>
  </r>
  <r>
    <s v="Alpha Inc"/>
    <s v="CROCTUS NY"/>
    <s v="REFDEM5591"/>
    <x v="20"/>
    <n v="120"/>
    <s v="USD"/>
    <n v="0.01"/>
    <n v="116.42700000000001"/>
    <s v="FINVALTRXXX"/>
    <s v="AL"/>
    <s v="Albania"/>
    <d v="2021-01-05T00:00:00"/>
    <x v="28"/>
    <x v="2"/>
  </r>
  <r>
    <s v="Alpha Inc"/>
    <s v="CROCTUS NY"/>
    <s v="REFDEM5591"/>
    <x v="20"/>
    <n v="120"/>
    <s v="USD"/>
    <n v="0.01"/>
    <n v="114.68059500000001"/>
    <s v="TSIBAU44XXX"/>
    <s v="AU"/>
    <s v="Australia"/>
    <d v="2021-01-05T00:00:00"/>
    <x v="29"/>
    <x v="3"/>
  </r>
  <r>
    <s v="Alpha Inc"/>
    <s v="CROSSSUPPORT SA"/>
    <s v="REFDEM5591"/>
    <x v="21"/>
    <n v="6720"/>
    <s v="EUR"/>
    <n v="0.02"/>
    <n v="6619.2"/>
    <s v="CHASUS3AXXX"/>
    <s v="US"/>
    <s v="United States of America"/>
    <d v="2021-01-28T00:00:00"/>
    <x v="30"/>
    <x v="0"/>
  </r>
  <r>
    <s v="Alpha Inc"/>
    <s v="CROSSSUPPORT SA"/>
    <s v="REFDEM5591"/>
    <x v="21"/>
    <n v="6720"/>
    <s v="EUR"/>
    <n v="0.02"/>
    <n v="6519.9120000000003"/>
    <s v="FNROCNBQXXX"/>
    <s v="CN"/>
    <s v="China"/>
    <d v="2021-01-28T00:00:00"/>
    <x v="31"/>
    <x v="1"/>
  </r>
  <r>
    <s v="Alpha Inc"/>
    <s v="DELTA INC "/>
    <s v="REFD10092"/>
    <x v="22"/>
    <n v="67569"/>
    <s v="EUR"/>
    <n v="0.01"/>
    <n v="66555.464999999997"/>
    <s v="CHASUS3AXXX"/>
    <s v="US"/>
    <s v="United States of America"/>
    <d v="2021-01-13T00:00:00"/>
    <x v="32"/>
    <x v="0"/>
  </r>
  <r>
    <s v="Alpha Inc"/>
    <s v="DELTA INC "/>
    <s v="REFD10092"/>
    <x v="22"/>
    <n v="67569"/>
    <s v="EUR"/>
    <n v="0.01"/>
    <n v="65557.133025000003"/>
    <s v="REDJBY22XXX"/>
    <s v="BY"/>
    <s v="Belarus"/>
    <d v="2021-01-13T00:00:00"/>
    <x v="3"/>
    <x v="1"/>
  </r>
  <r>
    <s v="Alpha Inc"/>
    <s v="HAMILTON LTD."/>
    <s v="REF201"/>
    <x v="23"/>
    <n v="2100"/>
    <s v="USD"/>
    <n v="0.02"/>
    <n v="2068.5"/>
    <s v="CHASUS3AXXX"/>
    <s v="US"/>
    <s v="United States of America"/>
    <d v="2021-03-22T00:00:00"/>
    <x v="33"/>
    <x v="0"/>
  </r>
  <r>
    <s v="Alpha Inc"/>
    <s v="HAMILTON LTD."/>
    <s v="REF201"/>
    <x v="23"/>
    <n v="2100"/>
    <s v="USD"/>
    <n v="0.02"/>
    <n v="2037.4725000000001"/>
    <s v="FNROCNBQXXX"/>
    <s v="CN"/>
    <s v="China"/>
    <d v="2021-03-22T00:00:00"/>
    <x v="34"/>
    <x v="1"/>
  </r>
  <r>
    <s v="Alpha Inc"/>
    <s v="ICRETA NV."/>
    <s v="REFDEMO01"/>
    <x v="24"/>
    <n v="800"/>
    <s v="USD"/>
    <n v="0.01"/>
    <n v="788"/>
    <s v="CHASUS3AXXX"/>
    <s v="US"/>
    <s v="United States of America"/>
    <d v="2020-11-20T00:00:00"/>
    <x v="35"/>
    <x v="0"/>
  </r>
  <r>
    <s v="Alpha Inc"/>
    <s v="ICRETA NV."/>
    <s v="REFDEMO01"/>
    <x v="24"/>
    <n v="800"/>
    <s v="USD"/>
    <n v="0.01"/>
    <n v="776.18"/>
    <s v="TSIBAU44XXX"/>
    <s v="AU"/>
    <s v="Australia"/>
    <d v="2020-11-22T00:00:00"/>
    <x v="34"/>
    <x v="1"/>
  </r>
  <r>
    <s v="Alpha Inc"/>
    <s v="IntellectEU NV."/>
    <s v="REFDEMO02"/>
    <x v="25"/>
    <n v="1025"/>
    <s v="USD"/>
    <n v="0.08"/>
    <n v="1009.625"/>
    <s v="CHASUS3AXXX"/>
    <s v="US"/>
    <s v="United States of America"/>
    <d v="2020-11-20T00:00:00"/>
    <x v="36"/>
    <x v="0"/>
  </r>
  <r>
    <s v="Alpha Inc"/>
    <s v="IntellectEU NV."/>
    <s v="REFDEMO02"/>
    <x v="25"/>
    <n v="1025"/>
    <s v="USD"/>
    <n v="0.08"/>
    <n v="994.48062500000003"/>
    <s v="REDJBY22XXX"/>
    <s v="BY"/>
    <s v="Belarus"/>
    <d v="2020-11-20T00:00:00"/>
    <x v="37"/>
    <x v="1"/>
  </r>
  <r>
    <s v="Alpha Inc"/>
    <s v="ISUPPLIER1 US."/>
    <s v="REFDEMO01"/>
    <x v="26"/>
    <n v="87600"/>
    <s v="USD"/>
    <n v="0.01"/>
    <n v="86286"/>
    <s v="CHASUS3AXXX"/>
    <s v="US"/>
    <s v="United States of America"/>
    <d v="2020-11-21T00:00:00"/>
    <x v="32"/>
    <x v="0"/>
  </r>
  <r>
    <s v="Alpha Inc"/>
    <s v="ISUPPLIER1 US."/>
    <s v="REFDEMO01"/>
    <x v="26"/>
    <n v="87600"/>
    <s v="USD"/>
    <n v="0.01"/>
    <n v="84991.71"/>
    <s v="FNROCNBQXXX"/>
    <s v="CN"/>
    <s v="China"/>
    <d v="2020-11-21T00:00:00"/>
    <x v="33"/>
    <x v="1"/>
  </r>
  <r>
    <s v="Alpha Inc"/>
    <s v="ISUPPLIER2 PL."/>
    <s v="REFDEMO901"/>
    <x v="27"/>
    <n v="1600"/>
    <s v="USD"/>
    <n v="0.04"/>
    <n v="1576"/>
    <s v="CHASUS3AXXX"/>
    <s v="US"/>
    <s v="United States of America"/>
    <d v="2020-11-27T00:00:00"/>
    <x v="38"/>
    <x v="0"/>
  </r>
  <r>
    <s v="Alpha Inc"/>
    <s v="ISUPPLIER2 PL."/>
    <s v="REFDEMO901"/>
    <x v="27"/>
    <n v="1600"/>
    <s v="USD"/>
    <n v="0.01"/>
    <n v="1552.36"/>
    <s v="TSIBAU44XXX"/>
    <s v="AU"/>
    <s v="Australia"/>
    <d v="2020-11-27T00:00:00"/>
    <x v="39"/>
    <x v="1"/>
  </r>
  <r>
    <s v="Alpha Inc"/>
    <s v="QUATRO INC "/>
    <s v="REFD543104"/>
    <x v="28"/>
    <n v="3100"/>
    <s v="USD"/>
    <n v="0.01"/>
    <n v="3053.5"/>
    <s v="CHASUS3AXXX"/>
    <s v="US"/>
    <s v="United States of America"/>
    <d v="2021-03-01T00:00:00"/>
    <x v="32"/>
    <x v="0"/>
  </r>
  <r>
    <s v="Alpha Inc"/>
    <s v="QUATRO INC "/>
    <s v="REFD543104"/>
    <x v="28"/>
    <n v="3100"/>
    <s v="USD"/>
    <n v="0.08"/>
    <n v="3007.6975000000002"/>
    <s v="TSIBAU44XXX"/>
    <s v="AU"/>
    <s v="Australia"/>
    <d v="2021-03-01T00:00:00"/>
    <x v="18"/>
    <x v="3"/>
  </r>
  <r>
    <s v="Alpha Inc"/>
    <s v="SIGMA INC "/>
    <s v="REFD543103"/>
    <x v="29"/>
    <n v="456"/>
    <s v="USD"/>
    <n v="0.02"/>
    <n v="449.16"/>
    <s v="CHASUS3AXXX"/>
    <s v="US"/>
    <s v="United States of America"/>
    <d v="2021-03-01T00:00:00"/>
    <x v="40"/>
    <x v="0"/>
  </r>
  <r>
    <s v="Alpha Inc"/>
    <s v="SIGMA INC "/>
    <s v="REFD543103"/>
    <x v="29"/>
    <n v="456"/>
    <s v="USD"/>
    <n v="0.01"/>
    <n v="442.42260000000005"/>
    <s v="REDJBY22XXX"/>
    <s v="BY"/>
    <s v="Belarus"/>
    <d v="2021-03-01T00:00:00"/>
    <x v="41"/>
    <x v="1"/>
  </r>
  <r>
    <s v="Alpha Inc"/>
    <s v="SOCIETE GEN SA"/>
    <s v="REFDEM1591"/>
    <x v="30"/>
    <n v="348"/>
    <s v="EUR"/>
    <n v="7.0000000000000007E-2"/>
    <n v="342.78"/>
    <s v="CHASUS3AXXX"/>
    <s v="US"/>
    <s v="United States of America"/>
    <d v="2021-01-15T00:00:00"/>
    <x v="5"/>
    <x v="0"/>
  </r>
  <r>
    <s v="Alpha Inc"/>
    <s v="SOCIETE GEN SA"/>
    <s v="REFDEM1591"/>
    <x v="30"/>
    <n v="348"/>
    <s v="EUR"/>
    <n v="0.01"/>
    <n v="337.63829999999996"/>
    <s v="TSIBAU44XXX"/>
    <s v="AU"/>
    <s v="Australia"/>
    <d v="2021-01-15T00:00:00"/>
    <x v="42"/>
    <x v="1"/>
  </r>
  <r>
    <s v="Alpha Inc"/>
    <s v="TRADE INC "/>
    <s v="REFD10192"/>
    <x v="31"/>
    <n v="67569"/>
    <s v="EUR"/>
    <n v="0.01"/>
    <n v="66555.464999999997"/>
    <s v="CHASUS3AXXX"/>
    <s v="US"/>
    <s v="United States of America"/>
    <d v="2021-01-21T00:00:00"/>
    <x v="43"/>
    <x v="0"/>
  </r>
  <r>
    <s v="Alpha Inc"/>
    <s v="TRADE INC "/>
    <s v="REFD10192"/>
    <x v="31"/>
    <n v="67569"/>
    <s v="EUR"/>
    <n v="0.08"/>
    <n v="65557.133025000003"/>
    <s v="BINAADADXXX"/>
    <s v="AD"/>
    <s v="Andorra"/>
    <d v="2021-01-22T00:00:00"/>
    <x v="44"/>
    <x v="1"/>
  </r>
  <r>
    <s v="Alpha Inc"/>
    <s v="TRADE INC "/>
    <s v="REFD543105"/>
    <x v="32"/>
    <n v="1100"/>
    <s v="USD"/>
    <n v="0.01"/>
    <n v="1083.5"/>
    <s v="CHASUS3AXXX"/>
    <s v="US"/>
    <s v="United States of America"/>
    <d v="2021-03-02T00:00:00"/>
    <x v="19"/>
    <x v="0"/>
  </r>
  <r>
    <s v="Alpha Inc"/>
    <s v="TRADE INC "/>
    <s v="REFD543105"/>
    <x v="32"/>
    <n v="1100"/>
    <s v="USD"/>
    <n v="0.01"/>
    <n v="1067.2474999999999"/>
    <s v="REDJBY22XXX"/>
    <s v="BY"/>
    <s v="Belarus"/>
    <d v="2021-03-03T00:00:00"/>
    <x v="45"/>
    <x v="2"/>
  </r>
  <r>
    <s v="Alpha Inc"/>
    <s v="ZERO LTD."/>
    <s v="REFZ999"/>
    <x v="33"/>
    <n v="12100"/>
    <s v="USD"/>
    <n v="0.08"/>
    <n v="11918.5"/>
    <s v="CHASUS3AXXX"/>
    <s v="US"/>
    <s v="United States of America"/>
    <d v="2021-03-23T00:00:00"/>
    <x v="46"/>
    <x v="0"/>
  </r>
  <r>
    <s v="Alpha Inc"/>
    <s v="ZERO LTD."/>
    <s v="REFZ999"/>
    <x v="33"/>
    <n v="12100"/>
    <s v="USD"/>
    <n v="0.08"/>
    <n v="11739.7225"/>
    <s v="REDJBY22XXX"/>
    <s v="BY"/>
    <s v="Belarus"/>
    <d v="2021-03-23T00:00:00"/>
    <x v="12"/>
    <x v="1"/>
  </r>
  <r>
    <s v="Alpha Inc"/>
    <s v="ACME INVEST."/>
    <s v="REF211"/>
    <x v="0"/>
    <n v="10000"/>
    <s v="USD"/>
    <n v="0.02"/>
    <n v="9850"/>
    <s v="CHASUS3AXXX"/>
    <s v="US"/>
    <s v="United States of America"/>
    <d v="2021-01-21T00:00:00"/>
    <x v="38"/>
    <x v="0"/>
  </r>
  <r>
    <s v="Alpha Inc"/>
    <s v="ACME INVEST."/>
    <s v="REF211"/>
    <x v="0"/>
    <n v="10000"/>
    <s v="USD"/>
    <n v="1.4999999999999999E-2"/>
    <n v="9702.25"/>
    <s v="BINAADADXXX"/>
    <s v="AD"/>
    <s v="Andorra"/>
    <d v="2021-01-27T00:00:00"/>
    <x v="47"/>
    <x v="1"/>
  </r>
  <r>
    <s v="Alpha Inc"/>
    <s v="ACME ONE CORP. "/>
    <s v="REFTEST01"/>
    <x v="34"/>
    <n v="2345"/>
    <s v="USD"/>
    <n v="0.02"/>
    <n v="2309.8249999999998"/>
    <s v="CHASUS3AXXX"/>
    <s v="US"/>
    <s v="United States of America"/>
    <d v="2021-12-19T00:00:00"/>
    <x v="48"/>
    <x v="0"/>
  </r>
  <r>
    <s v="Alpha Inc"/>
    <s v="ACME ONE CORP. "/>
    <s v="REFTEST01"/>
    <x v="34"/>
    <n v="2345"/>
    <s v="USD"/>
    <n v="0.01"/>
    <n v="2275.1776249999998"/>
    <s v="BINAADADXXX"/>
    <s v="AD"/>
    <s v="Andorra"/>
    <d v="2021-12-20T00:00:00"/>
    <x v="49"/>
    <x v="2"/>
  </r>
  <r>
    <s v="Alpha Inc"/>
    <s v="ACME ONE CORP. "/>
    <s v="REFTEST01"/>
    <x v="34"/>
    <n v="2345"/>
    <s v="USD"/>
    <n v="0.02"/>
    <n v="2241.0499606249996"/>
    <s v="BSJUARBJXXX"/>
    <s v="AR"/>
    <s v="Argentina"/>
    <d v="2021-12-20T00:00:00"/>
    <x v="50"/>
    <x v="1"/>
  </r>
  <r>
    <s v="Alpha Inc"/>
    <s v="ACME PRIVATE."/>
    <s v="REF211"/>
    <x v="35"/>
    <n v="7890"/>
    <s v="USD"/>
    <n v="0.01"/>
    <n v="7771.65"/>
    <s v="CHASUS3AXXX"/>
    <s v="US"/>
    <s v="United States of America"/>
    <d v="2021-04-11T00:00:00"/>
    <x v="12"/>
    <x v="0"/>
  </r>
  <r>
    <s v="Alpha Inc"/>
    <s v="ACME PRIVATE."/>
    <s v="REF211"/>
    <x v="36"/>
    <n v="7890"/>
    <s v="EUR"/>
    <n v="1.4999999999999999E-2"/>
    <n v="7771.65"/>
    <s v="AGRIFRPPXXX"/>
    <s v="FR"/>
    <s v="France"/>
    <d v="2021-04-11T00:00:00"/>
    <x v="51"/>
    <x v="2"/>
  </r>
  <r>
    <s v="Alpha Inc"/>
    <s v="ACME PRIVATE."/>
    <s v="REF211"/>
    <x v="36"/>
    <n v="7890"/>
    <s v="EUR"/>
    <n v="1.4999999999999999E-2"/>
    <n v="7655.0752499999999"/>
    <s v="REDJBY22XXX"/>
    <s v="BY"/>
    <s v="Belarus"/>
    <d v="2021-04-13T00:00:00"/>
    <x v="18"/>
    <x v="1"/>
  </r>
  <r>
    <s v="Alpha Inc"/>
    <s v="ACME TRADE."/>
    <s v="REF211"/>
    <x v="37"/>
    <n v="12000"/>
    <s v="USD"/>
    <n v="0.02"/>
    <n v="11820"/>
    <s v="CHASUS3AXXX"/>
    <s v="US"/>
    <s v="United States of America"/>
    <d v="2021-02-13T00:00:00"/>
    <x v="8"/>
    <x v="0"/>
  </r>
  <r>
    <s v="Alpha Inc"/>
    <s v="ACME TRADE."/>
    <s v="REF211"/>
    <x v="37"/>
    <n v="12000"/>
    <s v="USD"/>
    <n v="0.01"/>
    <n v="11642.7"/>
    <s v="AGRIFRPPXXX"/>
    <s v="FR"/>
    <s v="France"/>
    <d v="2021-02-14T00:00:00"/>
    <x v="9"/>
    <x v="1"/>
  </r>
  <r>
    <s v="Alpha Inc"/>
    <s v="ACME TRUST."/>
    <s v="REF21"/>
    <x v="38"/>
    <n v="12000"/>
    <s v="USD"/>
    <n v="0.02"/>
    <n v="11820"/>
    <s v="CHASUS3AXXX"/>
    <s v="US"/>
    <s v="United States of America"/>
    <d v="2021-07-11T00:00:00"/>
    <x v="10"/>
    <x v="0"/>
  </r>
  <r>
    <s v="Alpha Inc"/>
    <s v="ACME TRUST."/>
    <s v="REF21"/>
    <x v="39"/>
    <n v="12000"/>
    <s v="EUR"/>
    <n v="0.03"/>
    <n v="11820"/>
    <s v="AGRIFRPPXXX"/>
    <s v="FR"/>
    <s v="France"/>
    <d v="2021-07-11T00:00:00"/>
    <x v="7"/>
    <x v="3"/>
  </r>
  <r>
    <s v="Alpha Inc"/>
    <s v="ACME TWO SCRL"/>
    <s v="REF111"/>
    <x v="40"/>
    <n v="30000"/>
    <s v="USD"/>
    <n v="0.02"/>
    <n v="29550"/>
    <s v="CHASUS3AXXX"/>
    <s v="US"/>
    <s v="United States of America"/>
    <d v="2021-04-19T00:00:00"/>
    <x v="11"/>
    <x v="0"/>
  </r>
  <r>
    <s v="Alpha Inc"/>
    <s v="ACME TWO SCRL"/>
    <s v="REF111"/>
    <x v="41"/>
    <n v="3000"/>
    <s v="USD"/>
    <n v="0.01"/>
    <n v="2955"/>
    <s v="BINAADADXXX"/>
    <s v="AD"/>
    <s v="Andorra"/>
    <d v="2021-04-20T00:00:00"/>
    <x v="12"/>
    <x v="1"/>
  </r>
  <r>
    <s v="Alpha Inc"/>
    <s v="ALT INC "/>
    <s v="REFD202102"/>
    <x v="42"/>
    <n v="12400"/>
    <s v="USD"/>
    <n v="0.02"/>
    <n v="12214"/>
    <s v="CHASUS3AXXX"/>
    <s v="US"/>
    <s v="United States of America"/>
    <d v="2021-09-15T00:00:00"/>
    <x v="13"/>
    <x v="0"/>
  </r>
  <r>
    <s v="Alpha Inc"/>
    <s v="ALT INC "/>
    <s v="REFD202102"/>
    <x v="42"/>
    <n v="12400"/>
    <s v="USD"/>
    <n v="0.01"/>
    <n v="12030.79"/>
    <s v="AGRIFRPPXXX"/>
    <s v="FR"/>
    <s v="France"/>
    <d v="2021-09-16T00:00:00"/>
    <x v="14"/>
    <x v="4"/>
  </r>
  <r>
    <s v="Alpha Inc"/>
    <s v="ALT INC "/>
    <s v="REFD202102"/>
    <x v="42"/>
    <n v="12400"/>
    <s v="USD"/>
    <n v="0.08"/>
    <n v="11850.328150000001"/>
    <s v="REDJBY22XXX"/>
    <s v="BY"/>
    <s v="Belarus"/>
    <d v="2021-09-16T00:00:00"/>
    <x v="15"/>
    <x v="4"/>
  </r>
  <r>
    <s v="Alpha Inc"/>
    <s v="ALT-2 INC "/>
    <s v="REFD202103"/>
    <x v="43"/>
    <n v="17430"/>
    <s v="USD"/>
    <n v="0.01"/>
    <n v="17168.55"/>
    <s v="CHASUS3AXXX"/>
    <s v="US"/>
    <s v="United States of America"/>
    <d v="2021-07-11T00:00:00"/>
    <x v="16"/>
    <x v="0"/>
  </r>
  <r>
    <s v="Alpha Inc"/>
    <s v="ALT-2 INC "/>
    <s v="REFD202103"/>
    <x v="43"/>
    <n v="17430"/>
    <s v="USD"/>
    <n v="0.02"/>
    <n v="16911.02175"/>
    <s v="CHASUS3AXXX"/>
    <s v="US"/>
    <s v="United States of America"/>
    <d v="2021-07-12T00:00:00"/>
    <x v="17"/>
    <x v="2"/>
  </r>
  <r>
    <s v="Alpha Inc"/>
    <s v="ALT-2 INC "/>
    <s v="REFD202103"/>
    <x v="43"/>
    <n v="17430"/>
    <s v="USD"/>
    <n v="0.01"/>
    <n v="16657.35642375"/>
    <s v="CHASUS3AXXX"/>
    <s v="US"/>
    <s v="United States of America"/>
    <d v="2021-07-13T00:00:00"/>
    <x v="18"/>
    <x v="3"/>
  </r>
  <r>
    <s v="Alpha Inc"/>
    <s v="Beta Corp"/>
    <s v="REF001"/>
    <x v="44"/>
    <n v="12000"/>
    <s v="USD"/>
    <n v="0.01"/>
    <n v="11820"/>
    <s v="CHASUS3AXXX"/>
    <s v="US"/>
    <s v="United States of America"/>
    <d v="2021-10-05T00:00:00"/>
    <x v="16"/>
    <x v="0"/>
  </r>
  <r>
    <s v="Alpha Inc"/>
    <s v="Beta Corp"/>
    <s v="REF001"/>
    <x v="44"/>
    <n v="12000"/>
    <s v="USD"/>
    <n v="0.02"/>
    <n v="11642.7"/>
    <s v="CHASUS3AXXX"/>
    <s v="US"/>
    <s v="United States of America"/>
    <d v="2021-10-05T00:00:00"/>
    <x v="19"/>
    <x v="2"/>
  </r>
  <r>
    <s v="Alpha Inc"/>
    <s v="Beta Corp"/>
    <s v="REF001"/>
    <x v="45"/>
    <n v="12000"/>
    <s v="EUR"/>
    <n v="0.01"/>
    <n v="11820"/>
    <s v="BINAADADXXX"/>
    <s v="AD"/>
    <s v="Andorra"/>
    <d v="2021-10-07T00:00:00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C3BBF-B247-4C35-94AE-4DDF284D5EC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1" firstHeaderRow="1" firstDataRow="2" firstDataCol="1"/>
  <pivotFields count="14">
    <pivotField showAll="0"/>
    <pivotField showAll="0"/>
    <pivotField showAll="0"/>
    <pivotField axis="axisRow" showAll="0">
      <items count="47">
        <item x="45"/>
        <item x="44"/>
        <item x="11"/>
        <item x="10"/>
        <item x="12"/>
        <item x="40"/>
        <item x="41"/>
        <item x="7"/>
        <item x="23"/>
        <item x="0"/>
        <item x="3"/>
        <item x="2"/>
        <item x="36"/>
        <item x="35"/>
        <item x="4"/>
        <item x="37"/>
        <item x="39"/>
        <item x="38"/>
        <item x="6"/>
        <item x="5"/>
        <item x="22"/>
        <item x="31"/>
        <item x="42"/>
        <item x="8"/>
        <item x="43"/>
        <item x="9"/>
        <item x="29"/>
        <item x="28"/>
        <item x="13"/>
        <item x="32"/>
        <item x="19"/>
        <item x="16"/>
        <item x="30"/>
        <item x="20"/>
        <item x="21"/>
        <item x="18"/>
        <item x="17"/>
        <item x="15"/>
        <item x="14"/>
        <item x="24"/>
        <item x="26"/>
        <item x="25"/>
        <item x="27"/>
        <item x="34"/>
        <item x="1"/>
        <item x="33"/>
        <item t="default"/>
      </items>
    </pivotField>
    <pivotField numFmtId="2" showAll="0"/>
    <pivotField showAll="0"/>
    <pivotField numFmtId="9" showAll="0"/>
    <pivotField numFmtId="2" showAll="0"/>
    <pivotField showAll="0"/>
    <pivotField showAll="0"/>
    <pivotField showAll="0"/>
    <pivotField showAll="0"/>
    <pivotField dataField="1" numFmtId="164" showAll="0">
      <items count="53">
        <item x="46"/>
        <item x="0"/>
        <item x="5"/>
        <item x="35"/>
        <item x="8"/>
        <item x="38"/>
        <item x="43"/>
        <item x="10"/>
        <item x="48"/>
        <item x="13"/>
        <item x="25"/>
        <item x="36"/>
        <item x="32"/>
        <item x="27"/>
        <item x="14"/>
        <item x="23"/>
        <item x="28"/>
        <item x="9"/>
        <item x="12"/>
        <item x="42"/>
        <item x="6"/>
        <item x="16"/>
        <item x="3"/>
        <item x="47"/>
        <item x="11"/>
        <item x="30"/>
        <item x="49"/>
        <item x="24"/>
        <item x="33"/>
        <item x="4"/>
        <item x="40"/>
        <item x="19"/>
        <item x="26"/>
        <item x="45"/>
        <item x="17"/>
        <item x="21"/>
        <item x="1"/>
        <item x="15"/>
        <item x="34"/>
        <item x="51"/>
        <item x="29"/>
        <item x="22"/>
        <item x="44"/>
        <item x="7"/>
        <item x="18"/>
        <item x="39"/>
        <item x="20"/>
        <item x="31"/>
        <item x="41"/>
        <item x="37"/>
        <item x="50"/>
        <item x="2"/>
        <item t="default"/>
      </items>
    </pivotField>
    <pivotField axis="axisCol" showAll="0">
      <items count="7">
        <item x="5"/>
        <item x="1"/>
        <item x="3"/>
        <item x="0"/>
        <item x="2"/>
        <item x="4"/>
        <item t="default"/>
      </items>
    </pivotField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 (local)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74FE-FAB9-4F6B-B6B9-E831BE1DF75A}">
  <dimension ref="A3:H51"/>
  <sheetViews>
    <sheetView workbookViewId="0">
      <selection activeCell="A4" sqref="A4:G50"/>
    </sheetView>
  </sheetViews>
  <sheetFormatPr defaultRowHeight="14.4" x14ac:dyDescent="0.3"/>
  <cols>
    <col min="1" max="1" width="35.44140625" bestFit="1" customWidth="1"/>
    <col min="2" max="2" width="15.5546875" bestFit="1" customWidth="1"/>
    <col min="3" max="8" width="12" bestFit="1" customWidth="1"/>
  </cols>
  <sheetData>
    <row r="3" spans="1:8" x14ac:dyDescent="0.3">
      <c r="A3" s="10" t="s">
        <v>630</v>
      </c>
      <c r="B3" s="10" t="s">
        <v>629</v>
      </c>
    </row>
    <row r="4" spans="1:8" x14ac:dyDescent="0.3">
      <c r="A4" s="10" t="s">
        <v>581</v>
      </c>
      <c r="B4" t="s">
        <v>48</v>
      </c>
      <c r="C4" t="s">
        <v>17</v>
      </c>
      <c r="D4" t="s">
        <v>29</v>
      </c>
      <c r="E4" t="s">
        <v>15</v>
      </c>
      <c r="F4" t="s">
        <v>20</v>
      </c>
      <c r="G4" t="s">
        <v>34</v>
      </c>
      <c r="H4" t="s">
        <v>628</v>
      </c>
    </row>
    <row r="5" spans="1:8" x14ac:dyDescent="0.3">
      <c r="A5" s="11" t="s">
        <v>582</v>
      </c>
      <c r="B5" s="13"/>
      <c r="C5" s="13"/>
      <c r="D5" s="13"/>
      <c r="E5" s="13"/>
      <c r="F5" s="13">
        <v>0.76458333333333339</v>
      </c>
      <c r="G5" s="13"/>
      <c r="H5" s="13">
        <v>0.76458333333333339</v>
      </c>
    </row>
    <row r="6" spans="1:8" x14ac:dyDescent="0.3">
      <c r="A6" s="11" t="s">
        <v>583</v>
      </c>
      <c r="B6" s="13"/>
      <c r="C6" s="13"/>
      <c r="D6" s="13"/>
      <c r="E6" s="13">
        <v>0.52986111111111112</v>
      </c>
      <c r="F6" s="13">
        <v>0.60555555555555551</v>
      </c>
      <c r="G6" s="13"/>
      <c r="H6" s="13">
        <v>0.56770833333333326</v>
      </c>
    </row>
    <row r="7" spans="1:8" x14ac:dyDescent="0.3">
      <c r="A7" s="11" t="s">
        <v>584</v>
      </c>
      <c r="B7" s="13"/>
      <c r="C7" s="13"/>
      <c r="D7" s="13"/>
      <c r="E7" s="13"/>
      <c r="F7" s="13">
        <v>0.76458333333333339</v>
      </c>
      <c r="G7" s="13"/>
      <c r="H7" s="13">
        <v>0.76458333333333339</v>
      </c>
    </row>
    <row r="8" spans="1:8" x14ac:dyDescent="0.3">
      <c r="A8" s="11" t="s">
        <v>585</v>
      </c>
      <c r="B8" s="13"/>
      <c r="C8" s="13"/>
      <c r="D8" s="13"/>
      <c r="E8" s="13">
        <v>0.52986111111111112</v>
      </c>
      <c r="F8" s="13">
        <v>0.60555555555555551</v>
      </c>
      <c r="G8" s="13"/>
      <c r="H8" s="13">
        <v>0.56770833333333326</v>
      </c>
    </row>
    <row r="9" spans="1:8" x14ac:dyDescent="0.3">
      <c r="A9" s="11" t="s">
        <v>586</v>
      </c>
      <c r="B9" s="13"/>
      <c r="C9" s="13">
        <v>0.72291666666666676</v>
      </c>
      <c r="D9" s="13"/>
      <c r="E9" s="13">
        <v>0.65486111111111112</v>
      </c>
      <c r="F9" s="13"/>
      <c r="G9" s="13"/>
      <c r="H9" s="13">
        <v>0.68888888888888888</v>
      </c>
    </row>
    <row r="10" spans="1:8" x14ac:dyDescent="0.3">
      <c r="A10" s="11" t="s">
        <v>587</v>
      </c>
      <c r="B10" s="13"/>
      <c r="C10" s="13"/>
      <c r="D10" s="13"/>
      <c r="E10" s="13">
        <v>0.55138888888888882</v>
      </c>
      <c r="F10" s="13"/>
      <c r="G10" s="13"/>
      <c r="H10" s="13">
        <v>0.55138888888888882</v>
      </c>
    </row>
    <row r="11" spans="1:8" x14ac:dyDescent="0.3">
      <c r="A11" s="11" t="s">
        <v>588</v>
      </c>
      <c r="B11" s="13"/>
      <c r="C11" s="13">
        <v>0.52361111111111114</v>
      </c>
      <c r="D11" s="13"/>
      <c r="E11" s="13"/>
      <c r="F11" s="13"/>
      <c r="G11" s="13"/>
      <c r="H11" s="13">
        <v>0.52361111111111114</v>
      </c>
    </row>
    <row r="12" spans="1:8" x14ac:dyDescent="0.3">
      <c r="A12" s="11" t="s">
        <v>589</v>
      </c>
      <c r="B12" s="13"/>
      <c r="C12" s="13">
        <v>0.52361111111111114</v>
      </c>
      <c r="D12" s="13"/>
      <c r="E12" s="13">
        <v>0.55138888888888882</v>
      </c>
      <c r="F12" s="13"/>
      <c r="G12" s="13"/>
      <c r="H12" s="13">
        <v>0.53749999999999998</v>
      </c>
    </row>
    <row r="13" spans="1:8" x14ac:dyDescent="0.3">
      <c r="A13" s="11" t="s">
        <v>590</v>
      </c>
      <c r="B13" s="13"/>
      <c r="C13" s="13">
        <v>0.71527777777777779</v>
      </c>
      <c r="D13" s="13"/>
      <c r="E13" s="13">
        <v>0.59166666666666667</v>
      </c>
      <c r="F13" s="13"/>
      <c r="G13" s="13"/>
      <c r="H13" s="13">
        <v>0.65347222222222223</v>
      </c>
    </row>
    <row r="14" spans="1:8" x14ac:dyDescent="0.3">
      <c r="A14" s="11" t="s">
        <v>591</v>
      </c>
      <c r="B14" s="13"/>
      <c r="C14" s="13">
        <v>0.59479166666666661</v>
      </c>
      <c r="D14" s="13"/>
      <c r="E14" s="13">
        <v>0.375</v>
      </c>
      <c r="F14" s="13"/>
      <c r="G14" s="13"/>
      <c r="H14" s="13">
        <v>0.4848958333333333</v>
      </c>
    </row>
    <row r="15" spans="1:8" x14ac:dyDescent="0.3">
      <c r="A15" s="11" t="s">
        <v>592</v>
      </c>
      <c r="B15" s="13"/>
      <c r="C15" s="13">
        <v>0.7319444444444444</v>
      </c>
      <c r="D15" s="13"/>
      <c r="E15" s="13"/>
      <c r="F15" s="13">
        <v>0.52777777777777779</v>
      </c>
      <c r="G15" s="13"/>
      <c r="H15" s="13">
        <v>0.62986111111111109</v>
      </c>
    </row>
    <row r="16" spans="1:8" x14ac:dyDescent="0.3">
      <c r="A16" s="11" t="s">
        <v>593</v>
      </c>
      <c r="B16" s="13"/>
      <c r="C16" s="13"/>
      <c r="D16" s="13"/>
      <c r="E16" s="13">
        <v>0.35694444444444445</v>
      </c>
      <c r="F16" s="13"/>
      <c r="G16" s="13"/>
      <c r="H16" s="13">
        <v>0.35694444444444445</v>
      </c>
    </row>
    <row r="17" spans="1:8" x14ac:dyDescent="0.3">
      <c r="A17" s="11" t="s">
        <v>594</v>
      </c>
      <c r="B17" s="13"/>
      <c r="C17" s="13">
        <v>0.75694444444444453</v>
      </c>
      <c r="D17" s="13"/>
      <c r="E17" s="13"/>
      <c r="F17" s="13">
        <v>0.71666666666666667</v>
      </c>
      <c r="G17" s="13"/>
      <c r="H17" s="13">
        <v>0.7368055555555556</v>
      </c>
    </row>
    <row r="18" spans="1:8" x14ac:dyDescent="0.3">
      <c r="A18" s="11" t="s">
        <v>595</v>
      </c>
      <c r="B18" s="13"/>
      <c r="C18" s="13"/>
      <c r="D18" s="13"/>
      <c r="E18" s="13">
        <v>0.52361111111111114</v>
      </c>
      <c r="F18" s="13"/>
      <c r="G18" s="13"/>
      <c r="H18" s="13">
        <v>0.52361111111111114</v>
      </c>
    </row>
    <row r="19" spans="1:8" x14ac:dyDescent="0.3">
      <c r="A19" s="11" t="s">
        <v>596</v>
      </c>
      <c r="B19" s="13"/>
      <c r="C19" s="13">
        <v>0.52222222222222225</v>
      </c>
      <c r="D19" s="13"/>
      <c r="E19" s="13">
        <v>0.38611111111111113</v>
      </c>
      <c r="F19" s="13"/>
      <c r="G19" s="13"/>
      <c r="H19" s="13">
        <v>0.45416666666666672</v>
      </c>
    </row>
    <row r="20" spans="1:8" x14ac:dyDescent="0.3">
      <c r="A20" s="11" t="s">
        <v>597</v>
      </c>
      <c r="B20" s="13"/>
      <c r="C20" s="13">
        <v>0.52222222222222225</v>
      </c>
      <c r="D20" s="13"/>
      <c r="E20" s="13">
        <v>0.38611111111111113</v>
      </c>
      <c r="F20" s="13"/>
      <c r="G20" s="13"/>
      <c r="H20" s="13">
        <v>0.45416666666666672</v>
      </c>
    </row>
    <row r="21" spans="1:8" x14ac:dyDescent="0.3">
      <c r="A21" s="11" t="s">
        <v>598</v>
      </c>
      <c r="B21" s="13"/>
      <c r="C21" s="13"/>
      <c r="D21" s="13">
        <v>0.7319444444444444</v>
      </c>
      <c r="E21" s="13"/>
      <c r="F21" s="13"/>
      <c r="G21" s="13"/>
      <c r="H21" s="13">
        <v>0.7319444444444444</v>
      </c>
    </row>
    <row r="22" spans="1:8" x14ac:dyDescent="0.3">
      <c r="A22" s="11" t="s">
        <v>599</v>
      </c>
      <c r="B22" s="13"/>
      <c r="C22" s="13"/>
      <c r="D22" s="13"/>
      <c r="E22" s="13">
        <v>0.42430555555555555</v>
      </c>
      <c r="F22" s="13"/>
      <c r="G22" s="13"/>
      <c r="H22" s="13">
        <v>0.42430555555555555</v>
      </c>
    </row>
    <row r="23" spans="1:8" x14ac:dyDescent="0.3">
      <c r="A23" s="11" t="s">
        <v>600</v>
      </c>
      <c r="B23" s="13"/>
      <c r="C23" s="13"/>
      <c r="D23" s="13">
        <v>0.7319444444444444</v>
      </c>
      <c r="E23" s="13"/>
      <c r="F23" s="13"/>
      <c r="G23" s="13"/>
      <c r="H23" s="13">
        <v>0.7319444444444444</v>
      </c>
    </row>
    <row r="24" spans="1:8" x14ac:dyDescent="0.3">
      <c r="A24" s="11" t="s">
        <v>601</v>
      </c>
      <c r="B24" s="13"/>
      <c r="C24" s="13"/>
      <c r="D24" s="13"/>
      <c r="E24" s="13">
        <v>0.42430555555555555</v>
      </c>
      <c r="F24" s="13"/>
      <c r="G24" s="13"/>
      <c r="H24" s="13">
        <v>0.42430555555555555</v>
      </c>
    </row>
    <row r="25" spans="1:8" x14ac:dyDescent="0.3">
      <c r="A25" s="11" t="s">
        <v>602</v>
      </c>
      <c r="B25" s="13"/>
      <c r="C25" s="13">
        <v>0.53125</v>
      </c>
      <c r="D25" s="13"/>
      <c r="E25" s="13">
        <v>0.47430555555555554</v>
      </c>
      <c r="F25" s="13"/>
      <c r="G25" s="13"/>
      <c r="H25" s="13">
        <v>0.50277777777777777</v>
      </c>
    </row>
    <row r="26" spans="1:8" x14ac:dyDescent="0.3">
      <c r="A26" s="11" t="s">
        <v>603</v>
      </c>
      <c r="B26" s="13"/>
      <c r="C26" s="13">
        <v>0.73055555555555562</v>
      </c>
      <c r="D26" s="13"/>
      <c r="E26" s="13">
        <v>0.41250000000000003</v>
      </c>
      <c r="F26" s="13"/>
      <c r="G26" s="13"/>
      <c r="H26" s="13">
        <v>0.57152777777777786</v>
      </c>
    </row>
    <row r="27" spans="1:8" x14ac:dyDescent="0.3">
      <c r="A27" s="11" t="s">
        <v>604</v>
      </c>
      <c r="B27" s="13"/>
      <c r="C27" s="13"/>
      <c r="D27" s="13"/>
      <c r="E27" s="13">
        <v>0.43263888888888885</v>
      </c>
      <c r="F27" s="13"/>
      <c r="G27" s="13">
        <v>0.59895833333333337</v>
      </c>
      <c r="H27" s="13">
        <v>0.54351851851851851</v>
      </c>
    </row>
    <row r="28" spans="1:8" x14ac:dyDescent="0.3">
      <c r="A28" s="11" t="s">
        <v>605</v>
      </c>
      <c r="B28" s="13"/>
      <c r="C28" s="13"/>
      <c r="D28" s="13"/>
      <c r="E28" s="13">
        <v>0.43263888888888885</v>
      </c>
      <c r="F28" s="13"/>
      <c r="G28" s="13">
        <v>0.59895833333333337</v>
      </c>
      <c r="H28" s="13">
        <v>0.54351851851851851</v>
      </c>
    </row>
    <row r="29" spans="1:8" x14ac:dyDescent="0.3">
      <c r="A29" s="11" t="s">
        <v>606</v>
      </c>
      <c r="B29" s="13"/>
      <c r="C29" s="13"/>
      <c r="D29" s="13">
        <v>0.75694444444444453</v>
      </c>
      <c r="E29" s="13">
        <v>0.52986111111111112</v>
      </c>
      <c r="F29" s="13">
        <v>0.65347222222222223</v>
      </c>
      <c r="G29" s="13"/>
      <c r="H29" s="13">
        <v>0.64675925925925926</v>
      </c>
    </row>
    <row r="30" spans="1:8" x14ac:dyDescent="0.3">
      <c r="A30" s="11" t="s">
        <v>607</v>
      </c>
      <c r="B30" s="13"/>
      <c r="C30" s="13"/>
      <c r="D30" s="13">
        <v>0.75694444444444453</v>
      </c>
      <c r="E30" s="13">
        <v>0.52986111111111112</v>
      </c>
      <c r="F30" s="13">
        <v>0.65347222222222223</v>
      </c>
      <c r="G30" s="13"/>
      <c r="H30" s="13">
        <v>0.64675925925925926</v>
      </c>
    </row>
    <row r="31" spans="1:8" x14ac:dyDescent="0.3">
      <c r="A31" s="11" t="s">
        <v>608</v>
      </c>
      <c r="B31" s="13"/>
      <c r="C31" s="13">
        <v>0.79999999999999993</v>
      </c>
      <c r="D31" s="13"/>
      <c r="E31" s="13">
        <v>0.59930555555555554</v>
      </c>
      <c r="F31" s="13"/>
      <c r="G31" s="13"/>
      <c r="H31" s="13">
        <v>0.69965277777777768</v>
      </c>
    </row>
    <row r="32" spans="1:8" x14ac:dyDescent="0.3">
      <c r="A32" s="11" t="s">
        <v>609</v>
      </c>
      <c r="B32" s="13"/>
      <c r="C32" s="13"/>
      <c r="D32" s="13">
        <v>0.75694444444444453</v>
      </c>
      <c r="E32" s="13">
        <v>0.47430555555555554</v>
      </c>
      <c r="F32" s="13"/>
      <c r="G32" s="13"/>
      <c r="H32" s="13">
        <v>0.61562500000000009</v>
      </c>
    </row>
    <row r="33" spans="1:8" x14ac:dyDescent="0.3">
      <c r="A33" s="11" t="s">
        <v>610</v>
      </c>
      <c r="B33" s="13"/>
      <c r="C33" s="13">
        <v>0.75694444444444453</v>
      </c>
      <c r="D33" s="13"/>
      <c r="E33" s="13">
        <v>0.5083333333333333</v>
      </c>
      <c r="F33" s="13">
        <v>0.57152777777777775</v>
      </c>
      <c r="G33" s="13"/>
      <c r="H33" s="13">
        <v>0.6122685185185186</v>
      </c>
    </row>
    <row r="34" spans="1:8" x14ac:dyDescent="0.3">
      <c r="A34" s="11" t="s">
        <v>611</v>
      </c>
      <c r="B34" s="13"/>
      <c r="C34" s="13"/>
      <c r="D34" s="13"/>
      <c r="E34" s="13">
        <v>0.60555555555555551</v>
      </c>
      <c r="F34" s="13">
        <v>0.64861111111111114</v>
      </c>
      <c r="G34" s="13"/>
      <c r="H34" s="13">
        <v>0.62708333333333333</v>
      </c>
    </row>
    <row r="35" spans="1:8" x14ac:dyDescent="0.3">
      <c r="A35" s="11" t="s">
        <v>612</v>
      </c>
      <c r="B35" s="13"/>
      <c r="C35" s="13">
        <v>0.65486111111111112</v>
      </c>
      <c r="D35" s="13"/>
      <c r="E35" s="13">
        <v>0.65486111111111112</v>
      </c>
      <c r="F35" s="13"/>
      <c r="G35" s="13"/>
      <c r="H35" s="13">
        <v>0.65486111111111112</v>
      </c>
    </row>
    <row r="36" spans="1:8" x14ac:dyDescent="0.3">
      <c r="A36" s="11" t="s">
        <v>613</v>
      </c>
      <c r="B36" s="13">
        <v>0.52986111111111112</v>
      </c>
      <c r="C36" s="13"/>
      <c r="D36" s="13"/>
      <c r="E36" s="13">
        <v>0.75694444444444453</v>
      </c>
      <c r="F36" s="13"/>
      <c r="G36" s="13"/>
      <c r="H36" s="13">
        <v>0.64340277777777777</v>
      </c>
    </row>
    <row r="37" spans="1:8" x14ac:dyDescent="0.3">
      <c r="A37" s="11" t="s">
        <v>614</v>
      </c>
      <c r="B37" s="13"/>
      <c r="C37" s="13">
        <v>0.52708333333333335</v>
      </c>
      <c r="D37" s="13"/>
      <c r="E37" s="13">
        <v>0.35694444444444445</v>
      </c>
      <c r="F37" s="13"/>
      <c r="G37" s="13"/>
      <c r="H37" s="13">
        <v>0.44201388888888893</v>
      </c>
    </row>
    <row r="38" spans="1:8" x14ac:dyDescent="0.3">
      <c r="A38" s="11" t="s">
        <v>615</v>
      </c>
      <c r="B38" s="13"/>
      <c r="C38" s="13"/>
      <c r="D38" s="13">
        <v>0.72222222222222221</v>
      </c>
      <c r="E38" s="13">
        <v>0.5083333333333333</v>
      </c>
      <c r="F38" s="13">
        <v>0.5131944444444444</v>
      </c>
      <c r="G38" s="13"/>
      <c r="H38" s="13">
        <v>0.58124999999999993</v>
      </c>
    </row>
    <row r="39" spans="1:8" x14ac:dyDescent="0.3">
      <c r="A39" s="11" t="s">
        <v>616</v>
      </c>
      <c r="B39" s="13"/>
      <c r="C39" s="13">
        <v>0.79861111111111116</v>
      </c>
      <c r="D39" s="13"/>
      <c r="E39" s="13">
        <v>0.55763888888888891</v>
      </c>
      <c r="F39" s="13"/>
      <c r="G39" s="13"/>
      <c r="H39" s="13">
        <v>0.67812500000000009</v>
      </c>
    </row>
    <row r="40" spans="1:8" x14ac:dyDescent="0.3">
      <c r="A40" s="11" t="s">
        <v>617</v>
      </c>
      <c r="B40" s="13"/>
      <c r="C40" s="13">
        <v>0.60555555555555551</v>
      </c>
      <c r="D40" s="13"/>
      <c r="E40" s="13"/>
      <c r="F40" s="13"/>
      <c r="G40" s="13"/>
      <c r="H40" s="13">
        <v>0.60555555555555551</v>
      </c>
    </row>
    <row r="41" spans="1:8" x14ac:dyDescent="0.3">
      <c r="A41" s="11" t="s">
        <v>618</v>
      </c>
      <c r="B41" s="13"/>
      <c r="C41" s="13"/>
      <c r="D41" s="13"/>
      <c r="E41" s="13">
        <v>0.60555555555555551</v>
      </c>
      <c r="F41" s="13"/>
      <c r="G41" s="13"/>
      <c r="H41" s="13">
        <v>0.60555555555555551</v>
      </c>
    </row>
    <row r="42" spans="1:8" x14ac:dyDescent="0.3">
      <c r="A42" s="11" t="s">
        <v>619</v>
      </c>
      <c r="B42" s="13"/>
      <c r="C42" s="13">
        <v>0.48055555555555557</v>
      </c>
      <c r="D42" s="13"/>
      <c r="E42" s="13">
        <v>0.43263888888888885</v>
      </c>
      <c r="F42" s="13"/>
      <c r="G42" s="13"/>
      <c r="H42" s="13">
        <v>0.45659722222222221</v>
      </c>
    </row>
    <row r="43" spans="1:8" x14ac:dyDescent="0.3">
      <c r="A43" s="11" t="s">
        <v>620</v>
      </c>
      <c r="B43" s="13"/>
      <c r="C43" s="13">
        <v>0.61388888888888882</v>
      </c>
      <c r="D43" s="13"/>
      <c r="E43" s="13">
        <v>0.46666666666666662</v>
      </c>
      <c r="F43" s="13"/>
      <c r="G43" s="13"/>
      <c r="H43" s="13">
        <v>0.54027777777777775</v>
      </c>
    </row>
    <row r="44" spans="1:8" x14ac:dyDescent="0.3">
      <c r="A44" s="11" t="s">
        <v>621</v>
      </c>
      <c r="B44" s="13"/>
      <c r="C44" s="13">
        <v>0.71527777777777779</v>
      </c>
      <c r="D44" s="13"/>
      <c r="E44" s="13">
        <v>0.3833333333333333</v>
      </c>
      <c r="F44" s="13"/>
      <c r="G44" s="13"/>
      <c r="H44" s="13">
        <v>0.54930555555555549</v>
      </c>
    </row>
    <row r="45" spans="1:8" x14ac:dyDescent="0.3">
      <c r="A45" s="11" t="s">
        <v>622</v>
      </c>
      <c r="B45" s="13"/>
      <c r="C45" s="13">
        <v>0.59166666666666667</v>
      </c>
      <c r="D45" s="13"/>
      <c r="E45" s="13">
        <v>0.47430555555555554</v>
      </c>
      <c r="F45" s="13"/>
      <c r="G45" s="13"/>
      <c r="H45" s="13">
        <v>0.53298611111111116</v>
      </c>
    </row>
    <row r="46" spans="1:8" x14ac:dyDescent="0.3">
      <c r="A46" s="11" t="s">
        <v>623</v>
      </c>
      <c r="B46" s="13"/>
      <c r="C46" s="13">
        <v>0.88194444444444453</v>
      </c>
      <c r="D46" s="13"/>
      <c r="E46" s="13">
        <v>0.47152777777777777</v>
      </c>
      <c r="F46" s="13"/>
      <c r="G46" s="13"/>
      <c r="H46" s="13">
        <v>0.6767361111111112</v>
      </c>
    </row>
    <row r="47" spans="1:8" x14ac:dyDescent="0.3">
      <c r="A47" s="11" t="s">
        <v>624</v>
      </c>
      <c r="B47" s="13"/>
      <c r="C47" s="13">
        <v>0.76388888888888884</v>
      </c>
      <c r="D47" s="13"/>
      <c r="E47" s="13">
        <v>0.40625</v>
      </c>
      <c r="F47" s="13"/>
      <c r="G47" s="13"/>
      <c r="H47" s="13">
        <v>0.58506944444444442</v>
      </c>
    </row>
    <row r="48" spans="1:8" x14ac:dyDescent="0.3">
      <c r="A48" s="11" t="s">
        <v>625</v>
      </c>
      <c r="B48" s="13"/>
      <c r="C48" s="13">
        <v>1</v>
      </c>
      <c r="D48" s="13"/>
      <c r="E48" s="13">
        <v>0.42499999999999999</v>
      </c>
      <c r="F48" s="13">
        <v>0.56180555555555556</v>
      </c>
      <c r="G48" s="13"/>
      <c r="H48" s="13">
        <v>0.66226851851851853</v>
      </c>
    </row>
    <row r="49" spans="1:8" x14ac:dyDescent="0.3">
      <c r="A49" s="11" t="s">
        <v>626</v>
      </c>
      <c r="B49" s="13"/>
      <c r="C49" s="13">
        <v>0.59375</v>
      </c>
      <c r="D49" s="13"/>
      <c r="E49" s="13">
        <v>41548</v>
      </c>
      <c r="F49" s="13">
        <v>0.53125</v>
      </c>
      <c r="G49" s="13"/>
      <c r="H49" s="13">
        <v>13849.708333333334</v>
      </c>
    </row>
    <row r="50" spans="1:8" x14ac:dyDescent="0.3">
      <c r="A50" s="11" t="s">
        <v>627</v>
      </c>
      <c r="B50" s="13"/>
      <c r="C50" s="13">
        <v>0.52361111111111114</v>
      </c>
      <c r="D50" s="13"/>
      <c r="E50" s="13">
        <v>0.34166666666666662</v>
      </c>
      <c r="F50" s="13"/>
      <c r="G50" s="13"/>
      <c r="H50" s="13">
        <v>0.43263888888888891</v>
      </c>
    </row>
    <row r="51" spans="1:8" x14ac:dyDescent="0.3">
      <c r="A51" s="11" t="s">
        <v>628</v>
      </c>
      <c r="B51" s="13">
        <v>0.52986111111111112</v>
      </c>
      <c r="C51" s="13">
        <v>0.65843621399176966</v>
      </c>
      <c r="D51" s="13">
        <v>0.74282407407407414</v>
      </c>
      <c r="E51" s="13">
        <v>1065.8077279202278</v>
      </c>
      <c r="F51" s="13">
        <v>0.62446581196581197</v>
      </c>
      <c r="G51" s="13">
        <v>0.59895833333333337</v>
      </c>
      <c r="H51" s="13">
        <v>462.21977623456786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N91"/>
  <sheetViews>
    <sheetView zoomScaleNormal="100" zoomScaleSheetLayoutView="100" workbookViewId="0">
      <selection activeCell="F2" sqref="F2"/>
    </sheetView>
  </sheetViews>
  <sheetFormatPr defaultRowHeight="14.4" x14ac:dyDescent="0.3"/>
  <cols>
    <col min="1" max="1" width="8.44140625" bestFit="1" customWidth="1"/>
    <col min="2" max="2" width="16.5546875" bestFit="1" customWidth="1"/>
    <col min="3" max="3" width="12.21875" bestFit="1" customWidth="1"/>
    <col min="4" max="4" width="27.77734375" bestFit="1" customWidth="1"/>
    <col min="5" max="5" width="12.44140625" bestFit="1" customWidth="1"/>
    <col min="6" max="6" width="8.21875" bestFit="1" customWidth="1"/>
    <col min="7" max="7" width="7.44140625" bestFit="1" customWidth="1"/>
    <col min="8" max="8" width="19" bestFit="1" customWidth="1"/>
    <col min="9" max="9" width="13.6640625" bestFit="1" customWidth="1"/>
    <col min="10" max="10" width="13.6640625" customWidth="1"/>
    <col min="11" max="11" width="21.5546875" bestFit="1" customWidth="1"/>
    <col min="12" max="12" width="10.33203125" style="2" bestFit="1" customWidth="1"/>
    <col min="13" max="13" width="10.44140625" style="1" bestFit="1" customWidth="1"/>
    <col min="14" max="14" width="11.44140625" bestFit="1" customWidth="1"/>
    <col min="15" max="15" width="35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579</v>
      </c>
      <c r="E1" t="s">
        <v>3</v>
      </c>
      <c r="F1" t="s">
        <v>4</v>
      </c>
      <c r="G1" t="s">
        <v>6</v>
      </c>
      <c r="H1" t="s">
        <v>580</v>
      </c>
      <c r="I1" t="s">
        <v>5</v>
      </c>
      <c r="J1" t="s">
        <v>577</v>
      </c>
      <c r="K1" t="s">
        <v>575</v>
      </c>
      <c r="L1" s="2" t="s">
        <v>7</v>
      </c>
      <c r="M1" s="1" t="s">
        <v>8</v>
      </c>
      <c r="N1" t="s">
        <v>9</v>
      </c>
    </row>
    <row r="2" spans="1:14" x14ac:dyDescent="0.3">
      <c r="A2" t="s">
        <v>10</v>
      </c>
      <c r="B2" t="s">
        <v>11</v>
      </c>
      <c r="C2" t="s">
        <v>12</v>
      </c>
      <c r="D2" t="str">
        <f>C2&amp;B2&amp;E2&amp;F2</f>
        <v>REF211ACME INVEST.10000USD</v>
      </c>
      <c r="E2" s="4">
        <v>10000</v>
      </c>
      <c r="F2" t="s">
        <v>13</v>
      </c>
      <c r="G2" s="8">
        <v>0.02</v>
      </c>
      <c r="H2" s="9">
        <f>E2-(E2*G2)</f>
        <v>9800</v>
      </c>
      <c r="I2" t="s">
        <v>14</v>
      </c>
      <c r="J2" s="7" t="str">
        <f>MID(I2,5,2)</f>
        <v>US</v>
      </c>
      <c r="K2" s="7" t="str">
        <f>VLOOKUP(J2,'country code'!$A$2:$B$250, 2,0)</f>
        <v>United States of America</v>
      </c>
      <c r="L2" s="3">
        <v>44271</v>
      </c>
      <c r="M2" s="1">
        <v>0.34375</v>
      </c>
      <c r="N2" t="s">
        <v>15</v>
      </c>
    </row>
    <row r="3" spans="1:14" x14ac:dyDescent="0.3">
      <c r="A3" t="s">
        <v>10</v>
      </c>
      <c r="B3" t="s">
        <v>11</v>
      </c>
      <c r="C3" t="s">
        <v>12</v>
      </c>
      <c r="D3" t="str">
        <f t="shared" ref="D3:D66" si="0">C3&amp;B3&amp;E3&amp;F3</f>
        <v>REF211ACME INVEST.10000USD</v>
      </c>
      <c r="E3" s="4">
        <v>10000</v>
      </c>
      <c r="F3" t="s">
        <v>13</v>
      </c>
      <c r="G3" s="8">
        <v>1.4999999999999999E-2</v>
      </c>
      <c r="H3" s="9">
        <f>IF(D3=D2,H2-(H2*$G$3),E3-(E3*$G$3))</f>
        <v>9653</v>
      </c>
      <c r="I3" t="s">
        <v>16</v>
      </c>
      <c r="J3" s="7" t="str">
        <f t="shared" ref="J3:J66" si="1">MID(I3,5,2)</f>
        <v>AD</v>
      </c>
      <c r="K3" s="7" t="str">
        <f>VLOOKUP(J3,'country code'!$A$2:$B$250, 2,0)</f>
        <v>Andorra</v>
      </c>
      <c r="L3" s="3">
        <v>44272</v>
      </c>
      <c r="M3" s="1">
        <v>0.65625</v>
      </c>
      <c r="N3" t="s">
        <v>17</v>
      </c>
    </row>
    <row r="4" spans="1:14" x14ac:dyDescent="0.3">
      <c r="A4" t="s">
        <v>10</v>
      </c>
      <c r="B4" t="s">
        <v>18</v>
      </c>
      <c r="C4" t="s">
        <v>19</v>
      </c>
      <c r="D4" t="str">
        <f t="shared" si="0"/>
        <v>REFTEST01ACME ONE CORP. 4537USD</v>
      </c>
      <c r="E4" s="4">
        <v>4537</v>
      </c>
      <c r="F4" t="s">
        <v>13</v>
      </c>
      <c r="G4" s="8">
        <v>0.02</v>
      </c>
      <c r="H4" s="9">
        <f t="shared" ref="H4:H67" si="2">IF(D4=D3,H3-(H3*$G$3),E4-(E4*$G$3))</f>
        <v>4468.9449999999997</v>
      </c>
      <c r="I4" t="s">
        <v>14</v>
      </c>
      <c r="J4" s="7" t="str">
        <f t="shared" si="1"/>
        <v>US</v>
      </c>
      <c r="K4" s="7" t="str">
        <f>VLOOKUP(J4,'country code'!$A$2:$B$250, 2,0)</f>
        <v>United States of America</v>
      </c>
      <c r="L4" s="3">
        <v>44271</v>
      </c>
      <c r="M4" s="1">
        <v>41548</v>
      </c>
      <c r="N4" t="s">
        <v>15</v>
      </c>
    </row>
    <row r="5" spans="1:14" x14ac:dyDescent="0.3">
      <c r="A5" t="s">
        <v>10</v>
      </c>
      <c r="B5" t="s">
        <v>18</v>
      </c>
      <c r="C5" t="s">
        <v>19</v>
      </c>
      <c r="D5" t="str">
        <f t="shared" si="0"/>
        <v>REFTEST01ACME ONE CORP. 4537USD</v>
      </c>
      <c r="E5" s="4">
        <v>4537</v>
      </c>
      <c r="F5" t="s">
        <v>13</v>
      </c>
      <c r="G5" s="8">
        <v>0.01</v>
      </c>
      <c r="H5" s="9">
        <f t="shared" si="2"/>
        <v>4401.9108249999999</v>
      </c>
      <c r="I5" t="s">
        <v>16</v>
      </c>
      <c r="J5" s="7" t="str">
        <f t="shared" si="1"/>
        <v>AD</v>
      </c>
      <c r="K5" s="7" t="str">
        <f>VLOOKUP(J5,'country code'!$A$2:$B$250, 2,0)</f>
        <v>Andorra</v>
      </c>
      <c r="L5" s="3">
        <v>44271</v>
      </c>
      <c r="M5" s="1">
        <v>0.53125</v>
      </c>
      <c r="N5" t="s">
        <v>20</v>
      </c>
    </row>
    <row r="6" spans="1:14" x14ac:dyDescent="0.3">
      <c r="A6" t="s">
        <v>10</v>
      </c>
      <c r="B6" t="s">
        <v>18</v>
      </c>
      <c r="C6" t="s">
        <v>19</v>
      </c>
      <c r="D6" t="str">
        <f t="shared" si="0"/>
        <v>REFTEST01ACME ONE CORP. 4537USD</v>
      </c>
      <c r="E6" s="4">
        <v>4537</v>
      </c>
      <c r="F6" t="s">
        <v>13</v>
      </c>
      <c r="G6" s="8">
        <v>0.02</v>
      </c>
      <c r="H6" s="9">
        <f t="shared" si="2"/>
        <v>4335.8821626250001</v>
      </c>
      <c r="I6" t="s">
        <v>21</v>
      </c>
      <c r="J6" s="7" t="str">
        <f t="shared" si="1"/>
        <v>AR</v>
      </c>
      <c r="K6" s="7" t="str">
        <f>VLOOKUP(J6,'country code'!$A$2:$B$250, 2,0)</f>
        <v>Argentina</v>
      </c>
      <c r="L6" s="3">
        <v>44273</v>
      </c>
      <c r="M6" s="1">
        <v>0.59375</v>
      </c>
      <c r="N6" t="s">
        <v>17</v>
      </c>
    </row>
    <row r="7" spans="1:14" x14ac:dyDescent="0.3">
      <c r="A7" t="s">
        <v>10</v>
      </c>
      <c r="B7" t="s">
        <v>22</v>
      </c>
      <c r="C7" t="s">
        <v>12</v>
      </c>
      <c r="D7" t="str">
        <f t="shared" si="0"/>
        <v>REF211ACME PRIVATE.1000000USD</v>
      </c>
      <c r="E7" s="4">
        <v>1000000</v>
      </c>
      <c r="F7" t="s">
        <v>13</v>
      </c>
      <c r="G7" s="8">
        <v>0.01</v>
      </c>
      <c r="H7" s="9">
        <f t="shared" si="2"/>
        <v>985000</v>
      </c>
      <c r="I7" t="s">
        <v>14</v>
      </c>
      <c r="J7" s="7" t="str">
        <f t="shared" si="1"/>
        <v>US</v>
      </c>
      <c r="K7" s="7" t="str">
        <f>VLOOKUP(J7,'country code'!$A$2:$B$250, 2,0)</f>
        <v>United States of America</v>
      </c>
      <c r="L7" s="3">
        <v>44502</v>
      </c>
      <c r="M7" s="1">
        <v>0.35694444444444445</v>
      </c>
      <c r="N7" t="s">
        <v>15</v>
      </c>
    </row>
    <row r="8" spans="1:14" x14ac:dyDescent="0.3">
      <c r="A8" t="s">
        <v>10</v>
      </c>
      <c r="B8" t="s">
        <v>22</v>
      </c>
      <c r="C8" t="s">
        <v>12</v>
      </c>
      <c r="D8" t="str">
        <f t="shared" si="0"/>
        <v>REF211ACME PRIVATE.1000000EUR</v>
      </c>
      <c r="E8" s="4">
        <v>1000000</v>
      </c>
      <c r="F8" t="s">
        <v>23</v>
      </c>
      <c r="G8" s="8">
        <v>1.4999999999999999E-2</v>
      </c>
      <c r="H8" s="9">
        <f t="shared" si="2"/>
        <v>985000</v>
      </c>
      <c r="I8" t="s">
        <v>24</v>
      </c>
      <c r="J8" s="7" t="str">
        <f t="shared" si="1"/>
        <v>FR</v>
      </c>
      <c r="K8" s="7" t="str">
        <f>VLOOKUP(J8,'country code'!$A$2:$B$250, 2,0)</f>
        <v>France</v>
      </c>
      <c r="L8" s="3">
        <v>44503</v>
      </c>
      <c r="M8" s="1">
        <v>0.52777777777777779</v>
      </c>
      <c r="N8" t="s">
        <v>20</v>
      </c>
    </row>
    <row r="9" spans="1:14" x14ac:dyDescent="0.3">
      <c r="A9" t="s">
        <v>10</v>
      </c>
      <c r="B9" t="s">
        <v>22</v>
      </c>
      <c r="C9" t="s">
        <v>12</v>
      </c>
      <c r="D9" t="str">
        <f t="shared" si="0"/>
        <v>REF211ACME PRIVATE.1000000EUR</v>
      </c>
      <c r="E9" s="4">
        <v>1000000</v>
      </c>
      <c r="F9" t="s">
        <v>23</v>
      </c>
      <c r="G9" s="8">
        <v>1.4999999999999999E-2</v>
      </c>
      <c r="H9" s="9">
        <f t="shared" si="2"/>
        <v>970225</v>
      </c>
      <c r="I9" t="s">
        <v>25</v>
      </c>
      <c r="J9" s="7" t="str">
        <f t="shared" si="1"/>
        <v>BY</v>
      </c>
      <c r="K9" s="7" t="str">
        <f>VLOOKUP(J9,'country code'!$A$2:$B$250, 2,0)</f>
        <v>Belarus</v>
      </c>
      <c r="L9" s="3">
        <v>44503</v>
      </c>
      <c r="M9" s="1">
        <v>0.7319444444444444</v>
      </c>
      <c r="N9" t="s">
        <v>17</v>
      </c>
    </row>
    <row r="10" spans="1:14" x14ac:dyDescent="0.3">
      <c r="A10" t="s">
        <v>10</v>
      </c>
      <c r="B10" t="s">
        <v>26</v>
      </c>
      <c r="C10" t="s">
        <v>12</v>
      </c>
      <c r="D10" t="str">
        <f t="shared" si="0"/>
        <v>REF211ACME TRADE.11000USD</v>
      </c>
      <c r="E10" s="4">
        <v>11000</v>
      </c>
      <c r="F10" t="s">
        <v>13</v>
      </c>
      <c r="G10" s="8">
        <v>0.02</v>
      </c>
      <c r="H10" s="9">
        <f t="shared" si="2"/>
        <v>10835</v>
      </c>
      <c r="I10" t="s">
        <v>14</v>
      </c>
      <c r="J10" s="7" t="str">
        <f t="shared" si="1"/>
        <v>US</v>
      </c>
      <c r="K10" s="7" t="str">
        <f>VLOOKUP(J10,'country code'!$A$2:$B$250, 2,0)</f>
        <v>United States of America</v>
      </c>
      <c r="L10" s="3">
        <v>44271</v>
      </c>
      <c r="M10" s="1">
        <v>0.38611111111111113</v>
      </c>
      <c r="N10" t="s">
        <v>15</v>
      </c>
    </row>
    <row r="11" spans="1:14" x14ac:dyDescent="0.3">
      <c r="A11" t="s">
        <v>10</v>
      </c>
      <c r="B11" t="s">
        <v>26</v>
      </c>
      <c r="C11" t="s">
        <v>12</v>
      </c>
      <c r="D11" t="str">
        <f t="shared" si="0"/>
        <v>REF211ACME TRADE.11000USD</v>
      </c>
      <c r="E11" s="4">
        <v>11000</v>
      </c>
      <c r="F11" t="s">
        <v>13</v>
      </c>
      <c r="G11" s="8">
        <v>0.01</v>
      </c>
      <c r="H11" s="9">
        <f t="shared" si="2"/>
        <v>10672.475</v>
      </c>
      <c r="I11" t="s">
        <v>24</v>
      </c>
      <c r="J11" s="7" t="str">
        <f t="shared" si="1"/>
        <v>FR</v>
      </c>
      <c r="K11" s="7" t="str">
        <f>VLOOKUP(J11,'country code'!$A$2:$B$250, 2,0)</f>
        <v>France</v>
      </c>
      <c r="L11" s="3">
        <v>44271</v>
      </c>
      <c r="M11" s="1">
        <v>0.52222222222222225</v>
      </c>
      <c r="N11" t="s">
        <v>17</v>
      </c>
    </row>
    <row r="12" spans="1:14" x14ac:dyDescent="0.3">
      <c r="A12" t="s">
        <v>10</v>
      </c>
      <c r="B12" t="s">
        <v>27</v>
      </c>
      <c r="C12" t="s">
        <v>28</v>
      </c>
      <c r="D12" t="str">
        <f t="shared" si="0"/>
        <v>REF21ACME TRUST.23900USD</v>
      </c>
      <c r="E12" s="4">
        <v>23900</v>
      </c>
      <c r="F12" t="s">
        <v>13</v>
      </c>
      <c r="G12" s="8">
        <v>0.02</v>
      </c>
      <c r="H12" s="9">
        <f t="shared" si="2"/>
        <v>23541.5</v>
      </c>
      <c r="I12" t="s">
        <v>14</v>
      </c>
      <c r="J12" s="7" t="str">
        <f t="shared" si="1"/>
        <v>US</v>
      </c>
      <c r="K12" s="7" t="str">
        <f>VLOOKUP(J12,'country code'!$A$2:$B$250, 2,0)</f>
        <v>United States of America</v>
      </c>
      <c r="L12" s="3">
        <v>44271</v>
      </c>
      <c r="M12" s="1">
        <v>0.42430555555555555</v>
      </c>
      <c r="N12" t="s">
        <v>15</v>
      </c>
    </row>
    <row r="13" spans="1:14" x14ac:dyDescent="0.3">
      <c r="A13" t="s">
        <v>10</v>
      </c>
      <c r="B13" t="s">
        <v>27</v>
      </c>
      <c r="C13" t="s">
        <v>28</v>
      </c>
      <c r="D13" t="str">
        <f t="shared" si="0"/>
        <v>REF21ACME TRUST.23900EUR</v>
      </c>
      <c r="E13" s="4">
        <v>23900</v>
      </c>
      <c r="F13" t="s">
        <v>23</v>
      </c>
      <c r="G13" s="8">
        <v>0.03</v>
      </c>
      <c r="H13" s="9">
        <f t="shared" si="2"/>
        <v>23541.5</v>
      </c>
      <c r="I13" t="s">
        <v>24</v>
      </c>
      <c r="J13" s="7" t="str">
        <f t="shared" si="1"/>
        <v>FR</v>
      </c>
      <c r="K13" s="7" t="str">
        <f>VLOOKUP(J13,'country code'!$A$2:$B$250, 2,0)</f>
        <v>France</v>
      </c>
      <c r="L13" s="3">
        <v>44271</v>
      </c>
      <c r="M13" s="1">
        <v>0.7319444444444444</v>
      </c>
      <c r="N13" t="s">
        <v>29</v>
      </c>
    </row>
    <row r="14" spans="1:14" x14ac:dyDescent="0.3">
      <c r="A14" t="s">
        <v>10</v>
      </c>
      <c r="B14" t="s">
        <v>30</v>
      </c>
      <c r="C14" t="s">
        <v>31</v>
      </c>
      <c r="D14" t="str">
        <f t="shared" si="0"/>
        <v>REF111ACME TWO SCRL5643USD</v>
      </c>
      <c r="E14" s="4">
        <v>5643</v>
      </c>
      <c r="F14" t="s">
        <v>13</v>
      </c>
      <c r="G14" s="8">
        <v>0.02</v>
      </c>
      <c r="H14" s="9">
        <f t="shared" si="2"/>
        <v>5558.3549999999996</v>
      </c>
      <c r="I14" t="s">
        <v>14</v>
      </c>
      <c r="J14" s="7" t="str">
        <f t="shared" si="1"/>
        <v>US</v>
      </c>
      <c r="K14" s="7" t="str">
        <f>VLOOKUP(J14,'country code'!$A$2:$B$250, 2,0)</f>
        <v>United States of America</v>
      </c>
      <c r="L14" s="3">
        <v>44275</v>
      </c>
      <c r="M14" s="1">
        <v>0.55138888888888882</v>
      </c>
      <c r="N14" t="s">
        <v>15</v>
      </c>
    </row>
    <row r="15" spans="1:14" x14ac:dyDescent="0.3">
      <c r="A15" t="s">
        <v>10</v>
      </c>
      <c r="B15" t="s">
        <v>30</v>
      </c>
      <c r="C15" t="s">
        <v>31</v>
      </c>
      <c r="D15" t="str">
        <f t="shared" si="0"/>
        <v>REF111ACME TWO SCRL5643USD</v>
      </c>
      <c r="E15" s="4">
        <v>5643</v>
      </c>
      <c r="F15" t="s">
        <v>13</v>
      </c>
      <c r="G15" s="8">
        <v>0.01</v>
      </c>
      <c r="H15" s="9">
        <f t="shared" si="2"/>
        <v>5474.9796749999996</v>
      </c>
      <c r="I15" t="s">
        <v>16</v>
      </c>
      <c r="J15" s="7" t="str">
        <f t="shared" si="1"/>
        <v>AD</v>
      </c>
      <c r="K15" s="7" t="str">
        <f>VLOOKUP(J15,'country code'!$A$2:$B$250, 2,0)</f>
        <v>Andorra</v>
      </c>
      <c r="L15" s="3">
        <v>44276</v>
      </c>
      <c r="M15" s="1">
        <v>0.52361111111111114</v>
      </c>
      <c r="N15" t="s">
        <v>17</v>
      </c>
    </row>
    <row r="16" spans="1:14" x14ac:dyDescent="0.3">
      <c r="A16" t="s">
        <v>10</v>
      </c>
      <c r="B16" t="s">
        <v>32</v>
      </c>
      <c r="C16" t="s">
        <v>33</v>
      </c>
      <c r="D16" t="str">
        <f t="shared" si="0"/>
        <v>REFD202102ALT INC 4569USD</v>
      </c>
      <c r="E16" s="4">
        <v>4569</v>
      </c>
      <c r="F16" t="s">
        <v>13</v>
      </c>
      <c r="G16" s="8">
        <v>0.02</v>
      </c>
      <c r="H16" s="9">
        <f t="shared" si="2"/>
        <v>4500.4650000000001</v>
      </c>
      <c r="I16" t="s">
        <v>14</v>
      </c>
      <c r="J16" s="7" t="str">
        <f t="shared" si="1"/>
        <v>US</v>
      </c>
      <c r="K16" s="7" t="str">
        <f>VLOOKUP(J16,'country code'!$A$2:$B$250, 2,0)</f>
        <v>United States of America</v>
      </c>
      <c r="L16" s="2">
        <v>44248</v>
      </c>
      <c r="M16" s="1">
        <v>0.43263888888888885</v>
      </c>
      <c r="N16" t="s">
        <v>15</v>
      </c>
    </row>
    <row r="17" spans="1:14" x14ac:dyDescent="0.3">
      <c r="A17" t="s">
        <v>10</v>
      </c>
      <c r="B17" t="s">
        <v>32</v>
      </c>
      <c r="C17" t="s">
        <v>33</v>
      </c>
      <c r="D17" t="str">
        <f t="shared" si="0"/>
        <v>REFD202102ALT INC 4569USD</v>
      </c>
      <c r="E17" s="4">
        <v>4569</v>
      </c>
      <c r="F17" t="s">
        <v>13</v>
      </c>
      <c r="G17" s="8">
        <v>0.01</v>
      </c>
      <c r="H17" s="9">
        <f t="shared" si="2"/>
        <v>4432.9580249999999</v>
      </c>
      <c r="I17" t="s">
        <v>24</v>
      </c>
      <c r="J17" s="7" t="str">
        <f t="shared" si="1"/>
        <v>FR</v>
      </c>
      <c r="K17" s="7" t="str">
        <f>VLOOKUP(J17,'country code'!$A$2:$B$250, 2,0)</f>
        <v>France</v>
      </c>
      <c r="L17" s="2">
        <v>44248</v>
      </c>
      <c r="M17" s="1">
        <v>0.48819444444444443</v>
      </c>
      <c r="N17" t="s">
        <v>34</v>
      </c>
    </row>
    <row r="18" spans="1:14" x14ac:dyDescent="0.3">
      <c r="A18" t="s">
        <v>10</v>
      </c>
      <c r="B18" t="s">
        <v>32</v>
      </c>
      <c r="C18" t="s">
        <v>33</v>
      </c>
      <c r="D18" t="str">
        <f t="shared" si="0"/>
        <v>REFD202102ALT INC 4569USD</v>
      </c>
      <c r="E18" s="4">
        <v>4569</v>
      </c>
      <c r="F18" t="s">
        <v>13</v>
      </c>
      <c r="G18" s="8">
        <v>0.08</v>
      </c>
      <c r="H18" s="9">
        <f t="shared" si="2"/>
        <v>4366.4636546250003</v>
      </c>
      <c r="I18" t="s">
        <v>25</v>
      </c>
      <c r="J18" s="7" t="str">
        <f t="shared" si="1"/>
        <v>BY</v>
      </c>
      <c r="K18" s="7" t="str">
        <f>VLOOKUP(J18,'country code'!$A$2:$B$250, 2,0)</f>
        <v>Belarus</v>
      </c>
      <c r="L18" s="2">
        <v>44248</v>
      </c>
      <c r="M18" s="1">
        <v>0.70972222222222225</v>
      </c>
      <c r="N18" t="s">
        <v>34</v>
      </c>
    </row>
    <row r="19" spans="1:14" x14ac:dyDescent="0.3">
      <c r="A19" t="s">
        <v>10</v>
      </c>
      <c r="B19" t="s">
        <v>35</v>
      </c>
      <c r="C19" t="s">
        <v>36</v>
      </c>
      <c r="D19" t="str">
        <f t="shared" si="0"/>
        <v>REFD202103ALT-2 INC 456USD</v>
      </c>
      <c r="E19" s="4">
        <v>456</v>
      </c>
      <c r="F19" t="s">
        <v>13</v>
      </c>
      <c r="G19" s="8">
        <v>0.01</v>
      </c>
      <c r="H19" s="9">
        <f t="shared" si="2"/>
        <v>449.16</v>
      </c>
      <c r="I19" t="s">
        <v>14</v>
      </c>
      <c r="J19" s="7" t="str">
        <f t="shared" si="1"/>
        <v>US</v>
      </c>
      <c r="K19" s="7" t="str">
        <f>VLOOKUP(J19,'country code'!$A$2:$B$250, 2,0)</f>
        <v>United States of America</v>
      </c>
      <c r="L19" s="2">
        <v>44253</v>
      </c>
      <c r="M19" s="1">
        <v>0.52986111111111112</v>
      </c>
      <c r="N19" t="s">
        <v>15</v>
      </c>
    </row>
    <row r="20" spans="1:14" x14ac:dyDescent="0.3">
      <c r="A20" t="s">
        <v>10</v>
      </c>
      <c r="B20" t="s">
        <v>35</v>
      </c>
      <c r="C20" t="s">
        <v>36</v>
      </c>
      <c r="D20" t="str">
        <f t="shared" si="0"/>
        <v>REFD202103ALT-2 INC 456USD</v>
      </c>
      <c r="E20" s="4">
        <v>456</v>
      </c>
      <c r="F20" t="s">
        <v>13</v>
      </c>
      <c r="G20" s="8">
        <v>0.02</v>
      </c>
      <c r="H20" s="9">
        <f t="shared" si="2"/>
        <v>442.42260000000005</v>
      </c>
      <c r="I20" t="s">
        <v>14</v>
      </c>
      <c r="J20" s="7" t="str">
        <f t="shared" si="1"/>
        <v>US</v>
      </c>
      <c r="K20" s="7" t="str">
        <f>VLOOKUP(J20,'country code'!$A$2:$B$250, 2,0)</f>
        <v>United States of America</v>
      </c>
      <c r="L20" s="2">
        <v>44253</v>
      </c>
      <c r="M20" s="1">
        <v>0.65347222222222223</v>
      </c>
      <c r="N20" t="s">
        <v>20</v>
      </c>
    </row>
    <row r="21" spans="1:14" x14ac:dyDescent="0.3">
      <c r="A21" t="s">
        <v>10</v>
      </c>
      <c r="B21" t="s">
        <v>35</v>
      </c>
      <c r="C21" t="s">
        <v>36</v>
      </c>
      <c r="D21" t="str">
        <f t="shared" si="0"/>
        <v>REFD202103ALT-2 INC 456USD</v>
      </c>
      <c r="E21" s="4">
        <v>456</v>
      </c>
      <c r="F21" t="s">
        <v>13</v>
      </c>
      <c r="G21" s="8">
        <v>0.01</v>
      </c>
      <c r="H21" s="9">
        <f t="shared" si="2"/>
        <v>435.78626100000002</v>
      </c>
      <c r="I21" t="s">
        <v>14</v>
      </c>
      <c r="J21" s="7" t="str">
        <f t="shared" si="1"/>
        <v>US</v>
      </c>
      <c r="K21" s="7" t="str">
        <f>VLOOKUP(J21,'country code'!$A$2:$B$250, 2,0)</f>
        <v>United States of America</v>
      </c>
      <c r="L21" s="2">
        <v>44253</v>
      </c>
      <c r="M21" s="1">
        <v>0.75694444444444453</v>
      </c>
      <c r="N21" t="s">
        <v>29</v>
      </c>
    </row>
    <row r="22" spans="1:14" x14ac:dyDescent="0.3">
      <c r="A22" t="s">
        <v>10</v>
      </c>
      <c r="B22" t="s">
        <v>37</v>
      </c>
      <c r="C22" t="s">
        <v>38</v>
      </c>
      <c r="D22" t="str">
        <f t="shared" si="0"/>
        <v>REF001Beta Corp3326USD</v>
      </c>
      <c r="E22" s="4">
        <v>3326</v>
      </c>
      <c r="F22" t="s">
        <v>13</v>
      </c>
      <c r="G22" s="8">
        <v>0.01</v>
      </c>
      <c r="H22" s="9">
        <f t="shared" si="2"/>
        <v>3276.11</v>
      </c>
      <c r="I22" t="s">
        <v>14</v>
      </c>
      <c r="J22" s="7" t="str">
        <f t="shared" si="1"/>
        <v>US</v>
      </c>
      <c r="K22" s="7" t="str">
        <f>VLOOKUP(J22,'country code'!$A$2:$B$250, 2,0)</f>
        <v>United States of America</v>
      </c>
      <c r="L22" s="3">
        <v>44571</v>
      </c>
      <c r="M22" s="1">
        <v>0.52986111111111112</v>
      </c>
      <c r="N22" t="s">
        <v>15</v>
      </c>
    </row>
    <row r="23" spans="1:14" x14ac:dyDescent="0.3">
      <c r="A23" t="s">
        <v>10</v>
      </c>
      <c r="B23" t="s">
        <v>37</v>
      </c>
      <c r="C23" t="s">
        <v>38</v>
      </c>
      <c r="D23" t="str">
        <f t="shared" si="0"/>
        <v>REF001Beta Corp3326USD</v>
      </c>
      <c r="E23" s="4">
        <v>3326</v>
      </c>
      <c r="F23" t="s">
        <v>13</v>
      </c>
      <c r="G23" s="8">
        <v>0.02</v>
      </c>
      <c r="H23" s="9">
        <f t="shared" si="2"/>
        <v>3226.9683500000001</v>
      </c>
      <c r="I23" t="s">
        <v>14</v>
      </c>
      <c r="J23" s="7" t="str">
        <f t="shared" si="1"/>
        <v>US</v>
      </c>
      <c r="K23" s="7" t="str">
        <f>VLOOKUP(J23,'country code'!$A$2:$B$250, 2,0)</f>
        <v>United States of America</v>
      </c>
      <c r="L23" s="3">
        <v>44572</v>
      </c>
      <c r="M23" s="1">
        <v>0.60555555555555551</v>
      </c>
      <c r="N23" t="s">
        <v>20</v>
      </c>
    </row>
    <row r="24" spans="1:14" x14ac:dyDescent="0.3">
      <c r="A24" t="s">
        <v>10</v>
      </c>
      <c r="B24" t="s">
        <v>37</v>
      </c>
      <c r="C24" t="s">
        <v>38</v>
      </c>
      <c r="D24" t="str">
        <f t="shared" si="0"/>
        <v>REF001Beta Corp3326EUR</v>
      </c>
      <c r="E24" s="4">
        <v>3326</v>
      </c>
      <c r="F24" t="s">
        <v>23</v>
      </c>
      <c r="G24" s="8">
        <v>0.01</v>
      </c>
      <c r="H24" s="9">
        <f t="shared" si="2"/>
        <v>3276.11</v>
      </c>
      <c r="I24" t="s">
        <v>16</v>
      </c>
      <c r="J24" s="7" t="str">
        <f t="shared" si="1"/>
        <v>AD</v>
      </c>
      <c r="K24" s="7" t="str">
        <f>VLOOKUP(J24,'country code'!$A$2:$B$250, 2,0)</f>
        <v>Andorra</v>
      </c>
      <c r="L24" s="3">
        <v>44572</v>
      </c>
      <c r="M24" s="1">
        <v>0.76458333333333339</v>
      </c>
      <c r="N24" t="s">
        <v>20</v>
      </c>
    </row>
    <row r="25" spans="1:14" x14ac:dyDescent="0.3">
      <c r="A25" t="s">
        <v>10</v>
      </c>
      <c r="B25" t="s">
        <v>37</v>
      </c>
      <c r="C25" t="s">
        <v>39</v>
      </c>
      <c r="D25" t="str">
        <f t="shared" si="0"/>
        <v>REF001DEMOBeta Corp1100USD</v>
      </c>
      <c r="E25" s="4">
        <v>1100</v>
      </c>
      <c r="F25" t="s">
        <v>13</v>
      </c>
      <c r="G25" s="8">
        <v>0.02</v>
      </c>
      <c r="H25" s="9">
        <f t="shared" si="2"/>
        <v>1083.5</v>
      </c>
      <c r="I25" t="s">
        <v>14</v>
      </c>
      <c r="J25" s="7" t="str">
        <f t="shared" si="1"/>
        <v>US</v>
      </c>
      <c r="K25" s="7" t="str">
        <f>VLOOKUP(J25,'country code'!$A$2:$B$250, 2,0)</f>
        <v>United States of America</v>
      </c>
      <c r="L25" s="2">
        <v>44234</v>
      </c>
      <c r="M25" s="1">
        <v>0.65486111111111112</v>
      </c>
      <c r="N25" t="s">
        <v>15</v>
      </c>
    </row>
    <row r="26" spans="1:14" x14ac:dyDescent="0.3">
      <c r="A26" t="s">
        <v>10</v>
      </c>
      <c r="B26" t="s">
        <v>37</v>
      </c>
      <c r="C26" t="s">
        <v>39</v>
      </c>
      <c r="D26" t="str">
        <f t="shared" si="0"/>
        <v>REF001DEMOBeta Corp1100USD</v>
      </c>
      <c r="E26" s="4">
        <v>1100</v>
      </c>
      <c r="F26" t="s">
        <v>13</v>
      </c>
      <c r="G26" s="8">
        <v>0.01</v>
      </c>
      <c r="H26" s="9">
        <f t="shared" si="2"/>
        <v>1067.2474999999999</v>
      </c>
      <c r="I26" t="s">
        <v>40</v>
      </c>
      <c r="J26" s="7" t="str">
        <f t="shared" si="1"/>
        <v>CN</v>
      </c>
      <c r="K26" s="7" t="str">
        <f>VLOOKUP(J26,'country code'!$A$2:$B$250, 2,0)</f>
        <v>China</v>
      </c>
      <c r="L26" s="2">
        <v>44235</v>
      </c>
      <c r="M26" s="1">
        <v>0.72291666666666676</v>
      </c>
      <c r="N26" t="s">
        <v>17</v>
      </c>
    </row>
    <row r="27" spans="1:14" x14ac:dyDescent="0.3">
      <c r="A27" t="s">
        <v>10</v>
      </c>
      <c r="B27" t="s">
        <v>41</v>
      </c>
      <c r="C27" t="s">
        <v>42</v>
      </c>
      <c r="D27" t="str">
        <f t="shared" si="0"/>
        <v>REFD543105CARGO INC 1100USD</v>
      </c>
      <c r="E27" s="4">
        <v>1100</v>
      </c>
      <c r="F27" t="s">
        <v>13</v>
      </c>
      <c r="G27" s="8">
        <v>0.08</v>
      </c>
      <c r="H27" s="9">
        <f t="shared" si="2"/>
        <v>1083.5</v>
      </c>
      <c r="I27" t="s">
        <v>14</v>
      </c>
      <c r="J27" s="7" t="str">
        <f t="shared" si="1"/>
        <v>US</v>
      </c>
      <c r="K27" s="7" t="str">
        <f>VLOOKUP(J27,'country code'!$A$2:$B$250, 2,0)</f>
        <v>United States of America</v>
      </c>
      <c r="L27" s="3">
        <v>44257</v>
      </c>
      <c r="M27" s="1">
        <v>0.5083333333333333</v>
      </c>
      <c r="N27" t="s">
        <v>15</v>
      </c>
    </row>
    <row r="28" spans="1:14" x14ac:dyDescent="0.3">
      <c r="A28" t="s">
        <v>10</v>
      </c>
      <c r="B28" t="s">
        <v>41</v>
      </c>
      <c r="C28" t="s">
        <v>42</v>
      </c>
      <c r="D28" t="str">
        <f t="shared" si="0"/>
        <v>REFD543105CARGO INC 1100USD</v>
      </c>
      <c r="E28" s="4">
        <v>1100</v>
      </c>
      <c r="F28" t="s">
        <v>13</v>
      </c>
      <c r="G28" s="8">
        <v>0.01</v>
      </c>
      <c r="H28" s="9">
        <f t="shared" si="2"/>
        <v>1067.2474999999999</v>
      </c>
      <c r="I28" t="s">
        <v>40</v>
      </c>
      <c r="J28" s="7" t="str">
        <f t="shared" si="1"/>
        <v>CN</v>
      </c>
      <c r="K28" s="7" t="str">
        <f>VLOOKUP(J28,'country code'!$A$2:$B$250, 2,0)</f>
        <v>China</v>
      </c>
      <c r="L28" s="3">
        <v>44257</v>
      </c>
      <c r="M28" s="1">
        <v>0.57152777777777775</v>
      </c>
      <c r="N28" t="s">
        <v>20</v>
      </c>
    </row>
    <row r="29" spans="1:14" x14ac:dyDescent="0.3">
      <c r="A29" t="s">
        <v>10</v>
      </c>
      <c r="B29" t="s">
        <v>41</v>
      </c>
      <c r="C29" t="s">
        <v>42</v>
      </c>
      <c r="D29" t="str">
        <f t="shared" si="0"/>
        <v>REFD543105CARGO INC 1100USD</v>
      </c>
      <c r="E29" s="4">
        <v>1100</v>
      </c>
      <c r="F29" t="s">
        <v>13</v>
      </c>
      <c r="G29" s="8">
        <v>0.02</v>
      </c>
      <c r="H29" s="9">
        <f t="shared" si="2"/>
        <v>1051.2387874999999</v>
      </c>
      <c r="I29" t="s">
        <v>40</v>
      </c>
      <c r="J29" s="7" t="str">
        <f t="shared" si="1"/>
        <v>CN</v>
      </c>
      <c r="K29" s="7" t="str">
        <f>VLOOKUP(J29,'country code'!$A$2:$B$250, 2,0)</f>
        <v>China</v>
      </c>
      <c r="L29" s="3">
        <v>44258</v>
      </c>
      <c r="M29" s="1">
        <v>0.75694444444444453</v>
      </c>
      <c r="N29" t="s">
        <v>17</v>
      </c>
    </row>
    <row r="30" spans="1:14" x14ac:dyDescent="0.3">
      <c r="A30" t="s">
        <v>10</v>
      </c>
      <c r="B30" t="s">
        <v>43</v>
      </c>
      <c r="C30" t="s">
        <v>44</v>
      </c>
      <c r="D30" t="str">
        <f t="shared" si="0"/>
        <v>REFDEMO01BETA NV.900USD</v>
      </c>
      <c r="E30" s="4">
        <v>900</v>
      </c>
      <c r="F30" t="s">
        <v>13</v>
      </c>
      <c r="G30" s="8">
        <v>0.01</v>
      </c>
      <c r="H30" s="9">
        <f t="shared" si="2"/>
        <v>886.5</v>
      </c>
      <c r="I30" t="s">
        <v>14</v>
      </c>
      <c r="J30" s="7" t="str">
        <f t="shared" si="1"/>
        <v>US</v>
      </c>
      <c r="K30" s="7" t="str">
        <f>VLOOKUP(J30,'country code'!$A$2:$B$250, 2,0)</f>
        <v>United States of America</v>
      </c>
      <c r="L30" s="3">
        <v>44522</v>
      </c>
      <c r="M30" s="1">
        <v>0.46666666666666662</v>
      </c>
      <c r="N30" t="s">
        <v>15</v>
      </c>
    </row>
    <row r="31" spans="1:14" x14ac:dyDescent="0.3">
      <c r="A31" t="s">
        <v>10</v>
      </c>
      <c r="B31" t="s">
        <v>43</v>
      </c>
      <c r="C31" t="s">
        <v>44</v>
      </c>
      <c r="D31" t="str">
        <f t="shared" si="0"/>
        <v>REFDEMO01BETA NV.900USD</v>
      </c>
      <c r="E31" s="4">
        <v>900</v>
      </c>
      <c r="F31" t="s">
        <v>13</v>
      </c>
      <c r="G31" s="8">
        <v>0.01</v>
      </c>
      <c r="H31" s="9">
        <f t="shared" si="2"/>
        <v>873.20249999999999</v>
      </c>
      <c r="I31" t="s">
        <v>25</v>
      </c>
      <c r="J31" s="7" t="str">
        <f t="shared" si="1"/>
        <v>BY</v>
      </c>
      <c r="K31" s="7" t="str">
        <f>VLOOKUP(J31,'country code'!$A$2:$B$250, 2,0)</f>
        <v>Belarus</v>
      </c>
      <c r="L31" s="3">
        <v>44524</v>
      </c>
      <c r="M31" s="1">
        <v>0.61388888888888882</v>
      </c>
      <c r="N31" t="s">
        <v>17</v>
      </c>
    </row>
    <row r="32" spans="1:14" x14ac:dyDescent="0.3">
      <c r="A32" t="s">
        <v>10</v>
      </c>
      <c r="B32" t="s">
        <v>45</v>
      </c>
      <c r="C32" t="s">
        <v>44</v>
      </c>
      <c r="D32" t="str">
        <f t="shared" si="0"/>
        <v>REFDEMO01Beta NV.1025USD</v>
      </c>
      <c r="E32" s="4">
        <v>1025</v>
      </c>
      <c r="F32" t="s">
        <v>13</v>
      </c>
      <c r="G32" s="8">
        <v>0.02</v>
      </c>
      <c r="H32" s="9">
        <f t="shared" si="2"/>
        <v>1009.625</v>
      </c>
      <c r="I32" t="s">
        <v>14</v>
      </c>
      <c r="J32" s="7" t="str">
        <f t="shared" si="1"/>
        <v>US</v>
      </c>
      <c r="K32" s="7" t="str">
        <f>VLOOKUP(J32,'country code'!$A$2:$B$250, 2,0)</f>
        <v>United States of America</v>
      </c>
      <c r="L32" s="3">
        <v>44520</v>
      </c>
      <c r="M32" s="1">
        <v>0.43263888888888885</v>
      </c>
      <c r="N32" t="s">
        <v>15</v>
      </c>
    </row>
    <row r="33" spans="1:14" x14ac:dyDescent="0.3">
      <c r="A33" t="s">
        <v>10</v>
      </c>
      <c r="B33" t="s">
        <v>45</v>
      </c>
      <c r="C33" t="s">
        <v>44</v>
      </c>
      <c r="D33" t="str">
        <f t="shared" si="0"/>
        <v>REFDEMO01Beta NV.1025USD</v>
      </c>
      <c r="E33" s="4">
        <v>1025</v>
      </c>
      <c r="F33" t="s">
        <v>13</v>
      </c>
      <c r="G33" s="8">
        <v>0.01</v>
      </c>
      <c r="H33" s="9">
        <f t="shared" si="2"/>
        <v>994.48062500000003</v>
      </c>
      <c r="I33" t="s">
        <v>25</v>
      </c>
      <c r="J33" s="7" t="str">
        <f t="shared" si="1"/>
        <v>BY</v>
      </c>
      <c r="K33" s="7" t="str">
        <f>VLOOKUP(J33,'country code'!$A$2:$B$250, 2,0)</f>
        <v>Belarus</v>
      </c>
      <c r="L33" s="3">
        <v>44521</v>
      </c>
      <c r="M33" s="1">
        <v>0.48055555555555557</v>
      </c>
      <c r="N33" t="s">
        <v>17</v>
      </c>
    </row>
    <row r="34" spans="1:14" x14ac:dyDescent="0.3">
      <c r="A34" t="s">
        <v>10</v>
      </c>
      <c r="B34" t="s">
        <v>46</v>
      </c>
      <c r="C34" t="s">
        <v>47</v>
      </c>
      <c r="D34" t="str">
        <f t="shared" si="0"/>
        <v>REFDEM012BRITA SUPPORT238USD</v>
      </c>
      <c r="E34" s="4">
        <v>238</v>
      </c>
      <c r="F34" t="s">
        <v>13</v>
      </c>
      <c r="G34" s="8">
        <v>0.08</v>
      </c>
      <c r="H34" s="9">
        <f t="shared" si="2"/>
        <v>234.43</v>
      </c>
      <c r="I34" t="s">
        <v>14</v>
      </c>
      <c r="J34" s="7" t="str">
        <f t="shared" si="1"/>
        <v>US</v>
      </c>
      <c r="K34" s="7" t="str">
        <f>VLOOKUP(J34,'country code'!$A$2:$B$250, 2,0)</f>
        <v>United States of America</v>
      </c>
      <c r="L34" s="3">
        <v>44211</v>
      </c>
      <c r="M34" s="1">
        <v>0.75694444444444453</v>
      </c>
      <c r="N34" t="s">
        <v>15</v>
      </c>
    </row>
    <row r="35" spans="1:14" x14ac:dyDescent="0.3">
      <c r="A35" t="s">
        <v>10</v>
      </c>
      <c r="B35" t="s">
        <v>46</v>
      </c>
      <c r="C35" t="s">
        <v>47</v>
      </c>
      <c r="D35" t="str">
        <f t="shared" si="0"/>
        <v>REFDEM012BRITA SUPPORT238USD</v>
      </c>
      <c r="E35" s="4">
        <v>238</v>
      </c>
      <c r="F35" t="s">
        <v>13</v>
      </c>
      <c r="G35" s="8">
        <v>0.08</v>
      </c>
      <c r="H35" s="9">
        <f t="shared" si="2"/>
        <v>230.91355000000001</v>
      </c>
      <c r="I35" t="s">
        <v>14</v>
      </c>
      <c r="J35" s="7" t="str">
        <f t="shared" si="1"/>
        <v>US</v>
      </c>
      <c r="K35" s="7" t="str">
        <f>VLOOKUP(J35,'country code'!$A$2:$B$250, 2,0)</f>
        <v>United States of America</v>
      </c>
      <c r="L35" s="3">
        <v>44211</v>
      </c>
      <c r="M35" s="1">
        <v>0.52986111111111112</v>
      </c>
      <c r="N35" t="s">
        <v>48</v>
      </c>
    </row>
    <row r="36" spans="1:14" x14ac:dyDescent="0.3">
      <c r="A36" t="s">
        <v>10</v>
      </c>
      <c r="B36" t="s">
        <v>49</v>
      </c>
      <c r="C36" t="s">
        <v>50</v>
      </c>
      <c r="D36" t="str">
        <f t="shared" si="0"/>
        <v>REFDEM9992CANONIC 6709USD</v>
      </c>
      <c r="E36" s="4">
        <v>6709</v>
      </c>
      <c r="F36" t="s">
        <v>13</v>
      </c>
      <c r="G36" s="8">
        <v>0.01</v>
      </c>
      <c r="H36" s="9">
        <f t="shared" si="2"/>
        <v>6608.3649999999998</v>
      </c>
      <c r="I36" t="s">
        <v>14</v>
      </c>
      <c r="J36" s="7" t="str">
        <f t="shared" si="1"/>
        <v>US</v>
      </c>
      <c r="K36" s="7" t="str">
        <f>VLOOKUP(J36,'country code'!$A$2:$B$250, 2,0)</f>
        <v>United States of America</v>
      </c>
      <c r="L36" s="3">
        <v>44209</v>
      </c>
      <c r="M36" s="1">
        <v>0.60555555555555551</v>
      </c>
      <c r="N36" t="s">
        <v>15</v>
      </c>
    </row>
    <row r="37" spans="1:14" x14ac:dyDescent="0.3">
      <c r="A37" t="s">
        <v>10</v>
      </c>
      <c r="B37" t="s">
        <v>49</v>
      </c>
      <c r="C37" t="s">
        <v>50</v>
      </c>
      <c r="D37" t="str">
        <f t="shared" si="0"/>
        <v>REFDEM9992CANONIC 6709EUR</v>
      </c>
      <c r="E37" s="4">
        <v>6709</v>
      </c>
      <c r="F37" t="s">
        <v>23</v>
      </c>
      <c r="G37" s="8">
        <v>0.03</v>
      </c>
      <c r="H37" s="9">
        <f t="shared" si="2"/>
        <v>6608.3649999999998</v>
      </c>
      <c r="I37" t="s">
        <v>51</v>
      </c>
      <c r="J37" s="7" t="str">
        <f t="shared" si="1"/>
        <v>AL</v>
      </c>
      <c r="K37" s="7" t="str">
        <f>VLOOKUP(J37,'country code'!$A$2:$B$250, 2,0)</f>
        <v>Albania</v>
      </c>
      <c r="L37" s="3">
        <v>44209</v>
      </c>
      <c r="M37" s="1">
        <v>0.60555555555555551</v>
      </c>
      <c r="N37" t="s">
        <v>17</v>
      </c>
    </row>
    <row r="38" spans="1:14" x14ac:dyDescent="0.3">
      <c r="A38" t="s">
        <v>10</v>
      </c>
      <c r="B38" t="s">
        <v>52</v>
      </c>
      <c r="C38" t="s">
        <v>53</v>
      </c>
      <c r="D38" t="str">
        <f t="shared" si="0"/>
        <v>REFDEM0091CRETA SUPPORT5188EUR</v>
      </c>
      <c r="E38" s="4">
        <v>5188</v>
      </c>
      <c r="F38" t="s">
        <v>23</v>
      </c>
      <c r="G38" s="8">
        <v>0.01</v>
      </c>
      <c r="H38" s="9">
        <f t="shared" si="2"/>
        <v>5110.18</v>
      </c>
      <c r="I38" t="s">
        <v>14</v>
      </c>
      <c r="J38" s="7" t="str">
        <f t="shared" si="1"/>
        <v>US</v>
      </c>
      <c r="K38" s="7" t="str">
        <f>VLOOKUP(J38,'country code'!$A$2:$B$250, 2,0)</f>
        <v>United States of America</v>
      </c>
      <c r="L38" s="3">
        <v>44210</v>
      </c>
      <c r="M38" s="1">
        <v>0.65486111111111112</v>
      </c>
      <c r="N38" t="s">
        <v>15</v>
      </c>
    </row>
    <row r="39" spans="1:14" x14ac:dyDescent="0.3">
      <c r="A39" t="s">
        <v>10</v>
      </c>
      <c r="B39" t="s">
        <v>52</v>
      </c>
      <c r="C39" t="s">
        <v>53</v>
      </c>
      <c r="D39" t="str">
        <f t="shared" si="0"/>
        <v>REFDEM0091CRETA SUPPORT5188EUR</v>
      </c>
      <c r="E39" s="4">
        <v>5188</v>
      </c>
      <c r="F39" t="s">
        <v>23</v>
      </c>
      <c r="G39" s="8">
        <v>0.01</v>
      </c>
      <c r="H39" s="9">
        <f t="shared" si="2"/>
        <v>5033.5273000000007</v>
      </c>
      <c r="I39" t="s">
        <v>54</v>
      </c>
      <c r="J39" s="7" t="str">
        <f t="shared" si="1"/>
        <v>AU</v>
      </c>
      <c r="K39" s="7" t="str">
        <f>VLOOKUP(J39,'country code'!$A$2:$B$250, 2,0)</f>
        <v>Australia</v>
      </c>
      <c r="L39" s="3">
        <v>44210</v>
      </c>
      <c r="M39" s="1">
        <v>0.65486111111111112</v>
      </c>
      <c r="N39" t="s">
        <v>17</v>
      </c>
    </row>
    <row r="40" spans="1:14" x14ac:dyDescent="0.3">
      <c r="A40" t="s">
        <v>10</v>
      </c>
      <c r="B40" t="s">
        <v>55</v>
      </c>
      <c r="C40" t="s">
        <v>56</v>
      </c>
      <c r="D40" t="str">
        <f t="shared" si="0"/>
        <v>REFDEM5591CROCTUS NY120USD</v>
      </c>
      <c r="E40" s="4">
        <v>120</v>
      </c>
      <c r="F40" t="s">
        <v>13</v>
      </c>
      <c r="G40" s="8">
        <v>0.01</v>
      </c>
      <c r="H40" s="9">
        <f t="shared" si="2"/>
        <v>118.2</v>
      </c>
      <c r="I40" t="s">
        <v>14</v>
      </c>
      <c r="J40" s="7" t="str">
        <f t="shared" si="1"/>
        <v>US</v>
      </c>
      <c r="K40" s="7" t="str">
        <f>VLOOKUP(J40,'country code'!$A$2:$B$250, 2,0)</f>
        <v>United States of America</v>
      </c>
      <c r="L40" s="3">
        <v>44201</v>
      </c>
      <c r="M40" s="1">
        <v>0.5083333333333333</v>
      </c>
      <c r="N40" t="s">
        <v>15</v>
      </c>
    </row>
    <row r="41" spans="1:14" x14ac:dyDescent="0.3">
      <c r="A41" t="s">
        <v>10</v>
      </c>
      <c r="B41" t="s">
        <v>55</v>
      </c>
      <c r="C41" t="s">
        <v>56</v>
      </c>
      <c r="D41" t="str">
        <f t="shared" si="0"/>
        <v>REFDEM5591CROCTUS NY120USD</v>
      </c>
      <c r="E41" s="4">
        <v>120</v>
      </c>
      <c r="F41" t="s">
        <v>13</v>
      </c>
      <c r="G41" s="8">
        <v>0.01</v>
      </c>
      <c r="H41" s="9">
        <f t="shared" si="2"/>
        <v>116.42700000000001</v>
      </c>
      <c r="I41" t="s">
        <v>51</v>
      </c>
      <c r="J41" s="7" t="str">
        <f t="shared" si="1"/>
        <v>AL</v>
      </c>
      <c r="K41" s="7" t="str">
        <f>VLOOKUP(J41,'country code'!$A$2:$B$250, 2,0)</f>
        <v>Albania</v>
      </c>
      <c r="L41" s="3">
        <v>44201</v>
      </c>
      <c r="M41" s="1">
        <v>0.5131944444444444</v>
      </c>
      <c r="N41" t="s">
        <v>20</v>
      </c>
    </row>
    <row r="42" spans="1:14" x14ac:dyDescent="0.3">
      <c r="A42" t="s">
        <v>10</v>
      </c>
      <c r="B42" t="s">
        <v>55</v>
      </c>
      <c r="C42" t="s">
        <v>56</v>
      </c>
      <c r="D42" t="str">
        <f t="shared" si="0"/>
        <v>REFDEM5591CROCTUS NY120USD</v>
      </c>
      <c r="E42" s="4">
        <v>120</v>
      </c>
      <c r="F42" t="s">
        <v>13</v>
      </c>
      <c r="G42" s="8">
        <v>0.01</v>
      </c>
      <c r="H42" s="9">
        <f t="shared" si="2"/>
        <v>114.68059500000001</v>
      </c>
      <c r="I42" t="s">
        <v>54</v>
      </c>
      <c r="J42" s="7" t="str">
        <f t="shared" si="1"/>
        <v>AU</v>
      </c>
      <c r="K42" s="7" t="str">
        <f>VLOOKUP(J42,'country code'!$A$2:$B$250, 2,0)</f>
        <v>Australia</v>
      </c>
      <c r="L42" s="3">
        <v>44201</v>
      </c>
      <c r="M42" s="1">
        <v>0.72222222222222221</v>
      </c>
      <c r="N42" t="s">
        <v>29</v>
      </c>
    </row>
    <row r="43" spans="1:14" x14ac:dyDescent="0.3">
      <c r="A43" t="s">
        <v>10</v>
      </c>
      <c r="B43" t="s">
        <v>57</v>
      </c>
      <c r="C43" t="s">
        <v>56</v>
      </c>
      <c r="D43" t="str">
        <f t="shared" si="0"/>
        <v>REFDEM5591CROSSSUPPORT SA6720EUR</v>
      </c>
      <c r="E43" s="4">
        <v>6720</v>
      </c>
      <c r="F43" t="s">
        <v>23</v>
      </c>
      <c r="G43" s="8">
        <v>0.02</v>
      </c>
      <c r="H43" s="9">
        <f t="shared" si="2"/>
        <v>6619.2</v>
      </c>
      <c r="I43" t="s">
        <v>14</v>
      </c>
      <c r="J43" s="7" t="str">
        <f t="shared" si="1"/>
        <v>US</v>
      </c>
      <c r="K43" s="7" t="str">
        <f>VLOOKUP(J43,'country code'!$A$2:$B$250, 2,0)</f>
        <v>United States of America</v>
      </c>
      <c r="L43" s="3">
        <v>44224</v>
      </c>
      <c r="M43" s="1">
        <v>0.55763888888888891</v>
      </c>
      <c r="N43" t="s">
        <v>15</v>
      </c>
    </row>
    <row r="44" spans="1:14" x14ac:dyDescent="0.3">
      <c r="A44" t="s">
        <v>10</v>
      </c>
      <c r="B44" t="s">
        <v>57</v>
      </c>
      <c r="C44" t="s">
        <v>56</v>
      </c>
      <c r="D44" t="str">
        <f t="shared" si="0"/>
        <v>REFDEM5591CROSSSUPPORT SA6720EUR</v>
      </c>
      <c r="E44" s="4">
        <v>6720</v>
      </c>
      <c r="F44" t="s">
        <v>23</v>
      </c>
      <c r="G44" s="8">
        <v>0.02</v>
      </c>
      <c r="H44" s="9">
        <f t="shared" si="2"/>
        <v>6519.9120000000003</v>
      </c>
      <c r="I44" t="s">
        <v>40</v>
      </c>
      <c r="J44" s="7" t="str">
        <f t="shared" si="1"/>
        <v>CN</v>
      </c>
      <c r="K44" s="7" t="str">
        <f>VLOOKUP(J44,'country code'!$A$2:$B$250, 2,0)</f>
        <v>China</v>
      </c>
      <c r="L44" s="3">
        <v>44224</v>
      </c>
      <c r="M44" s="1">
        <v>0.79861111111111116</v>
      </c>
      <c r="N44" t="s">
        <v>17</v>
      </c>
    </row>
    <row r="45" spans="1:14" x14ac:dyDescent="0.3">
      <c r="A45" t="s">
        <v>10</v>
      </c>
      <c r="B45" t="s">
        <v>58</v>
      </c>
      <c r="C45" t="s">
        <v>59</v>
      </c>
      <c r="D45" t="str">
        <f t="shared" si="0"/>
        <v>REFD10092DELTA INC 67569EUR</v>
      </c>
      <c r="E45" s="4">
        <v>67569</v>
      </c>
      <c r="F45" t="s">
        <v>23</v>
      </c>
      <c r="G45" s="8">
        <v>0.01</v>
      </c>
      <c r="H45" s="9">
        <f t="shared" si="2"/>
        <v>66555.464999999997</v>
      </c>
      <c r="I45" t="s">
        <v>14</v>
      </c>
      <c r="J45" s="7" t="str">
        <f t="shared" si="1"/>
        <v>US</v>
      </c>
      <c r="K45" s="7" t="str">
        <f>VLOOKUP(J45,'country code'!$A$2:$B$250, 2,0)</f>
        <v>United States of America</v>
      </c>
      <c r="L45" s="3">
        <v>44209</v>
      </c>
      <c r="M45" s="1">
        <v>0.47430555555555554</v>
      </c>
      <c r="N45" t="s">
        <v>15</v>
      </c>
    </row>
    <row r="46" spans="1:14" x14ac:dyDescent="0.3">
      <c r="A46" t="s">
        <v>10</v>
      </c>
      <c r="B46" t="s">
        <v>58</v>
      </c>
      <c r="C46" t="s">
        <v>59</v>
      </c>
      <c r="D46" t="str">
        <f t="shared" si="0"/>
        <v>REFD10092DELTA INC 67569EUR</v>
      </c>
      <c r="E46" s="4">
        <v>67569</v>
      </c>
      <c r="F46" t="s">
        <v>23</v>
      </c>
      <c r="G46" s="8">
        <v>0.01</v>
      </c>
      <c r="H46" s="9">
        <f t="shared" si="2"/>
        <v>65557.133025000003</v>
      </c>
      <c r="I46" t="s">
        <v>25</v>
      </c>
      <c r="J46" s="7" t="str">
        <f t="shared" si="1"/>
        <v>BY</v>
      </c>
      <c r="K46" s="7" t="str">
        <f>VLOOKUP(J46,'country code'!$A$2:$B$250, 2,0)</f>
        <v>Belarus</v>
      </c>
      <c r="L46" s="3">
        <v>44209</v>
      </c>
      <c r="M46" s="1">
        <v>0.53125</v>
      </c>
      <c r="N46" t="s">
        <v>17</v>
      </c>
    </row>
    <row r="47" spans="1:14" x14ac:dyDescent="0.3">
      <c r="A47" t="s">
        <v>10</v>
      </c>
      <c r="B47" t="s">
        <v>60</v>
      </c>
      <c r="C47" t="s">
        <v>61</v>
      </c>
      <c r="D47" t="str">
        <f t="shared" si="0"/>
        <v>REF201HAMILTON LTD.2100USD</v>
      </c>
      <c r="E47" s="4">
        <v>2100</v>
      </c>
      <c r="F47" t="s">
        <v>13</v>
      </c>
      <c r="G47" s="8">
        <v>0.02</v>
      </c>
      <c r="H47" s="9">
        <f t="shared" si="2"/>
        <v>2068.5</v>
      </c>
      <c r="I47" t="s">
        <v>14</v>
      </c>
      <c r="J47" s="7" t="str">
        <f t="shared" si="1"/>
        <v>US</v>
      </c>
      <c r="K47" s="7" t="str">
        <f>VLOOKUP(J47,'country code'!$A$2:$B$250, 2,0)</f>
        <v>United States of America</v>
      </c>
      <c r="L47" s="3">
        <v>44277</v>
      </c>
      <c r="M47" s="1">
        <v>0.59166666666666667</v>
      </c>
      <c r="N47" t="s">
        <v>15</v>
      </c>
    </row>
    <row r="48" spans="1:14" x14ac:dyDescent="0.3">
      <c r="A48" t="s">
        <v>10</v>
      </c>
      <c r="B48" t="s">
        <v>60</v>
      </c>
      <c r="C48" t="s">
        <v>61</v>
      </c>
      <c r="D48" t="str">
        <f t="shared" si="0"/>
        <v>REF201HAMILTON LTD.2100USD</v>
      </c>
      <c r="E48" s="4">
        <v>2100</v>
      </c>
      <c r="F48" t="s">
        <v>13</v>
      </c>
      <c r="G48" s="8">
        <v>0.02</v>
      </c>
      <c r="H48" s="9">
        <f t="shared" si="2"/>
        <v>2037.4725000000001</v>
      </c>
      <c r="I48" t="s">
        <v>40</v>
      </c>
      <c r="J48" s="7" t="str">
        <f t="shared" si="1"/>
        <v>CN</v>
      </c>
      <c r="K48" s="7" t="str">
        <f>VLOOKUP(J48,'country code'!$A$2:$B$250, 2,0)</f>
        <v>China</v>
      </c>
      <c r="L48" s="3">
        <v>44277</v>
      </c>
      <c r="M48" s="1">
        <v>0.71527777777777779</v>
      </c>
      <c r="N48" t="s">
        <v>17</v>
      </c>
    </row>
    <row r="49" spans="1:14" x14ac:dyDescent="0.3">
      <c r="A49" t="s">
        <v>10</v>
      </c>
      <c r="B49" t="s">
        <v>62</v>
      </c>
      <c r="C49" t="s">
        <v>44</v>
      </c>
      <c r="D49" t="str">
        <f t="shared" si="0"/>
        <v>REFDEMO01ICRETA NV.800USD</v>
      </c>
      <c r="E49" s="4">
        <v>800</v>
      </c>
      <c r="F49" t="s">
        <v>13</v>
      </c>
      <c r="G49" s="8">
        <v>0.01</v>
      </c>
      <c r="H49" s="9">
        <f t="shared" si="2"/>
        <v>788</v>
      </c>
      <c r="I49" t="s">
        <v>14</v>
      </c>
      <c r="J49" s="7" t="str">
        <f t="shared" si="1"/>
        <v>US</v>
      </c>
      <c r="K49" s="7" t="str">
        <f>VLOOKUP(J49,'country code'!$A$2:$B$250, 2,0)</f>
        <v>United States of America</v>
      </c>
      <c r="L49" s="3">
        <v>44155</v>
      </c>
      <c r="M49" s="1">
        <v>0.3833333333333333</v>
      </c>
      <c r="N49" t="s">
        <v>15</v>
      </c>
    </row>
    <row r="50" spans="1:14" x14ac:dyDescent="0.3">
      <c r="A50" t="s">
        <v>10</v>
      </c>
      <c r="B50" t="s">
        <v>62</v>
      </c>
      <c r="C50" t="s">
        <v>44</v>
      </c>
      <c r="D50" t="str">
        <f t="shared" si="0"/>
        <v>REFDEMO01ICRETA NV.800USD</v>
      </c>
      <c r="E50" s="4">
        <v>800</v>
      </c>
      <c r="F50" t="s">
        <v>13</v>
      </c>
      <c r="G50" s="8">
        <v>0.01</v>
      </c>
      <c r="H50" s="9">
        <f t="shared" si="2"/>
        <v>776.18</v>
      </c>
      <c r="I50" t="s">
        <v>54</v>
      </c>
      <c r="J50" s="7" t="str">
        <f t="shared" si="1"/>
        <v>AU</v>
      </c>
      <c r="K50" s="7" t="str">
        <f>VLOOKUP(J50,'country code'!$A$2:$B$250, 2,0)</f>
        <v>Australia</v>
      </c>
      <c r="L50" s="3">
        <v>44157</v>
      </c>
      <c r="M50" s="1">
        <v>0.71527777777777779</v>
      </c>
      <c r="N50" t="s">
        <v>17</v>
      </c>
    </row>
    <row r="51" spans="1:14" x14ac:dyDescent="0.3">
      <c r="A51" t="s">
        <v>10</v>
      </c>
      <c r="B51" t="s">
        <v>63</v>
      </c>
      <c r="C51" t="s">
        <v>64</v>
      </c>
      <c r="D51" t="str">
        <f t="shared" si="0"/>
        <v>REFDEMO02IntellectEU NV.1025USD</v>
      </c>
      <c r="E51" s="4">
        <v>1025</v>
      </c>
      <c r="F51" t="s">
        <v>13</v>
      </c>
      <c r="G51" s="8">
        <v>0.08</v>
      </c>
      <c r="H51" s="9">
        <f t="shared" si="2"/>
        <v>1009.625</v>
      </c>
      <c r="I51" t="s">
        <v>14</v>
      </c>
      <c r="J51" s="7" t="str">
        <f t="shared" si="1"/>
        <v>US</v>
      </c>
      <c r="K51" s="7" t="str">
        <f>VLOOKUP(J51,'country code'!$A$2:$B$250, 2,0)</f>
        <v>United States of America</v>
      </c>
      <c r="L51" s="3">
        <v>44155</v>
      </c>
      <c r="M51" s="1">
        <v>0.47152777777777777</v>
      </c>
      <c r="N51" t="s">
        <v>15</v>
      </c>
    </row>
    <row r="52" spans="1:14" x14ac:dyDescent="0.3">
      <c r="A52" t="s">
        <v>10</v>
      </c>
      <c r="B52" t="s">
        <v>63</v>
      </c>
      <c r="C52" t="s">
        <v>64</v>
      </c>
      <c r="D52" t="str">
        <f t="shared" si="0"/>
        <v>REFDEMO02IntellectEU NV.1025USD</v>
      </c>
      <c r="E52" s="4">
        <v>1025</v>
      </c>
      <c r="F52" t="s">
        <v>13</v>
      </c>
      <c r="G52" s="8">
        <v>0.08</v>
      </c>
      <c r="H52" s="9">
        <f t="shared" si="2"/>
        <v>994.48062500000003</v>
      </c>
      <c r="I52" t="s">
        <v>25</v>
      </c>
      <c r="J52" s="7" t="str">
        <f t="shared" si="1"/>
        <v>BY</v>
      </c>
      <c r="K52" s="7" t="str">
        <f>VLOOKUP(J52,'country code'!$A$2:$B$250, 2,0)</f>
        <v>Belarus</v>
      </c>
      <c r="L52" s="3">
        <v>44155</v>
      </c>
      <c r="M52" s="1">
        <v>0.88194444444444453</v>
      </c>
      <c r="N52" t="s">
        <v>17</v>
      </c>
    </row>
    <row r="53" spans="1:14" x14ac:dyDescent="0.3">
      <c r="A53" t="s">
        <v>10</v>
      </c>
      <c r="B53" t="s">
        <v>65</v>
      </c>
      <c r="C53" t="s">
        <v>44</v>
      </c>
      <c r="D53" t="str">
        <f t="shared" si="0"/>
        <v>REFDEMO01ISUPPLIER1 US.87600USD</v>
      </c>
      <c r="E53" s="4">
        <v>87600</v>
      </c>
      <c r="F53" t="s">
        <v>13</v>
      </c>
      <c r="G53" s="8">
        <v>0.01</v>
      </c>
      <c r="H53" s="9">
        <f t="shared" si="2"/>
        <v>86286</v>
      </c>
      <c r="I53" t="s">
        <v>14</v>
      </c>
      <c r="J53" s="7" t="str">
        <f t="shared" si="1"/>
        <v>US</v>
      </c>
      <c r="K53" s="7" t="str">
        <f>VLOOKUP(J53,'country code'!$A$2:$B$250, 2,0)</f>
        <v>United States of America</v>
      </c>
      <c r="L53" s="3">
        <v>44156</v>
      </c>
      <c r="M53" s="1">
        <v>0.47430555555555554</v>
      </c>
      <c r="N53" t="s">
        <v>15</v>
      </c>
    </row>
    <row r="54" spans="1:14" x14ac:dyDescent="0.3">
      <c r="A54" t="s">
        <v>10</v>
      </c>
      <c r="B54" t="s">
        <v>65</v>
      </c>
      <c r="C54" t="s">
        <v>44</v>
      </c>
      <c r="D54" t="str">
        <f t="shared" si="0"/>
        <v>REFDEMO01ISUPPLIER1 US.87600USD</v>
      </c>
      <c r="E54" s="4">
        <v>87600</v>
      </c>
      <c r="F54" t="s">
        <v>13</v>
      </c>
      <c r="G54" s="8">
        <v>0.01</v>
      </c>
      <c r="H54" s="9">
        <f t="shared" si="2"/>
        <v>84991.71</v>
      </c>
      <c r="I54" t="s">
        <v>40</v>
      </c>
      <c r="J54" s="7" t="str">
        <f t="shared" si="1"/>
        <v>CN</v>
      </c>
      <c r="K54" s="7" t="str">
        <f>VLOOKUP(J54,'country code'!$A$2:$B$250, 2,0)</f>
        <v>China</v>
      </c>
      <c r="L54" s="3">
        <v>44156</v>
      </c>
      <c r="M54" s="1">
        <v>0.59166666666666667</v>
      </c>
      <c r="N54" t="s">
        <v>17</v>
      </c>
    </row>
    <row r="55" spans="1:14" x14ac:dyDescent="0.3">
      <c r="A55" t="s">
        <v>10</v>
      </c>
      <c r="B55" t="s">
        <v>66</v>
      </c>
      <c r="C55" t="s">
        <v>67</v>
      </c>
      <c r="D55" t="str">
        <f t="shared" si="0"/>
        <v>REFDEMO901ISUPPLIER2 PL.1600USD</v>
      </c>
      <c r="E55" s="4">
        <v>1600</v>
      </c>
      <c r="F55" t="s">
        <v>13</v>
      </c>
      <c r="G55" s="8">
        <v>0.04</v>
      </c>
      <c r="H55" s="9">
        <f t="shared" si="2"/>
        <v>1576</v>
      </c>
      <c r="I55" t="s">
        <v>14</v>
      </c>
      <c r="J55" s="7" t="str">
        <f t="shared" si="1"/>
        <v>US</v>
      </c>
      <c r="K55" s="7" t="str">
        <f>VLOOKUP(J55,'country code'!$A$2:$B$250, 2,0)</f>
        <v>United States of America</v>
      </c>
      <c r="L55" s="3">
        <v>44162</v>
      </c>
      <c r="M55" s="1">
        <v>0.40625</v>
      </c>
      <c r="N55" t="s">
        <v>15</v>
      </c>
    </row>
    <row r="56" spans="1:14" x14ac:dyDescent="0.3">
      <c r="A56" t="s">
        <v>10</v>
      </c>
      <c r="B56" t="s">
        <v>66</v>
      </c>
      <c r="C56" t="s">
        <v>67</v>
      </c>
      <c r="D56" t="str">
        <f t="shared" si="0"/>
        <v>REFDEMO901ISUPPLIER2 PL.1600USD</v>
      </c>
      <c r="E56" s="4">
        <v>1600</v>
      </c>
      <c r="F56" t="s">
        <v>13</v>
      </c>
      <c r="G56" s="8">
        <v>0.01</v>
      </c>
      <c r="H56" s="9">
        <f t="shared" si="2"/>
        <v>1552.36</v>
      </c>
      <c r="I56" t="s">
        <v>54</v>
      </c>
      <c r="J56" s="7" t="str">
        <f t="shared" si="1"/>
        <v>AU</v>
      </c>
      <c r="K56" s="7" t="str">
        <f>VLOOKUP(J56,'country code'!$A$2:$B$250, 2,0)</f>
        <v>Australia</v>
      </c>
      <c r="L56" s="3">
        <v>44162</v>
      </c>
      <c r="M56" s="1">
        <v>0.76388888888888884</v>
      </c>
      <c r="N56" t="s">
        <v>17</v>
      </c>
    </row>
    <row r="57" spans="1:14" x14ac:dyDescent="0.3">
      <c r="A57" t="s">
        <v>10</v>
      </c>
      <c r="B57" t="s">
        <v>68</v>
      </c>
      <c r="C57" t="s">
        <v>69</v>
      </c>
      <c r="D57" t="str">
        <f t="shared" si="0"/>
        <v>REFD543104QUATRO INC 3100USD</v>
      </c>
      <c r="E57" s="4">
        <v>3100</v>
      </c>
      <c r="F57" t="s">
        <v>13</v>
      </c>
      <c r="G57" s="8">
        <v>0.01</v>
      </c>
      <c r="H57" s="9">
        <f t="shared" si="2"/>
        <v>3053.5</v>
      </c>
      <c r="I57" t="s">
        <v>14</v>
      </c>
      <c r="J57" s="7" t="str">
        <f t="shared" si="1"/>
        <v>US</v>
      </c>
      <c r="K57" s="7" t="str">
        <f>VLOOKUP(J57,'country code'!$A$2:$B$250, 2,0)</f>
        <v>United States of America</v>
      </c>
      <c r="L57" s="3">
        <v>44256</v>
      </c>
      <c r="M57" s="1">
        <v>0.47430555555555554</v>
      </c>
      <c r="N57" t="s">
        <v>15</v>
      </c>
    </row>
    <row r="58" spans="1:14" x14ac:dyDescent="0.3">
      <c r="A58" t="s">
        <v>10</v>
      </c>
      <c r="B58" t="s">
        <v>68</v>
      </c>
      <c r="C58" t="s">
        <v>69</v>
      </c>
      <c r="D58" t="str">
        <f t="shared" si="0"/>
        <v>REFD543104QUATRO INC 3100USD</v>
      </c>
      <c r="E58" s="4">
        <v>3100</v>
      </c>
      <c r="F58" t="s">
        <v>13</v>
      </c>
      <c r="G58" s="8">
        <v>0.08</v>
      </c>
      <c r="H58" s="9">
        <f t="shared" si="2"/>
        <v>3007.6975000000002</v>
      </c>
      <c r="I58" t="s">
        <v>54</v>
      </c>
      <c r="J58" s="7" t="str">
        <f t="shared" si="1"/>
        <v>AU</v>
      </c>
      <c r="K58" s="7" t="str">
        <f>VLOOKUP(J58,'country code'!$A$2:$B$250, 2,0)</f>
        <v>Australia</v>
      </c>
      <c r="L58" s="3">
        <v>44256</v>
      </c>
      <c r="M58" s="1">
        <v>0.75694444444444453</v>
      </c>
      <c r="N58" t="s">
        <v>29</v>
      </c>
    </row>
    <row r="59" spans="1:14" x14ac:dyDescent="0.3">
      <c r="A59" t="s">
        <v>10</v>
      </c>
      <c r="B59" t="s">
        <v>70</v>
      </c>
      <c r="C59" t="s">
        <v>71</v>
      </c>
      <c r="D59" t="str">
        <f t="shared" si="0"/>
        <v>REFD543103SIGMA INC 456USD</v>
      </c>
      <c r="E59" s="4">
        <v>456</v>
      </c>
      <c r="F59" t="s">
        <v>13</v>
      </c>
      <c r="G59" s="8">
        <v>0.02</v>
      </c>
      <c r="H59" s="9">
        <f t="shared" si="2"/>
        <v>449.16</v>
      </c>
      <c r="I59" t="s">
        <v>14</v>
      </c>
      <c r="J59" s="7" t="str">
        <f t="shared" si="1"/>
        <v>US</v>
      </c>
      <c r="K59" s="7" t="str">
        <f>VLOOKUP(J59,'country code'!$A$2:$B$250, 2,0)</f>
        <v>United States of America</v>
      </c>
      <c r="L59" s="3">
        <v>44256</v>
      </c>
      <c r="M59" s="1">
        <v>0.59930555555555554</v>
      </c>
      <c r="N59" t="s">
        <v>15</v>
      </c>
    </row>
    <row r="60" spans="1:14" x14ac:dyDescent="0.3">
      <c r="A60" t="s">
        <v>10</v>
      </c>
      <c r="B60" t="s">
        <v>70</v>
      </c>
      <c r="C60" t="s">
        <v>71</v>
      </c>
      <c r="D60" t="str">
        <f t="shared" si="0"/>
        <v>REFD543103SIGMA INC 456USD</v>
      </c>
      <c r="E60" s="4">
        <v>456</v>
      </c>
      <c r="F60" t="s">
        <v>13</v>
      </c>
      <c r="G60" s="8">
        <v>0.01</v>
      </c>
      <c r="H60" s="9">
        <f t="shared" si="2"/>
        <v>442.42260000000005</v>
      </c>
      <c r="I60" t="s">
        <v>25</v>
      </c>
      <c r="J60" s="7" t="str">
        <f t="shared" si="1"/>
        <v>BY</v>
      </c>
      <c r="K60" s="7" t="str">
        <f>VLOOKUP(J60,'country code'!$A$2:$B$250, 2,0)</f>
        <v>Belarus</v>
      </c>
      <c r="L60" s="3">
        <v>44256</v>
      </c>
      <c r="M60" s="1">
        <v>0.79999999999999993</v>
      </c>
      <c r="N60" t="s">
        <v>17</v>
      </c>
    </row>
    <row r="61" spans="1:14" x14ac:dyDescent="0.3">
      <c r="A61" t="s">
        <v>10</v>
      </c>
      <c r="B61" t="s">
        <v>72</v>
      </c>
      <c r="C61" t="s">
        <v>73</v>
      </c>
      <c r="D61" t="str">
        <f t="shared" si="0"/>
        <v>REFDEM1591SOCIETE GEN SA348EUR</v>
      </c>
      <c r="E61" s="4">
        <v>348</v>
      </c>
      <c r="F61" t="s">
        <v>23</v>
      </c>
      <c r="G61" s="8">
        <v>7.0000000000000007E-2</v>
      </c>
      <c r="H61" s="9">
        <f t="shared" si="2"/>
        <v>342.78</v>
      </c>
      <c r="I61" t="s">
        <v>14</v>
      </c>
      <c r="J61" s="7" t="str">
        <f t="shared" si="1"/>
        <v>US</v>
      </c>
      <c r="K61" s="7" t="str">
        <f>VLOOKUP(J61,'country code'!$A$2:$B$250, 2,0)</f>
        <v>United States of America</v>
      </c>
      <c r="L61" s="3">
        <v>44211</v>
      </c>
      <c r="M61" s="1">
        <v>0.35694444444444445</v>
      </c>
      <c r="N61" t="s">
        <v>15</v>
      </c>
    </row>
    <row r="62" spans="1:14" x14ac:dyDescent="0.3">
      <c r="A62" t="s">
        <v>10</v>
      </c>
      <c r="B62" t="s">
        <v>72</v>
      </c>
      <c r="C62" t="s">
        <v>73</v>
      </c>
      <c r="D62" t="str">
        <f t="shared" si="0"/>
        <v>REFDEM1591SOCIETE GEN SA348EUR</v>
      </c>
      <c r="E62" s="4">
        <v>348</v>
      </c>
      <c r="F62" t="s">
        <v>23</v>
      </c>
      <c r="G62" s="8">
        <v>0.01</v>
      </c>
      <c r="H62" s="9">
        <f t="shared" si="2"/>
        <v>337.63829999999996</v>
      </c>
      <c r="I62" t="s">
        <v>54</v>
      </c>
      <c r="J62" s="7" t="str">
        <f t="shared" si="1"/>
        <v>AU</v>
      </c>
      <c r="K62" s="7" t="str">
        <f>VLOOKUP(J62,'country code'!$A$2:$B$250, 2,0)</f>
        <v>Australia</v>
      </c>
      <c r="L62" s="3">
        <v>44211</v>
      </c>
      <c r="M62" s="1">
        <v>0.52708333333333335</v>
      </c>
      <c r="N62" t="s">
        <v>17</v>
      </c>
    </row>
    <row r="63" spans="1:14" x14ac:dyDescent="0.3">
      <c r="A63" t="s">
        <v>10</v>
      </c>
      <c r="B63" t="s">
        <v>74</v>
      </c>
      <c r="C63" t="s">
        <v>75</v>
      </c>
      <c r="D63" t="str">
        <f t="shared" si="0"/>
        <v>REFD10192TRADE INC 67569EUR</v>
      </c>
      <c r="E63" s="4">
        <v>67569</v>
      </c>
      <c r="F63" t="s">
        <v>23</v>
      </c>
      <c r="G63" s="8">
        <v>0.01</v>
      </c>
      <c r="H63" s="9">
        <f t="shared" si="2"/>
        <v>66555.464999999997</v>
      </c>
      <c r="I63" t="s">
        <v>14</v>
      </c>
      <c r="J63" s="7" t="str">
        <f t="shared" si="1"/>
        <v>US</v>
      </c>
      <c r="K63" s="7" t="str">
        <f>VLOOKUP(J63,'country code'!$A$2:$B$250, 2,0)</f>
        <v>United States of America</v>
      </c>
      <c r="L63" s="3">
        <v>44217</v>
      </c>
      <c r="M63" s="1">
        <v>0.41250000000000003</v>
      </c>
      <c r="N63" t="s">
        <v>15</v>
      </c>
    </row>
    <row r="64" spans="1:14" x14ac:dyDescent="0.3">
      <c r="A64" t="s">
        <v>10</v>
      </c>
      <c r="B64" t="s">
        <v>74</v>
      </c>
      <c r="C64" t="s">
        <v>75</v>
      </c>
      <c r="D64" t="str">
        <f t="shared" si="0"/>
        <v>REFD10192TRADE INC 67569EUR</v>
      </c>
      <c r="E64" s="4">
        <v>67569</v>
      </c>
      <c r="F64" t="s">
        <v>23</v>
      </c>
      <c r="G64" s="8">
        <v>0.08</v>
      </c>
      <c r="H64" s="9">
        <f t="shared" si="2"/>
        <v>65557.133025000003</v>
      </c>
      <c r="I64" t="s">
        <v>16</v>
      </c>
      <c r="J64" s="7" t="str">
        <f t="shared" si="1"/>
        <v>AD</v>
      </c>
      <c r="K64" s="7" t="str">
        <f>VLOOKUP(J64,'country code'!$A$2:$B$250, 2,0)</f>
        <v>Andorra</v>
      </c>
      <c r="L64" s="3">
        <v>44218</v>
      </c>
      <c r="M64" s="1">
        <v>0.73055555555555562</v>
      </c>
      <c r="N64" t="s">
        <v>17</v>
      </c>
    </row>
    <row r="65" spans="1:14" x14ac:dyDescent="0.3">
      <c r="A65" t="s">
        <v>10</v>
      </c>
      <c r="B65" t="s">
        <v>74</v>
      </c>
      <c r="C65" t="s">
        <v>42</v>
      </c>
      <c r="D65" t="str">
        <f t="shared" si="0"/>
        <v>REFD543105TRADE INC 1100USD</v>
      </c>
      <c r="E65" s="4">
        <v>1100</v>
      </c>
      <c r="F65" t="s">
        <v>13</v>
      </c>
      <c r="G65" s="8">
        <v>0.01</v>
      </c>
      <c r="H65" s="9">
        <f t="shared" si="2"/>
        <v>1083.5</v>
      </c>
      <c r="I65" t="s">
        <v>14</v>
      </c>
      <c r="J65" s="7" t="str">
        <f t="shared" si="1"/>
        <v>US</v>
      </c>
      <c r="K65" s="7" t="str">
        <f>VLOOKUP(J65,'country code'!$A$2:$B$250, 2,0)</f>
        <v>United States of America</v>
      </c>
      <c r="L65" s="3">
        <v>44257</v>
      </c>
      <c r="M65" s="1">
        <v>0.60555555555555551</v>
      </c>
      <c r="N65" t="s">
        <v>15</v>
      </c>
    </row>
    <row r="66" spans="1:14" x14ac:dyDescent="0.3">
      <c r="A66" t="s">
        <v>10</v>
      </c>
      <c r="B66" t="s">
        <v>74</v>
      </c>
      <c r="C66" t="s">
        <v>42</v>
      </c>
      <c r="D66" t="str">
        <f t="shared" si="0"/>
        <v>REFD543105TRADE INC 1100USD</v>
      </c>
      <c r="E66" s="4">
        <v>1100</v>
      </c>
      <c r="F66" t="s">
        <v>13</v>
      </c>
      <c r="G66" s="8">
        <v>0.01</v>
      </c>
      <c r="H66" s="9">
        <f t="shared" si="2"/>
        <v>1067.2474999999999</v>
      </c>
      <c r="I66" t="s">
        <v>25</v>
      </c>
      <c r="J66" s="7" t="str">
        <f t="shared" si="1"/>
        <v>BY</v>
      </c>
      <c r="K66" s="7" t="str">
        <f>VLOOKUP(J66,'country code'!$A$2:$B$250, 2,0)</f>
        <v>Belarus</v>
      </c>
      <c r="L66" s="3">
        <v>44258</v>
      </c>
      <c r="M66" s="1">
        <v>0.64861111111111114</v>
      </c>
      <c r="N66" t="s">
        <v>20</v>
      </c>
    </row>
    <row r="67" spans="1:14" x14ac:dyDescent="0.3">
      <c r="A67" t="s">
        <v>10</v>
      </c>
      <c r="B67" t="s">
        <v>76</v>
      </c>
      <c r="C67" t="s">
        <v>77</v>
      </c>
      <c r="D67" t="str">
        <f t="shared" ref="D67:D91" si="3">C67&amp;B67&amp;E67&amp;F67</f>
        <v>REFZ999ZERO LTD.12100USD</v>
      </c>
      <c r="E67" s="4">
        <v>12100</v>
      </c>
      <c r="F67" t="s">
        <v>13</v>
      </c>
      <c r="G67" s="8">
        <v>0.08</v>
      </c>
      <c r="H67" s="9">
        <f t="shared" si="2"/>
        <v>11918.5</v>
      </c>
      <c r="I67" t="s">
        <v>14</v>
      </c>
      <c r="J67" s="7" t="str">
        <f t="shared" ref="J67:J91" si="4">MID(I67,5,2)</f>
        <v>US</v>
      </c>
      <c r="K67" s="7" t="str">
        <f>VLOOKUP(J67,'country code'!$A$2:$B$250, 2,0)</f>
        <v>United States of America</v>
      </c>
      <c r="L67" s="3">
        <v>44278</v>
      </c>
      <c r="M67" s="1">
        <v>0.34166666666666662</v>
      </c>
      <c r="N67" t="s">
        <v>15</v>
      </c>
    </row>
    <row r="68" spans="1:14" x14ac:dyDescent="0.3">
      <c r="A68" t="s">
        <v>10</v>
      </c>
      <c r="B68" t="s">
        <v>76</v>
      </c>
      <c r="C68" t="s">
        <v>77</v>
      </c>
      <c r="D68" t="str">
        <f t="shared" si="3"/>
        <v>REFZ999ZERO LTD.12100USD</v>
      </c>
      <c r="E68" s="4">
        <v>12100</v>
      </c>
      <c r="F68" t="s">
        <v>13</v>
      </c>
      <c r="G68" s="8">
        <v>0.08</v>
      </c>
      <c r="H68" s="9">
        <f t="shared" ref="H68:H91" si="5">IF(D68=D67,H67-(H67*$G$3),E68-(E68*$G$3))</f>
        <v>11739.7225</v>
      </c>
      <c r="I68" t="s">
        <v>25</v>
      </c>
      <c r="J68" s="7" t="str">
        <f t="shared" si="4"/>
        <v>BY</v>
      </c>
      <c r="K68" s="7" t="str">
        <f>VLOOKUP(J68,'country code'!$A$2:$B$250, 2,0)</f>
        <v>Belarus</v>
      </c>
      <c r="L68" s="3">
        <v>44278</v>
      </c>
      <c r="M68" s="1">
        <v>0.52361111111111114</v>
      </c>
      <c r="N68" t="s">
        <v>17</v>
      </c>
    </row>
    <row r="69" spans="1:14" x14ac:dyDescent="0.3">
      <c r="A69" t="s">
        <v>10</v>
      </c>
      <c r="B69" t="s">
        <v>11</v>
      </c>
      <c r="C69" t="s">
        <v>12</v>
      </c>
      <c r="D69" t="str">
        <f t="shared" si="3"/>
        <v>REF211ACME INVEST.10000USD</v>
      </c>
      <c r="E69" s="4">
        <v>10000</v>
      </c>
      <c r="F69" t="s">
        <v>13</v>
      </c>
      <c r="G69" s="8">
        <v>0.02</v>
      </c>
      <c r="H69" s="9">
        <f t="shared" si="5"/>
        <v>9850</v>
      </c>
      <c r="I69" t="s">
        <v>14</v>
      </c>
      <c r="J69" s="7" t="str">
        <f t="shared" si="4"/>
        <v>US</v>
      </c>
      <c r="K69" s="7" t="str">
        <f>VLOOKUP(J69,'country code'!$A$2:$B$250, 2,0)</f>
        <v>United States of America</v>
      </c>
      <c r="L69" s="3">
        <v>44217</v>
      </c>
      <c r="M69" s="1">
        <v>0.40625</v>
      </c>
      <c r="N69" t="s">
        <v>15</v>
      </c>
    </row>
    <row r="70" spans="1:14" x14ac:dyDescent="0.3">
      <c r="A70" t="s">
        <v>10</v>
      </c>
      <c r="B70" t="s">
        <v>11</v>
      </c>
      <c r="C70" t="s">
        <v>12</v>
      </c>
      <c r="D70" t="str">
        <f t="shared" si="3"/>
        <v>REF211ACME INVEST.10000USD</v>
      </c>
      <c r="E70" s="4">
        <v>10000</v>
      </c>
      <c r="F70" t="s">
        <v>13</v>
      </c>
      <c r="G70" s="8">
        <v>1.4999999999999999E-2</v>
      </c>
      <c r="H70" s="9">
        <f t="shared" si="5"/>
        <v>9702.25</v>
      </c>
      <c r="I70" t="s">
        <v>16</v>
      </c>
      <c r="J70" s="7" t="str">
        <f t="shared" si="4"/>
        <v>AD</v>
      </c>
      <c r="K70" s="7" t="str">
        <f>VLOOKUP(J70,'country code'!$A$2:$B$250, 2,0)</f>
        <v>Andorra</v>
      </c>
      <c r="L70" s="3">
        <v>44223</v>
      </c>
      <c r="M70" s="1">
        <v>0.53333333333333333</v>
      </c>
      <c r="N70" t="s">
        <v>17</v>
      </c>
    </row>
    <row r="71" spans="1:14" x14ac:dyDescent="0.3">
      <c r="A71" t="s">
        <v>10</v>
      </c>
      <c r="B71" t="s">
        <v>18</v>
      </c>
      <c r="C71" t="s">
        <v>19</v>
      </c>
      <c r="D71" t="str">
        <f t="shared" si="3"/>
        <v>REFTEST01ACME ONE CORP. 2345USD</v>
      </c>
      <c r="E71" s="4">
        <v>2345</v>
      </c>
      <c r="F71" t="s">
        <v>13</v>
      </c>
      <c r="G71" s="8">
        <v>0.02</v>
      </c>
      <c r="H71" s="9">
        <f t="shared" si="5"/>
        <v>2309.8249999999998</v>
      </c>
      <c r="I71" t="s">
        <v>14</v>
      </c>
      <c r="J71" s="7" t="str">
        <f t="shared" si="4"/>
        <v>US</v>
      </c>
      <c r="K71" s="7" t="str">
        <f>VLOOKUP(J71,'country code'!$A$2:$B$250, 2,0)</f>
        <v>United States of America</v>
      </c>
      <c r="L71" s="3">
        <v>44549</v>
      </c>
      <c r="M71" s="1">
        <v>0.42499999999999999</v>
      </c>
      <c r="N71" t="s">
        <v>15</v>
      </c>
    </row>
    <row r="72" spans="1:14" x14ac:dyDescent="0.3">
      <c r="A72" t="s">
        <v>10</v>
      </c>
      <c r="B72" t="s">
        <v>18</v>
      </c>
      <c r="C72" t="s">
        <v>19</v>
      </c>
      <c r="D72" t="str">
        <f t="shared" si="3"/>
        <v>REFTEST01ACME ONE CORP. 2345USD</v>
      </c>
      <c r="E72" s="4">
        <v>2345</v>
      </c>
      <c r="F72" t="s">
        <v>13</v>
      </c>
      <c r="G72" s="8">
        <v>0.01</v>
      </c>
      <c r="H72" s="9">
        <f t="shared" si="5"/>
        <v>2275.1776249999998</v>
      </c>
      <c r="I72" t="s">
        <v>16</v>
      </c>
      <c r="J72" s="7" t="str">
        <f t="shared" si="4"/>
        <v>AD</v>
      </c>
      <c r="K72" s="7" t="str">
        <f>VLOOKUP(J72,'country code'!$A$2:$B$250, 2,0)</f>
        <v>Andorra</v>
      </c>
      <c r="L72" s="3">
        <v>44550</v>
      </c>
      <c r="M72" s="1">
        <v>0.56180555555555556</v>
      </c>
      <c r="N72" t="s">
        <v>20</v>
      </c>
    </row>
    <row r="73" spans="1:14" x14ac:dyDescent="0.3">
      <c r="A73" t="s">
        <v>10</v>
      </c>
      <c r="B73" t="s">
        <v>18</v>
      </c>
      <c r="C73" t="s">
        <v>19</v>
      </c>
      <c r="D73" t="str">
        <f t="shared" si="3"/>
        <v>REFTEST01ACME ONE CORP. 2345USD</v>
      </c>
      <c r="E73" s="4">
        <v>2345</v>
      </c>
      <c r="F73" t="s">
        <v>13</v>
      </c>
      <c r="G73" s="8">
        <v>0.02</v>
      </c>
      <c r="H73" s="9">
        <f t="shared" si="5"/>
        <v>2241.0499606249996</v>
      </c>
      <c r="I73" t="s">
        <v>21</v>
      </c>
      <c r="J73" s="7" t="str">
        <f t="shared" si="4"/>
        <v>AR</v>
      </c>
      <c r="K73" s="7" t="str">
        <f>VLOOKUP(J73,'country code'!$A$2:$B$250, 2,0)</f>
        <v>Argentina</v>
      </c>
      <c r="L73" s="3">
        <v>44550</v>
      </c>
      <c r="M73" s="1">
        <v>1</v>
      </c>
      <c r="N73" t="s">
        <v>17</v>
      </c>
    </row>
    <row r="74" spans="1:14" x14ac:dyDescent="0.3">
      <c r="A74" t="s">
        <v>10</v>
      </c>
      <c r="B74" t="s">
        <v>22</v>
      </c>
      <c r="C74" t="s">
        <v>12</v>
      </c>
      <c r="D74" t="str">
        <f t="shared" si="3"/>
        <v>REF211ACME PRIVATE.7890USD</v>
      </c>
      <c r="E74" s="4">
        <v>7890</v>
      </c>
      <c r="F74" t="s">
        <v>13</v>
      </c>
      <c r="G74" s="8">
        <v>0.01</v>
      </c>
      <c r="H74" s="9">
        <f t="shared" si="5"/>
        <v>7771.65</v>
      </c>
      <c r="I74" t="s">
        <v>14</v>
      </c>
      <c r="J74" s="7" t="str">
        <f t="shared" si="4"/>
        <v>US</v>
      </c>
      <c r="K74" s="7" t="str">
        <f>VLOOKUP(J74,'country code'!$A$2:$B$250, 2,0)</f>
        <v>United States of America</v>
      </c>
      <c r="L74" s="3">
        <v>44297</v>
      </c>
      <c r="M74" s="1">
        <v>0.52361111111111114</v>
      </c>
      <c r="N74" t="s">
        <v>15</v>
      </c>
    </row>
    <row r="75" spans="1:14" x14ac:dyDescent="0.3">
      <c r="A75" t="s">
        <v>10</v>
      </c>
      <c r="B75" t="s">
        <v>22</v>
      </c>
      <c r="C75" t="s">
        <v>12</v>
      </c>
      <c r="D75" t="str">
        <f t="shared" si="3"/>
        <v>REF211ACME PRIVATE.7890EUR</v>
      </c>
      <c r="E75" s="4">
        <v>7890</v>
      </c>
      <c r="F75" t="s">
        <v>23</v>
      </c>
      <c r="G75" s="8">
        <v>1.4999999999999999E-2</v>
      </c>
      <c r="H75" s="9">
        <f t="shared" si="5"/>
        <v>7771.65</v>
      </c>
      <c r="I75" t="s">
        <v>24</v>
      </c>
      <c r="J75" s="7" t="str">
        <f t="shared" si="4"/>
        <v>FR</v>
      </c>
      <c r="K75" s="7" t="str">
        <f>VLOOKUP(J75,'country code'!$A$2:$B$250, 2,0)</f>
        <v>France</v>
      </c>
      <c r="L75" s="3">
        <v>44297</v>
      </c>
      <c r="M75" s="1">
        <v>0.71666666666666667</v>
      </c>
      <c r="N75" t="s">
        <v>20</v>
      </c>
    </row>
    <row r="76" spans="1:14" x14ac:dyDescent="0.3">
      <c r="A76" t="s">
        <v>10</v>
      </c>
      <c r="B76" t="s">
        <v>22</v>
      </c>
      <c r="C76" t="s">
        <v>12</v>
      </c>
      <c r="D76" t="str">
        <f t="shared" si="3"/>
        <v>REF211ACME PRIVATE.7890EUR</v>
      </c>
      <c r="E76" s="4">
        <v>7890</v>
      </c>
      <c r="F76" t="s">
        <v>23</v>
      </c>
      <c r="G76" s="8">
        <v>1.4999999999999999E-2</v>
      </c>
      <c r="H76" s="9">
        <f t="shared" si="5"/>
        <v>7655.0752499999999</v>
      </c>
      <c r="I76" t="s">
        <v>25</v>
      </c>
      <c r="J76" s="7" t="str">
        <f t="shared" si="4"/>
        <v>BY</v>
      </c>
      <c r="K76" s="7" t="str">
        <f>VLOOKUP(J76,'country code'!$A$2:$B$250, 2,0)</f>
        <v>Belarus</v>
      </c>
      <c r="L76" s="3">
        <v>44299</v>
      </c>
      <c r="M76" s="1">
        <v>0.75694444444444453</v>
      </c>
      <c r="N76" t="s">
        <v>17</v>
      </c>
    </row>
    <row r="77" spans="1:14" x14ac:dyDescent="0.3">
      <c r="A77" t="s">
        <v>10</v>
      </c>
      <c r="B77" t="s">
        <v>26</v>
      </c>
      <c r="C77" t="s">
        <v>12</v>
      </c>
      <c r="D77" t="str">
        <f t="shared" si="3"/>
        <v>REF211ACME TRADE.12000USD</v>
      </c>
      <c r="E77" s="4">
        <v>12000</v>
      </c>
      <c r="F77" t="s">
        <v>13</v>
      </c>
      <c r="G77" s="8">
        <v>0.02</v>
      </c>
      <c r="H77" s="9">
        <f t="shared" si="5"/>
        <v>11820</v>
      </c>
      <c r="I77" t="s">
        <v>14</v>
      </c>
      <c r="J77" s="7" t="str">
        <f t="shared" si="4"/>
        <v>US</v>
      </c>
      <c r="K77" s="7" t="str">
        <f>VLOOKUP(J77,'country code'!$A$2:$B$250, 2,0)</f>
        <v>United States of America</v>
      </c>
      <c r="L77" s="3">
        <v>44240</v>
      </c>
      <c r="M77" s="1">
        <v>0.38611111111111113</v>
      </c>
      <c r="N77" t="s">
        <v>15</v>
      </c>
    </row>
    <row r="78" spans="1:14" x14ac:dyDescent="0.3">
      <c r="A78" t="s">
        <v>10</v>
      </c>
      <c r="B78" t="s">
        <v>26</v>
      </c>
      <c r="C78" t="s">
        <v>12</v>
      </c>
      <c r="D78" t="str">
        <f t="shared" si="3"/>
        <v>REF211ACME TRADE.12000USD</v>
      </c>
      <c r="E78" s="4">
        <v>12000</v>
      </c>
      <c r="F78" t="s">
        <v>13</v>
      </c>
      <c r="G78" s="8">
        <v>0.01</v>
      </c>
      <c r="H78" s="9">
        <f t="shared" si="5"/>
        <v>11642.7</v>
      </c>
      <c r="I78" t="s">
        <v>24</v>
      </c>
      <c r="J78" s="7" t="str">
        <f t="shared" si="4"/>
        <v>FR</v>
      </c>
      <c r="K78" s="7" t="str">
        <f>VLOOKUP(J78,'country code'!$A$2:$B$250, 2,0)</f>
        <v>France</v>
      </c>
      <c r="L78" s="3">
        <v>44241</v>
      </c>
      <c r="M78" s="1">
        <v>0.52222222222222225</v>
      </c>
      <c r="N78" t="s">
        <v>17</v>
      </c>
    </row>
    <row r="79" spans="1:14" x14ac:dyDescent="0.3">
      <c r="A79" t="s">
        <v>10</v>
      </c>
      <c r="B79" t="s">
        <v>27</v>
      </c>
      <c r="C79" t="s">
        <v>28</v>
      </c>
      <c r="D79" t="str">
        <f t="shared" si="3"/>
        <v>REF21ACME TRUST.12000USD</v>
      </c>
      <c r="E79" s="4">
        <v>12000</v>
      </c>
      <c r="F79" t="s">
        <v>13</v>
      </c>
      <c r="G79" s="8">
        <v>0.02</v>
      </c>
      <c r="H79" s="9">
        <f t="shared" si="5"/>
        <v>11820</v>
      </c>
      <c r="I79" t="s">
        <v>14</v>
      </c>
      <c r="J79" s="7" t="str">
        <f t="shared" si="4"/>
        <v>US</v>
      </c>
      <c r="K79" s="7" t="str">
        <f>VLOOKUP(J79,'country code'!$A$2:$B$250, 2,0)</f>
        <v>United States of America</v>
      </c>
      <c r="L79" s="3">
        <v>44388</v>
      </c>
      <c r="M79" s="1">
        <v>0.42430555555555555</v>
      </c>
      <c r="N79" t="s">
        <v>15</v>
      </c>
    </row>
    <row r="80" spans="1:14" x14ac:dyDescent="0.3">
      <c r="A80" t="s">
        <v>10</v>
      </c>
      <c r="B80" t="s">
        <v>27</v>
      </c>
      <c r="C80" t="s">
        <v>28</v>
      </c>
      <c r="D80" t="str">
        <f t="shared" si="3"/>
        <v>REF21ACME TRUST.12000EUR</v>
      </c>
      <c r="E80" s="4">
        <v>12000</v>
      </c>
      <c r="F80" t="s">
        <v>23</v>
      </c>
      <c r="G80" s="8">
        <v>0.03</v>
      </c>
      <c r="H80" s="9">
        <f t="shared" si="5"/>
        <v>11820</v>
      </c>
      <c r="I80" t="s">
        <v>24</v>
      </c>
      <c r="J80" s="7" t="str">
        <f t="shared" si="4"/>
        <v>FR</v>
      </c>
      <c r="K80" s="7" t="str">
        <f>VLOOKUP(J80,'country code'!$A$2:$B$250, 2,0)</f>
        <v>France</v>
      </c>
      <c r="L80" s="3">
        <v>44388</v>
      </c>
      <c r="M80" s="1">
        <v>0.7319444444444444</v>
      </c>
      <c r="N80" t="s">
        <v>29</v>
      </c>
    </row>
    <row r="81" spans="1:14" x14ac:dyDescent="0.3">
      <c r="A81" t="s">
        <v>10</v>
      </c>
      <c r="B81" t="s">
        <v>30</v>
      </c>
      <c r="C81" t="s">
        <v>31</v>
      </c>
      <c r="D81" t="str">
        <f t="shared" si="3"/>
        <v>REF111ACME TWO SCRL30000USD</v>
      </c>
      <c r="E81" s="4">
        <v>30000</v>
      </c>
      <c r="F81" t="s">
        <v>13</v>
      </c>
      <c r="G81" s="8">
        <v>0.02</v>
      </c>
      <c r="H81" s="9">
        <f t="shared" si="5"/>
        <v>29550</v>
      </c>
      <c r="I81" t="s">
        <v>14</v>
      </c>
      <c r="J81" s="7" t="str">
        <f t="shared" si="4"/>
        <v>US</v>
      </c>
      <c r="K81" s="7" t="str">
        <f>VLOOKUP(J81,'country code'!$A$2:$B$250, 2,0)</f>
        <v>United States of America</v>
      </c>
      <c r="L81" s="3">
        <v>44305</v>
      </c>
      <c r="M81" s="1">
        <v>0.55138888888888882</v>
      </c>
      <c r="N81" t="s">
        <v>15</v>
      </c>
    </row>
    <row r="82" spans="1:14" x14ac:dyDescent="0.3">
      <c r="A82" t="s">
        <v>10</v>
      </c>
      <c r="B82" t="s">
        <v>30</v>
      </c>
      <c r="C82" t="s">
        <v>31</v>
      </c>
      <c r="D82" t="str">
        <f t="shared" si="3"/>
        <v>REF111ACME TWO SCRL3000USD</v>
      </c>
      <c r="E82" s="4">
        <v>3000</v>
      </c>
      <c r="F82" t="s">
        <v>13</v>
      </c>
      <c r="G82" s="8">
        <v>0.01</v>
      </c>
      <c r="H82" s="9">
        <f t="shared" si="5"/>
        <v>2955</v>
      </c>
      <c r="I82" t="s">
        <v>16</v>
      </c>
      <c r="J82" s="7" t="str">
        <f t="shared" si="4"/>
        <v>AD</v>
      </c>
      <c r="K82" s="7" t="str">
        <f>VLOOKUP(J82,'country code'!$A$2:$B$250, 2,0)</f>
        <v>Andorra</v>
      </c>
      <c r="L82" s="3">
        <v>44306</v>
      </c>
      <c r="M82" s="1">
        <v>0.52361111111111114</v>
      </c>
      <c r="N82" t="s">
        <v>17</v>
      </c>
    </row>
    <row r="83" spans="1:14" x14ac:dyDescent="0.3">
      <c r="A83" t="s">
        <v>10</v>
      </c>
      <c r="B83" t="s">
        <v>32</v>
      </c>
      <c r="C83" t="s">
        <v>33</v>
      </c>
      <c r="D83" t="str">
        <f t="shared" si="3"/>
        <v>REFD202102ALT INC 12400USD</v>
      </c>
      <c r="E83" s="4">
        <v>12400</v>
      </c>
      <c r="F83" t="s">
        <v>13</v>
      </c>
      <c r="G83" s="8">
        <v>0.02</v>
      </c>
      <c r="H83" s="9">
        <f t="shared" si="5"/>
        <v>12214</v>
      </c>
      <c r="I83" t="s">
        <v>14</v>
      </c>
      <c r="J83" s="7" t="str">
        <f t="shared" si="4"/>
        <v>US</v>
      </c>
      <c r="K83" s="7" t="str">
        <f>VLOOKUP(J83,'country code'!$A$2:$B$250, 2,0)</f>
        <v>United States of America</v>
      </c>
      <c r="L83" s="3">
        <v>44454</v>
      </c>
      <c r="M83" s="1">
        <v>0.43263888888888885</v>
      </c>
      <c r="N83" t="s">
        <v>15</v>
      </c>
    </row>
    <row r="84" spans="1:14" x14ac:dyDescent="0.3">
      <c r="A84" t="s">
        <v>10</v>
      </c>
      <c r="B84" t="s">
        <v>32</v>
      </c>
      <c r="C84" t="s">
        <v>33</v>
      </c>
      <c r="D84" t="str">
        <f t="shared" si="3"/>
        <v>REFD202102ALT INC 12400USD</v>
      </c>
      <c r="E84" s="4">
        <v>12400</v>
      </c>
      <c r="F84" t="s">
        <v>13</v>
      </c>
      <c r="G84" s="8">
        <v>0.01</v>
      </c>
      <c r="H84" s="9">
        <f t="shared" si="5"/>
        <v>12030.79</v>
      </c>
      <c r="I84" t="s">
        <v>24</v>
      </c>
      <c r="J84" s="7" t="str">
        <f t="shared" si="4"/>
        <v>FR</v>
      </c>
      <c r="K84" s="7" t="str">
        <f>VLOOKUP(J84,'country code'!$A$2:$B$250, 2,0)</f>
        <v>France</v>
      </c>
      <c r="L84" s="3">
        <v>44455</v>
      </c>
      <c r="M84" s="1">
        <v>0.48819444444444443</v>
      </c>
      <c r="N84" t="s">
        <v>34</v>
      </c>
    </row>
    <row r="85" spans="1:14" x14ac:dyDescent="0.3">
      <c r="A85" t="s">
        <v>10</v>
      </c>
      <c r="B85" t="s">
        <v>32</v>
      </c>
      <c r="C85" t="s">
        <v>33</v>
      </c>
      <c r="D85" t="str">
        <f t="shared" si="3"/>
        <v>REFD202102ALT INC 12400USD</v>
      </c>
      <c r="E85" s="4">
        <v>12400</v>
      </c>
      <c r="F85" t="s">
        <v>13</v>
      </c>
      <c r="G85" s="8">
        <v>0.08</v>
      </c>
      <c r="H85" s="9">
        <f t="shared" si="5"/>
        <v>11850.328150000001</v>
      </c>
      <c r="I85" t="s">
        <v>25</v>
      </c>
      <c r="J85" s="7" t="str">
        <f t="shared" si="4"/>
        <v>BY</v>
      </c>
      <c r="K85" s="7" t="str">
        <f>VLOOKUP(J85,'country code'!$A$2:$B$250, 2,0)</f>
        <v>Belarus</v>
      </c>
      <c r="L85" s="3">
        <v>44455</v>
      </c>
      <c r="M85" s="1">
        <v>0.70972222222222225</v>
      </c>
      <c r="N85" t="s">
        <v>34</v>
      </c>
    </row>
    <row r="86" spans="1:14" x14ac:dyDescent="0.3">
      <c r="A86" t="s">
        <v>10</v>
      </c>
      <c r="B86" t="s">
        <v>35</v>
      </c>
      <c r="C86" t="s">
        <v>36</v>
      </c>
      <c r="D86" t="str">
        <f t="shared" si="3"/>
        <v>REFD202103ALT-2 INC 17430USD</v>
      </c>
      <c r="E86" s="4">
        <v>17430</v>
      </c>
      <c r="F86" t="s">
        <v>13</v>
      </c>
      <c r="G86" s="8">
        <v>0.01</v>
      </c>
      <c r="H86" s="9">
        <f t="shared" si="5"/>
        <v>17168.55</v>
      </c>
      <c r="I86" t="s">
        <v>14</v>
      </c>
      <c r="J86" s="7" t="str">
        <f t="shared" si="4"/>
        <v>US</v>
      </c>
      <c r="K86" s="7" t="str">
        <f>VLOOKUP(J86,'country code'!$A$2:$B$250, 2,0)</f>
        <v>United States of America</v>
      </c>
      <c r="L86" s="3">
        <v>44388</v>
      </c>
      <c r="M86" s="1">
        <v>0.52986111111111112</v>
      </c>
      <c r="N86" t="s">
        <v>15</v>
      </c>
    </row>
    <row r="87" spans="1:14" x14ac:dyDescent="0.3">
      <c r="A87" t="s">
        <v>10</v>
      </c>
      <c r="B87" t="s">
        <v>35</v>
      </c>
      <c r="C87" t="s">
        <v>36</v>
      </c>
      <c r="D87" t="str">
        <f t="shared" si="3"/>
        <v>REFD202103ALT-2 INC 17430USD</v>
      </c>
      <c r="E87" s="4">
        <v>17430</v>
      </c>
      <c r="F87" t="s">
        <v>13</v>
      </c>
      <c r="G87" s="8">
        <v>0.02</v>
      </c>
      <c r="H87" s="9">
        <f t="shared" si="5"/>
        <v>16911.02175</v>
      </c>
      <c r="I87" t="s">
        <v>14</v>
      </c>
      <c r="J87" s="7" t="str">
        <f t="shared" si="4"/>
        <v>US</v>
      </c>
      <c r="K87" s="7" t="str">
        <f>VLOOKUP(J87,'country code'!$A$2:$B$250, 2,0)</f>
        <v>United States of America</v>
      </c>
      <c r="L87" s="3">
        <v>44389</v>
      </c>
      <c r="M87" s="1">
        <v>0.65347222222222223</v>
      </c>
      <c r="N87" t="s">
        <v>20</v>
      </c>
    </row>
    <row r="88" spans="1:14" x14ac:dyDescent="0.3">
      <c r="A88" t="s">
        <v>10</v>
      </c>
      <c r="B88" t="s">
        <v>35</v>
      </c>
      <c r="C88" t="s">
        <v>36</v>
      </c>
      <c r="D88" t="str">
        <f t="shared" si="3"/>
        <v>REFD202103ALT-2 INC 17430USD</v>
      </c>
      <c r="E88" s="4">
        <v>17430</v>
      </c>
      <c r="F88" t="s">
        <v>13</v>
      </c>
      <c r="G88" s="8">
        <v>0.01</v>
      </c>
      <c r="H88" s="9">
        <f t="shared" si="5"/>
        <v>16657.35642375</v>
      </c>
      <c r="I88" t="s">
        <v>14</v>
      </c>
      <c r="J88" s="7" t="str">
        <f t="shared" si="4"/>
        <v>US</v>
      </c>
      <c r="K88" s="7" t="str">
        <f>VLOOKUP(J88,'country code'!$A$2:$B$250, 2,0)</f>
        <v>United States of America</v>
      </c>
      <c r="L88" s="3">
        <v>44390</v>
      </c>
      <c r="M88" s="1">
        <v>0.75694444444444453</v>
      </c>
      <c r="N88" t="s">
        <v>29</v>
      </c>
    </row>
    <row r="89" spans="1:14" x14ac:dyDescent="0.3">
      <c r="A89" t="s">
        <v>10</v>
      </c>
      <c r="B89" t="s">
        <v>37</v>
      </c>
      <c r="C89" t="s">
        <v>38</v>
      </c>
      <c r="D89" t="str">
        <f t="shared" si="3"/>
        <v>REF001Beta Corp12000USD</v>
      </c>
      <c r="E89" s="4">
        <v>12000</v>
      </c>
      <c r="F89" t="s">
        <v>13</v>
      </c>
      <c r="G89" s="8">
        <v>0.01</v>
      </c>
      <c r="H89" s="9">
        <f t="shared" si="5"/>
        <v>11820</v>
      </c>
      <c r="I89" t="s">
        <v>14</v>
      </c>
      <c r="J89" s="7" t="str">
        <f t="shared" si="4"/>
        <v>US</v>
      </c>
      <c r="K89" s="7" t="str">
        <f>VLOOKUP(J89,'country code'!$A$2:$B$250, 2,0)</f>
        <v>United States of America</v>
      </c>
      <c r="L89" s="3">
        <v>44474</v>
      </c>
      <c r="M89" s="1">
        <v>0.52986111111111112</v>
      </c>
      <c r="N89" t="s">
        <v>15</v>
      </c>
    </row>
    <row r="90" spans="1:14" x14ac:dyDescent="0.3">
      <c r="A90" t="s">
        <v>10</v>
      </c>
      <c r="B90" t="s">
        <v>37</v>
      </c>
      <c r="C90" t="s">
        <v>38</v>
      </c>
      <c r="D90" t="str">
        <f t="shared" si="3"/>
        <v>REF001Beta Corp12000USD</v>
      </c>
      <c r="E90" s="4">
        <v>12000</v>
      </c>
      <c r="F90" t="s">
        <v>13</v>
      </c>
      <c r="G90" s="8">
        <v>0.02</v>
      </c>
      <c r="H90" s="9">
        <f t="shared" si="5"/>
        <v>11642.7</v>
      </c>
      <c r="I90" t="s">
        <v>14</v>
      </c>
      <c r="J90" s="7" t="str">
        <f t="shared" si="4"/>
        <v>US</v>
      </c>
      <c r="K90" s="7" t="str">
        <f>VLOOKUP(J90,'country code'!$A$2:$B$250, 2,0)</f>
        <v>United States of America</v>
      </c>
      <c r="L90" s="3">
        <v>44474</v>
      </c>
      <c r="M90" s="1">
        <v>0.60555555555555551</v>
      </c>
      <c r="N90" t="s">
        <v>20</v>
      </c>
    </row>
    <row r="91" spans="1:14" x14ac:dyDescent="0.3">
      <c r="A91" t="s">
        <v>10</v>
      </c>
      <c r="B91" t="s">
        <v>37</v>
      </c>
      <c r="C91" t="s">
        <v>38</v>
      </c>
      <c r="D91" t="str">
        <f t="shared" si="3"/>
        <v>REF001Beta Corp12000EUR</v>
      </c>
      <c r="E91" s="4">
        <v>12000</v>
      </c>
      <c r="F91" t="s">
        <v>23</v>
      </c>
      <c r="G91" s="8">
        <v>0.01</v>
      </c>
      <c r="H91" s="9">
        <f t="shared" si="5"/>
        <v>11820</v>
      </c>
      <c r="I91" t="s">
        <v>16</v>
      </c>
      <c r="J91" s="7" t="str">
        <f t="shared" si="4"/>
        <v>AD</v>
      </c>
      <c r="K91" s="7" t="str">
        <f>VLOOKUP(J91,'country code'!$A$2:$B$250, 2,0)</f>
        <v>Andorra</v>
      </c>
      <c r="L91" s="3">
        <v>44476</v>
      </c>
      <c r="M91" s="1">
        <v>0.76458333333333339</v>
      </c>
      <c r="N91" t="s">
        <v>20</v>
      </c>
    </row>
  </sheetData>
  <autoFilter ref="A1:N91" xr:uid="{34CF87D3-5296-44C7-898D-811DB0F715A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7B95-9679-48BD-800A-F419F4273C75}">
  <dimension ref="A1:D250"/>
  <sheetViews>
    <sheetView workbookViewId="0">
      <selection activeCell="B2" sqref="B2"/>
    </sheetView>
  </sheetViews>
  <sheetFormatPr defaultRowHeight="14.4" x14ac:dyDescent="0.3"/>
  <cols>
    <col min="1" max="1" width="5.21875" bestFit="1" customWidth="1"/>
  </cols>
  <sheetData>
    <row r="1" spans="1:4" s="5" customFormat="1" x14ac:dyDescent="0.3">
      <c r="A1" s="5" t="s">
        <v>576</v>
      </c>
      <c r="B1" s="5" t="s">
        <v>575</v>
      </c>
    </row>
    <row r="2" spans="1:4" s="5" customFormat="1" x14ac:dyDescent="0.3">
      <c r="A2" s="6" t="s">
        <v>79</v>
      </c>
      <c r="B2" s="6" t="s">
        <v>78</v>
      </c>
      <c r="C2" s="6"/>
      <c r="D2" s="6"/>
    </row>
    <row r="3" spans="1:4" s="5" customFormat="1" x14ac:dyDescent="0.3">
      <c r="A3" s="6" t="s">
        <v>81</v>
      </c>
      <c r="B3" s="6" t="s">
        <v>80</v>
      </c>
      <c r="C3" s="6"/>
      <c r="D3" s="6"/>
    </row>
    <row r="4" spans="1:4" s="5" customFormat="1" x14ac:dyDescent="0.3">
      <c r="A4" s="6" t="s">
        <v>83</v>
      </c>
      <c r="B4" s="6" t="s">
        <v>82</v>
      </c>
      <c r="C4" s="6"/>
      <c r="D4" s="6"/>
    </row>
    <row r="5" spans="1:4" s="5" customFormat="1" x14ac:dyDescent="0.3">
      <c r="A5" s="6" t="s">
        <v>85</v>
      </c>
      <c r="B5" s="6" t="s">
        <v>84</v>
      </c>
      <c r="C5" s="6"/>
      <c r="D5" s="6"/>
    </row>
    <row r="6" spans="1:4" s="5" customFormat="1" x14ac:dyDescent="0.3">
      <c r="A6" s="6" t="s">
        <v>87</v>
      </c>
      <c r="B6" s="6" t="s">
        <v>86</v>
      </c>
      <c r="C6" s="6"/>
      <c r="D6" s="6"/>
    </row>
    <row r="7" spans="1:4" s="5" customFormat="1" x14ac:dyDescent="0.3">
      <c r="A7" s="6" t="s">
        <v>89</v>
      </c>
      <c r="B7" s="6" t="s">
        <v>88</v>
      </c>
      <c r="C7" s="6"/>
      <c r="D7" s="6"/>
    </row>
    <row r="8" spans="1:4" s="5" customFormat="1" x14ac:dyDescent="0.3">
      <c r="A8" s="6" t="s">
        <v>91</v>
      </c>
      <c r="B8" s="6" t="s">
        <v>90</v>
      </c>
      <c r="C8" s="6"/>
      <c r="D8" s="6"/>
    </row>
    <row r="9" spans="1:4" s="5" customFormat="1" x14ac:dyDescent="0.3">
      <c r="A9" s="6" t="s">
        <v>93</v>
      </c>
      <c r="B9" s="6" t="s">
        <v>92</v>
      </c>
      <c r="C9" s="6"/>
      <c r="D9" s="6"/>
    </row>
    <row r="10" spans="1:4" s="5" customFormat="1" x14ac:dyDescent="0.3">
      <c r="A10" s="6" t="s">
        <v>95</v>
      </c>
      <c r="B10" s="6" t="s">
        <v>94</v>
      </c>
      <c r="C10" s="6"/>
      <c r="D10" s="6"/>
    </row>
    <row r="11" spans="1:4" s="5" customFormat="1" x14ac:dyDescent="0.3">
      <c r="A11" s="6" t="s">
        <v>97</v>
      </c>
      <c r="B11" s="6" t="s">
        <v>96</v>
      </c>
      <c r="C11" s="6"/>
      <c r="D11" s="6"/>
    </row>
    <row r="12" spans="1:4" s="5" customFormat="1" x14ac:dyDescent="0.3">
      <c r="A12" s="6" t="s">
        <v>99</v>
      </c>
      <c r="B12" s="6" t="s">
        <v>98</v>
      </c>
      <c r="C12" s="6"/>
      <c r="D12" s="6"/>
    </row>
    <row r="13" spans="1:4" s="5" customFormat="1" x14ac:dyDescent="0.3">
      <c r="A13" s="6" t="s">
        <v>101</v>
      </c>
      <c r="B13" s="6" t="s">
        <v>100</v>
      </c>
      <c r="C13" s="6"/>
      <c r="D13" s="6"/>
    </row>
    <row r="14" spans="1:4" s="5" customFormat="1" x14ac:dyDescent="0.3">
      <c r="A14" s="6" t="s">
        <v>103</v>
      </c>
      <c r="B14" s="6" t="s">
        <v>102</v>
      </c>
      <c r="C14" s="6"/>
      <c r="D14" s="6"/>
    </row>
    <row r="15" spans="1:4" s="5" customFormat="1" x14ac:dyDescent="0.3">
      <c r="A15" s="6" t="s">
        <v>105</v>
      </c>
      <c r="B15" s="6" t="s">
        <v>104</v>
      </c>
      <c r="C15" s="6"/>
      <c r="D15" s="6"/>
    </row>
    <row r="16" spans="1:4" s="5" customFormat="1" x14ac:dyDescent="0.3">
      <c r="A16" s="6" t="s">
        <v>107</v>
      </c>
      <c r="B16" s="6" t="s">
        <v>106</v>
      </c>
      <c r="C16" s="6"/>
      <c r="D16" s="6"/>
    </row>
    <row r="17" spans="1:4" s="5" customFormat="1" x14ac:dyDescent="0.3">
      <c r="A17" s="6" t="s">
        <v>109</v>
      </c>
      <c r="B17" s="6" t="s">
        <v>108</v>
      </c>
      <c r="C17" s="6"/>
      <c r="D17" s="6"/>
    </row>
    <row r="18" spans="1:4" s="5" customFormat="1" x14ac:dyDescent="0.3">
      <c r="A18" s="6" t="s">
        <v>111</v>
      </c>
      <c r="B18" s="6" t="s">
        <v>110</v>
      </c>
      <c r="C18" s="6"/>
      <c r="D18" s="6"/>
    </row>
    <row r="19" spans="1:4" s="5" customFormat="1" x14ac:dyDescent="0.3">
      <c r="A19" s="6" t="s">
        <v>113</v>
      </c>
      <c r="B19" s="6" t="s">
        <v>112</v>
      </c>
      <c r="C19" s="6"/>
      <c r="D19" s="6"/>
    </row>
    <row r="20" spans="1:4" s="5" customFormat="1" x14ac:dyDescent="0.3">
      <c r="A20" s="6" t="s">
        <v>115</v>
      </c>
      <c r="B20" s="6" t="s">
        <v>114</v>
      </c>
      <c r="C20" s="6"/>
      <c r="D20" s="6"/>
    </row>
    <row r="21" spans="1:4" s="5" customFormat="1" x14ac:dyDescent="0.3">
      <c r="A21" s="6" t="s">
        <v>117</v>
      </c>
      <c r="B21" s="6" t="s">
        <v>116</v>
      </c>
      <c r="C21" s="6"/>
      <c r="D21" s="6"/>
    </row>
    <row r="22" spans="1:4" s="5" customFormat="1" x14ac:dyDescent="0.3">
      <c r="A22" s="6" t="s">
        <v>119</v>
      </c>
      <c r="B22" s="6" t="s">
        <v>118</v>
      </c>
      <c r="C22" s="6"/>
      <c r="D22" s="6"/>
    </row>
    <row r="23" spans="1:4" s="5" customFormat="1" x14ac:dyDescent="0.3">
      <c r="A23" s="6" t="s">
        <v>121</v>
      </c>
      <c r="B23" s="6" t="s">
        <v>120</v>
      </c>
      <c r="C23" s="6"/>
      <c r="D23" s="6"/>
    </row>
    <row r="24" spans="1:4" s="5" customFormat="1" x14ac:dyDescent="0.3">
      <c r="A24" s="6" t="s">
        <v>123</v>
      </c>
      <c r="B24" s="6" t="s">
        <v>122</v>
      </c>
      <c r="C24" s="6"/>
      <c r="D24" s="6"/>
    </row>
    <row r="25" spans="1:4" s="5" customFormat="1" x14ac:dyDescent="0.3">
      <c r="A25" s="6" t="s">
        <v>125</v>
      </c>
      <c r="B25" s="6" t="s">
        <v>124</v>
      </c>
      <c r="C25" s="6"/>
      <c r="D25" s="6"/>
    </row>
    <row r="26" spans="1:4" s="5" customFormat="1" x14ac:dyDescent="0.3">
      <c r="A26" s="6" t="s">
        <v>127</v>
      </c>
      <c r="B26" s="6" t="s">
        <v>126</v>
      </c>
      <c r="C26" s="6"/>
      <c r="D26" s="6"/>
    </row>
    <row r="27" spans="1:4" s="5" customFormat="1" x14ac:dyDescent="0.3">
      <c r="A27" s="6" t="s">
        <v>129</v>
      </c>
      <c r="B27" s="6" t="s">
        <v>128</v>
      </c>
      <c r="C27" s="6"/>
      <c r="D27" s="6"/>
    </row>
    <row r="28" spans="1:4" s="5" customFormat="1" x14ac:dyDescent="0.3">
      <c r="A28" s="6" t="s">
        <v>131</v>
      </c>
      <c r="B28" s="6" t="s">
        <v>130</v>
      </c>
      <c r="C28" s="6"/>
      <c r="D28" s="6"/>
    </row>
    <row r="29" spans="1:4" s="5" customFormat="1" x14ac:dyDescent="0.3">
      <c r="A29" s="6" t="s">
        <v>133</v>
      </c>
      <c r="B29" s="6" t="s">
        <v>132</v>
      </c>
      <c r="C29" s="6"/>
      <c r="D29" s="6"/>
    </row>
    <row r="30" spans="1:4" s="5" customFormat="1" x14ac:dyDescent="0.3">
      <c r="A30" s="6" t="s">
        <v>135</v>
      </c>
      <c r="B30" s="6" t="s">
        <v>134</v>
      </c>
      <c r="C30" s="6"/>
      <c r="D30" s="6"/>
    </row>
    <row r="31" spans="1:4" s="5" customFormat="1" x14ac:dyDescent="0.3">
      <c r="A31" s="6" t="s">
        <v>137</v>
      </c>
      <c r="B31" s="6" t="s">
        <v>136</v>
      </c>
      <c r="C31" s="6"/>
      <c r="D31" s="6"/>
    </row>
    <row r="32" spans="1:4" s="5" customFormat="1" x14ac:dyDescent="0.3">
      <c r="A32" s="6" t="s">
        <v>139</v>
      </c>
      <c r="B32" s="6" t="s">
        <v>138</v>
      </c>
      <c r="C32" s="6"/>
      <c r="D32" s="6"/>
    </row>
    <row r="33" spans="1:4" s="5" customFormat="1" x14ac:dyDescent="0.3">
      <c r="A33" s="6" t="s">
        <v>141</v>
      </c>
      <c r="B33" s="6" t="s">
        <v>140</v>
      </c>
      <c r="C33" s="6"/>
      <c r="D33" s="6"/>
    </row>
    <row r="34" spans="1:4" s="5" customFormat="1" x14ac:dyDescent="0.3">
      <c r="A34" s="6" t="s">
        <v>143</v>
      </c>
      <c r="B34" s="6" t="s">
        <v>142</v>
      </c>
      <c r="C34" s="6"/>
      <c r="D34" s="6"/>
    </row>
    <row r="35" spans="1:4" s="5" customFormat="1" x14ac:dyDescent="0.3">
      <c r="A35" s="6" t="s">
        <v>145</v>
      </c>
      <c r="B35" s="6" t="s">
        <v>144</v>
      </c>
      <c r="C35" s="6"/>
      <c r="D35" s="6"/>
    </row>
    <row r="36" spans="1:4" s="5" customFormat="1" x14ac:dyDescent="0.3">
      <c r="A36" s="6" t="s">
        <v>147</v>
      </c>
      <c r="B36" s="6" t="s">
        <v>146</v>
      </c>
      <c r="C36" s="6"/>
      <c r="D36" s="6"/>
    </row>
    <row r="37" spans="1:4" s="5" customFormat="1" x14ac:dyDescent="0.3">
      <c r="A37" s="6" t="s">
        <v>149</v>
      </c>
      <c r="B37" s="6" t="s">
        <v>148</v>
      </c>
      <c r="C37" s="6"/>
      <c r="D37" s="6"/>
    </row>
    <row r="38" spans="1:4" s="5" customFormat="1" x14ac:dyDescent="0.3">
      <c r="A38" s="6" t="s">
        <v>151</v>
      </c>
      <c r="B38" s="6" t="s">
        <v>150</v>
      </c>
      <c r="C38" s="6"/>
      <c r="D38" s="6"/>
    </row>
    <row r="39" spans="1:4" s="5" customFormat="1" x14ac:dyDescent="0.3">
      <c r="A39" s="6" t="s">
        <v>153</v>
      </c>
      <c r="B39" s="6" t="s">
        <v>152</v>
      </c>
      <c r="C39" s="6"/>
      <c r="D39" s="6"/>
    </row>
    <row r="40" spans="1:4" s="5" customFormat="1" x14ac:dyDescent="0.3">
      <c r="A40" s="6" t="s">
        <v>155</v>
      </c>
      <c r="B40" s="6" t="s">
        <v>154</v>
      </c>
      <c r="C40" s="6"/>
      <c r="D40" s="6"/>
    </row>
    <row r="41" spans="1:4" s="5" customFormat="1" x14ac:dyDescent="0.3">
      <c r="A41" s="6" t="s">
        <v>157</v>
      </c>
      <c r="B41" s="6" t="s">
        <v>156</v>
      </c>
      <c r="C41" s="6"/>
      <c r="D41" s="6"/>
    </row>
    <row r="42" spans="1:4" s="5" customFormat="1" x14ac:dyDescent="0.3">
      <c r="A42" s="6" t="s">
        <v>159</v>
      </c>
      <c r="B42" s="6" t="s">
        <v>158</v>
      </c>
      <c r="C42" s="6"/>
      <c r="D42" s="6"/>
    </row>
    <row r="43" spans="1:4" s="5" customFormat="1" x14ac:dyDescent="0.3">
      <c r="A43" s="6" t="s">
        <v>161</v>
      </c>
      <c r="B43" s="6" t="s">
        <v>160</v>
      </c>
      <c r="C43" s="6"/>
      <c r="D43" s="6"/>
    </row>
    <row r="44" spans="1:4" s="5" customFormat="1" x14ac:dyDescent="0.3">
      <c r="A44" s="6" t="s">
        <v>163</v>
      </c>
      <c r="B44" s="6" t="s">
        <v>162</v>
      </c>
      <c r="C44" s="6"/>
      <c r="D44" s="6"/>
    </row>
    <row r="45" spans="1:4" s="5" customFormat="1" x14ac:dyDescent="0.3">
      <c r="A45" s="6" t="s">
        <v>165</v>
      </c>
      <c r="B45" s="6" t="s">
        <v>164</v>
      </c>
      <c r="C45" s="6"/>
      <c r="D45" s="6"/>
    </row>
    <row r="46" spans="1:4" s="5" customFormat="1" x14ac:dyDescent="0.3">
      <c r="A46" s="6" t="s">
        <v>167</v>
      </c>
      <c r="B46" s="6" t="s">
        <v>166</v>
      </c>
      <c r="C46" s="6"/>
      <c r="D46" s="6"/>
    </row>
    <row r="47" spans="1:4" s="5" customFormat="1" x14ac:dyDescent="0.3">
      <c r="A47" s="6" t="s">
        <v>169</v>
      </c>
      <c r="B47" s="6" t="s">
        <v>168</v>
      </c>
      <c r="C47" s="6"/>
      <c r="D47" s="6"/>
    </row>
    <row r="48" spans="1:4" s="5" customFormat="1" x14ac:dyDescent="0.3">
      <c r="A48" s="6" t="s">
        <v>171</v>
      </c>
      <c r="B48" s="6" t="s">
        <v>170</v>
      </c>
      <c r="C48" s="6"/>
      <c r="D48" s="6"/>
    </row>
    <row r="49" spans="1:4" s="5" customFormat="1" x14ac:dyDescent="0.3">
      <c r="A49" s="6" t="s">
        <v>173</v>
      </c>
      <c r="B49" s="6" t="s">
        <v>172</v>
      </c>
      <c r="C49" s="6"/>
      <c r="D49" s="6"/>
    </row>
    <row r="50" spans="1:4" s="5" customFormat="1" x14ac:dyDescent="0.3">
      <c r="A50" s="6" t="s">
        <v>175</v>
      </c>
      <c r="B50" s="6" t="s">
        <v>174</v>
      </c>
      <c r="C50" s="6"/>
      <c r="D50" s="6"/>
    </row>
    <row r="51" spans="1:4" s="5" customFormat="1" x14ac:dyDescent="0.3">
      <c r="A51" s="6" t="s">
        <v>177</v>
      </c>
      <c r="B51" s="6" t="s">
        <v>176</v>
      </c>
      <c r="C51" s="6"/>
      <c r="D51" s="6"/>
    </row>
    <row r="52" spans="1:4" s="5" customFormat="1" x14ac:dyDescent="0.3">
      <c r="A52" s="6" t="s">
        <v>179</v>
      </c>
      <c r="B52" s="6" t="s">
        <v>178</v>
      </c>
      <c r="C52" s="6"/>
      <c r="D52" s="6"/>
    </row>
    <row r="53" spans="1:4" s="5" customFormat="1" x14ac:dyDescent="0.3">
      <c r="A53" s="6" t="s">
        <v>181</v>
      </c>
      <c r="B53" s="6" t="s">
        <v>180</v>
      </c>
      <c r="C53" s="6"/>
      <c r="D53" s="6"/>
    </row>
    <row r="54" spans="1:4" s="5" customFormat="1" x14ac:dyDescent="0.3">
      <c r="A54" s="6" t="s">
        <v>183</v>
      </c>
      <c r="B54" s="6" t="s">
        <v>182</v>
      </c>
      <c r="C54" s="6"/>
      <c r="D54" s="6"/>
    </row>
    <row r="55" spans="1:4" s="5" customFormat="1" x14ac:dyDescent="0.3">
      <c r="A55" s="6" t="s">
        <v>185</v>
      </c>
      <c r="B55" s="6" t="s">
        <v>184</v>
      </c>
      <c r="C55" s="6"/>
      <c r="D55" s="6"/>
    </row>
    <row r="56" spans="1:4" s="5" customFormat="1" x14ac:dyDescent="0.3">
      <c r="A56" s="6" t="s">
        <v>187</v>
      </c>
      <c r="B56" s="6" t="s">
        <v>186</v>
      </c>
      <c r="C56" s="6"/>
      <c r="D56" s="6"/>
    </row>
    <row r="57" spans="1:4" s="5" customFormat="1" x14ac:dyDescent="0.3">
      <c r="A57" s="6" t="s">
        <v>189</v>
      </c>
      <c r="B57" s="6" t="s">
        <v>188</v>
      </c>
      <c r="C57" s="6"/>
      <c r="D57" s="6"/>
    </row>
    <row r="58" spans="1:4" s="5" customFormat="1" x14ac:dyDescent="0.3">
      <c r="A58" s="6" t="s">
        <v>191</v>
      </c>
      <c r="B58" s="6" t="s">
        <v>190</v>
      </c>
      <c r="C58" s="6"/>
      <c r="D58" s="6"/>
    </row>
    <row r="59" spans="1:4" s="5" customFormat="1" x14ac:dyDescent="0.3">
      <c r="A59" s="6" t="s">
        <v>193</v>
      </c>
      <c r="B59" s="6" t="s">
        <v>192</v>
      </c>
      <c r="C59" s="6"/>
      <c r="D59" s="6"/>
    </row>
    <row r="60" spans="1:4" s="5" customFormat="1" x14ac:dyDescent="0.3">
      <c r="A60" s="6" t="s">
        <v>195</v>
      </c>
      <c r="B60" s="6" t="s">
        <v>194</v>
      </c>
      <c r="C60" s="6"/>
      <c r="D60" s="6"/>
    </row>
    <row r="61" spans="1:4" s="5" customFormat="1" x14ac:dyDescent="0.3">
      <c r="A61" s="6" t="s">
        <v>197</v>
      </c>
      <c r="B61" s="6" t="s">
        <v>196</v>
      </c>
      <c r="C61" s="6"/>
      <c r="D61" s="6"/>
    </row>
    <row r="62" spans="1:4" s="5" customFormat="1" x14ac:dyDescent="0.3">
      <c r="A62" s="6" t="s">
        <v>199</v>
      </c>
      <c r="B62" s="6" t="s">
        <v>198</v>
      </c>
      <c r="C62" s="6"/>
      <c r="D62" s="6"/>
    </row>
    <row r="63" spans="1:4" s="5" customFormat="1" x14ac:dyDescent="0.3">
      <c r="A63" s="6" t="s">
        <v>201</v>
      </c>
      <c r="B63" s="6" t="s">
        <v>200</v>
      </c>
      <c r="C63" s="6"/>
      <c r="D63" s="6"/>
    </row>
    <row r="64" spans="1:4" s="5" customFormat="1" x14ac:dyDescent="0.3">
      <c r="A64" s="6" t="s">
        <v>203</v>
      </c>
      <c r="B64" s="6" t="s">
        <v>202</v>
      </c>
      <c r="C64" s="6"/>
      <c r="D64" s="6"/>
    </row>
    <row r="65" spans="1:4" s="5" customFormat="1" x14ac:dyDescent="0.3">
      <c r="A65" s="6" t="s">
        <v>205</v>
      </c>
      <c r="B65" s="6" t="s">
        <v>204</v>
      </c>
      <c r="C65" s="6"/>
      <c r="D65" s="6"/>
    </row>
    <row r="66" spans="1:4" s="5" customFormat="1" x14ac:dyDescent="0.3">
      <c r="A66" s="6" t="s">
        <v>207</v>
      </c>
      <c r="B66" s="6" t="s">
        <v>206</v>
      </c>
      <c r="C66" s="6"/>
      <c r="D66" s="6"/>
    </row>
    <row r="67" spans="1:4" s="5" customFormat="1" x14ac:dyDescent="0.3">
      <c r="A67" s="6" t="s">
        <v>209</v>
      </c>
      <c r="B67" s="6" t="s">
        <v>208</v>
      </c>
      <c r="C67" s="6"/>
      <c r="D67" s="6"/>
    </row>
    <row r="68" spans="1:4" s="5" customFormat="1" x14ac:dyDescent="0.3">
      <c r="A68" s="6" t="s">
        <v>211</v>
      </c>
      <c r="B68" s="6" t="s">
        <v>210</v>
      </c>
      <c r="C68" s="6"/>
      <c r="D68" s="6"/>
    </row>
    <row r="69" spans="1:4" s="5" customFormat="1" x14ac:dyDescent="0.3">
      <c r="A69" s="6" t="s">
        <v>213</v>
      </c>
      <c r="B69" s="6" t="s">
        <v>212</v>
      </c>
      <c r="C69" s="6"/>
      <c r="D69" s="6"/>
    </row>
    <row r="70" spans="1:4" s="5" customFormat="1" x14ac:dyDescent="0.3">
      <c r="A70" s="6" t="s">
        <v>215</v>
      </c>
      <c r="B70" s="6" t="s">
        <v>214</v>
      </c>
      <c r="C70" s="6"/>
      <c r="D70" s="6"/>
    </row>
    <row r="71" spans="1:4" s="5" customFormat="1" x14ac:dyDescent="0.3">
      <c r="A71" s="6" t="s">
        <v>217</v>
      </c>
      <c r="B71" s="6" t="s">
        <v>216</v>
      </c>
      <c r="C71" s="6"/>
      <c r="D71" s="6"/>
    </row>
    <row r="72" spans="1:4" s="5" customFormat="1" x14ac:dyDescent="0.3">
      <c r="A72" s="6" t="s">
        <v>219</v>
      </c>
      <c r="B72" s="6" t="s">
        <v>218</v>
      </c>
      <c r="C72" s="6"/>
      <c r="D72" s="6"/>
    </row>
    <row r="73" spans="1:4" s="5" customFormat="1" x14ac:dyDescent="0.3">
      <c r="A73" s="6" t="s">
        <v>221</v>
      </c>
      <c r="B73" s="6" t="s">
        <v>220</v>
      </c>
      <c r="C73" s="6"/>
      <c r="D73" s="6"/>
    </row>
    <row r="74" spans="1:4" s="5" customFormat="1" x14ac:dyDescent="0.3">
      <c r="A74" s="6" t="s">
        <v>223</v>
      </c>
      <c r="B74" s="6" t="s">
        <v>222</v>
      </c>
      <c r="C74" s="6"/>
      <c r="D74" s="6"/>
    </row>
    <row r="75" spans="1:4" s="5" customFormat="1" x14ac:dyDescent="0.3">
      <c r="A75" s="6" t="s">
        <v>225</v>
      </c>
      <c r="B75" s="6" t="s">
        <v>224</v>
      </c>
      <c r="C75" s="6"/>
      <c r="D75" s="6"/>
    </row>
    <row r="76" spans="1:4" s="5" customFormat="1" x14ac:dyDescent="0.3">
      <c r="A76" s="6" t="s">
        <v>227</v>
      </c>
      <c r="B76" s="6" t="s">
        <v>226</v>
      </c>
      <c r="C76" s="6"/>
      <c r="D76" s="6"/>
    </row>
    <row r="77" spans="1:4" s="5" customFormat="1" x14ac:dyDescent="0.3">
      <c r="A77" s="6" t="s">
        <v>229</v>
      </c>
      <c r="B77" s="6" t="s">
        <v>228</v>
      </c>
      <c r="C77" s="6"/>
      <c r="D77" s="6"/>
    </row>
    <row r="78" spans="1:4" s="5" customFormat="1" x14ac:dyDescent="0.3">
      <c r="A78" s="6" t="s">
        <v>231</v>
      </c>
      <c r="B78" s="6" t="s">
        <v>230</v>
      </c>
      <c r="C78" s="6"/>
      <c r="D78" s="6"/>
    </row>
    <row r="79" spans="1:4" s="5" customFormat="1" x14ac:dyDescent="0.3">
      <c r="A79" s="6" t="s">
        <v>233</v>
      </c>
      <c r="B79" s="6" t="s">
        <v>232</v>
      </c>
      <c r="C79" s="6"/>
      <c r="D79" s="6"/>
    </row>
    <row r="80" spans="1:4" s="5" customFormat="1" x14ac:dyDescent="0.3">
      <c r="A80" s="6" t="s">
        <v>235</v>
      </c>
      <c r="B80" s="6" t="s">
        <v>234</v>
      </c>
      <c r="C80" s="6"/>
      <c r="D80" s="6"/>
    </row>
    <row r="81" spans="1:4" s="5" customFormat="1" x14ac:dyDescent="0.3">
      <c r="A81" s="6" t="s">
        <v>237</v>
      </c>
      <c r="B81" s="6" t="s">
        <v>236</v>
      </c>
      <c r="C81" s="6"/>
      <c r="D81" s="6"/>
    </row>
    <row r="82" spans="1:4" s="5" customFormat="1" x14ac:dyDescent="0.3">
      <c r="A82" s="6" t="s">
        <v>239</v>
      </c>
      <c r="B82" s="6" t="s">
        <v>238</v>
      </c>
      <c r="C82" s="6"/>
      <c r="D82" s="6"/>
    </row>
    <row r="83" spans="1:4" s="5" customFormat="1" x14ac:dyDescent="0.3">
      <c r="A83" s="6" t="s">
        <v>241</v>
      </c>
      <c r="B83" s="6" t="s">
        <v>240</v>
      </c>
      <c r="C83" s="6"/>
      <c r="D83" s="6"/>
    </row>
    <row r="84" spans="1:4" s="5" customFormat="1" x14ac:dyDescent="0.3">
      <c r="A84" s="6" t="s">
        <v>243</v>
      </c>
      <c r="B84" s="6" t="s">
        <v>242</v>
      </c>
      <c r="C84" s="6"/>
      <c r="D84" s="6"/>
    </row>
    <row r="85" spans="1:4" s="5" customFormat="1" x14ac:dyDescent="0.3">
      <c r="A85" s="6" t="s">
        <v>245</v>
      </c>
      <c r="B85" s="6" t="s">
        <v>244</v>
      </c>
      <c r="C85" s="6"/>
      <c r="D85" s="6"/>
    </row>
    <row r="86" spans="1:4" s="5" customFormat="1" x14ac:dyDescent="0.3">
      <c r="A86" s="6" t="s">
        <v>247</v>
      </c>
      <c r="B86" s="6" t="s">
        <v>246</v>
      </c>
      <c r="C86" s="6"/>
      <c r="D86" s="6"/>
    </row>
    <row r="87" spans="1:4" s="5" customFormat="1" x14ac:dyDescent="0.3">
      <c r="A87" s="6" t="s">
        <v>249</v>
      </c>
      <c r="B87" s="6" t="s">
        <v>248</v>
      </c>
      <c r="C87" s="6"/>
      <c r="D87" s="6"/>
    </row>
    <row r="88" spans="1:4" s="5" customFormat="1" x14ac:dyDescent="0.3">
      <c r="A88" s="6" t="s">
        <v>251</v>
      </c>
      <c r="B88" s="6" t="s">
        <v>250</v>
      </c>
      <c r="C88" s="6"/>
      <c r="D88" s="6"/>
    </row>
    <row r="89" spans="1:4" s="5" customFormat="1" x14ac:dyDescent="0.3">
      <c r="A89" s="6" t="s">
        <v>253</v>
      </c>
      <c r="B89" s="6" t="s">
        <v>252</v>
      </c>
      <c r="C89" s="6"/>
      <c r="D89" s="6"/>
    </row>
    <row r="90" spans="1:4" s="5" customFormat="1" x14ac:dyDescent="0.3">
      <c r="A90" s="6" t="s">
        <v>255</v>
      </c>
      <c r="B90" s="6" t="s">
        <v>254</v>
      </c>
      <c r="C90" s="6"/>
      <c r="D90" s="6"/>
    </row>
    <row r="91" spans="1:4" s="5" customFormat="1" x14ac:dyDescent="0.3">
      <c r="A91" s="6" t="s">
        <v>257</v>
      </c>
      <c r="B91" s="6" t="s">
        <v>256</v>
      </c>
      <c r="C91" s="6"/>
      <c r="D91" s="6"/>
    </row>
    <row r="92" spans="1:4" s="5" customFormat="1" x14ac:dyDescent="0.3">
      <c r="A92" s="6" t="s">
        <v>259</v>
      </c>
      <c r="B92" s="6" t="s">
        <v>258</v>
      </c>
      <c r="C92" s="6"/>
      <c r="D92" s="6"/>
    </row>
    <row r="93" spans="1:4" s="5" customFormat="1" x14ac:dyDescent="0.3">
      <c r="A93" s="6" t="s">
        <v>261</v>
      </c>
      <c r="B93" s="6" t="s">
        <v>260</v>
      </c>
      <c r="C93" s="6"/>
      <c r="D93" s="6"/>
    </row>
    <row r="94" spans="1:4" s="5" customFormat="1" x14ac:dyDescent="0.3">
      <c r="A94" s="6" t="s">
        <v>263</v>
      </c>
      <c r="B94" s="6" t="s">
        <v>262</v>
      </c>
      <c r="C94" s="6"/>
      <c r="D94" s="6"/>
    </row>
    <row r="95" spans="1:4" s="5" customFormat="1" x14ac:dyDescent="0.3">
      <c r="A95" s="6" t="s">
        <v>265</v>
      </c>
      <c r="B95" s="6" t="s">
        <v>264</v>
      </c>
      <c r="C95" s="6"/>
      <c r="D95" s="6"/>
    </row>
    <row r="96" spans="1:4" s="5" customFormat="1" x14ac:dyDescent="0.3">
      <c r="A96" s="6" t="s">
        <v>267</v>
      </c>
      <c r="B96" s="6" t="s">
        <v>266</v>
      </c>
      <c r="C96" s="6"/>
      <c r="D96" s="6"/>
    </row>
    <row r="97" spans="1:4" s="5" customFormat="1" x14ac:dyDescent="0.3">
      <c r="A97" s="6" t="s">
        <v>269</v>
      </c>
      <c r="B97" s="6" t="s">
        <v>268</v>
      </c>
      <c r="C97" s="6"/>
      <c r="D97" s="6"/>
    </row>
    <row r="98" spans="1:4" s="5" customFormat="1" x14ac:dyDescent="0.3">
      <c r="A98" s="6" t="s">
        <v>271</v>
      </c>
      <c r="B98" s="6" t="s">
        <v>270</v>
      </c>
      <c r="C98" s="6"/>
      <c r="D98" s="6"/>
    </row>
    <row r="99" spans="1:4" s="5" customFormat="1" x14ac:dyDescent="0.3">
      <c r="A99" s="6" t="s">
        <v>273</v>
      </c>
      <c r="B99" s="6" t="s">
        <v>272</v>
      </c>
      <c r="C99" s="6"/>
      <c r="D99" s="6"/>
    </row>
    <row r="100" spans="1:4" s="5" customFormat="1" x14ac:dyDescent="0.3">
      <c r="A100" s="6" t="s">
        <v>275</v>
      </c>
      <c r="B100" s="6" t="s">
        <v>274</v>
      </c>
      <c r="C100" s="6"/>
      <c r="D100" s="6"/>
    </row>
    <row r="101" spans="1:4" s="5" customFormat="1" x14ac:dyDescent="0.3">
      <c r="A101" s="6" t="s">
        <v>277</v>
      </c>
      <c r="B101" s="6" t="s">
        <v>276</v>
      </c>
      <c r="C101" s="6"/>
      <c r="D101" s="6"/>
    </row>
    <row r="102" spans="1:4" s="5" customFormat="1" x14ac:dyDescent="0.3">
      <c r="A102" s="6" t="s">
        <v>279</v>
      </c>
      <c r="B102" s="6" t="s">
        <v>278</v>
      </c>
      <c r="C102" s="6"/>
      <c r="D102" s="6"/>
    </row>
    <row r="103" spans="1:4" s="5" customFormat="1" x14ac:dyDescent="0.3">
      <c r="A103" s="6" t="s">
        <v>281</v>
      </c>
      <c r="B103" s="6" t="s">
        <v>280</v>
      </c>
      <c r="C103" s="6"/>
      <c r="D103" s="6"/>
    </row>
    <row r="104" spans="1:4" s="5" customFormat="1" x14ac:dyDescent="0.3">
      <c r="A104" s="6" t="s">
        <v>283</v>
      </c>
      <c r="B104" s="6" t="s">
        <v>282</v>
      </c>
      <c r="C104" s="6"/>
      <c r="D104" s="6"/>
    </row>
    <row r="105" spans="1:4" s="5" customFormat="1" x14ac:dyDescent="0.3">
      <c r="A105" s="6" t="s">
        <v>285</v>
      </c>
      <c r="B105" s="6" t="s">
        <v>284</v>
      </c>
      <c r="C105" s="6"/>
      <c r="D105" s="6"/>
    </row>
    <row r="106" spans="1:4" s="5" customFormat="1" x14ac:dyDescent="0.3">
      <c r="A106" s="6" t="s">
        <v>287</v>
      </c>
      <c r="B106" s="6" t="s">
        <v>286</v>
      </c>
      <c r="C106" s="6"/>
      <c r="D106" s="6"/>
    </row>
    <row r="107" spans="1:4" s="5" customFormat="1" x14ac:dyDescent="0.3">
      <c r="A107" s="6" t="s">
        <v>289</v>
      </c>
      <c r="B107" s="6" t="s">
        <v>288</v>
      </c>
      <c r="C107" s="6"/>
      <c r="D107" s="6"/>
    </row>
    <row r="108" spans="1:4" s="5" customFormat="1" x14ac:dyDescent="0.3">
      <c r="A108" s="6" t="s">
        <v>291</v>
      </c>
      <c r="B108" s="6" t="s">
        <v>290</v>
      </c>
      <c r="C108" s="6"/>
      <c r="D108" s="6"/>
    </row>
    <row r="109" spans="1:4" s="5" customFormat="1" x14ac:dyDescent="0.3">
      <c r="A109" s="6" t="s">
        <v>293</v>
      </c>
      <c r="B109" s="6" t="s">
        <v>292</v>
      </c>
      <c r="C109" s="6"/>
      <c r="D109" s="6"/>
    </row>
    <row r="110" spans="1:4" s="5" customFormat="1" x14ac:dyDescent="0.3">
      <c r="A110" s="6" t="s">
        <v>295</v>
      </c>
      <c r="B110" s="6" t="s">
        <v>294</v>
      </c>
      <c r="C110" s="6"/>
      <c r="D110" s="6"/>
    </row>
    <row r="111" spans="1:4" s="5" customFormat="1" x14ac:dyDescent="0.3">
      <c r="A111" s="6" t="s">
        <v>297</v>
      </c>
      <c r="B111" s="6" t="s">
        <v>296</v>
      </c>
      <c r="C111" s="6"/>
      <c r="D111" s="6"/>
    </row>
    <row r="112" spans="1:4" s="5" customFormat="1" x14ac:dyDescent="0.3">
      <c r="A112" s="6" t="s">
        <v>299</v>
      </c>
      <c r="B112" s="6" t="s">
        <v>298</v>
      </c>
      <c r="C112" s="6"/>
      <c r="D112" s="6"/>
    </row>
    <row r="113" spans="1:4" s="5" customFormat="1" x14ac:dyDescent="0.3">
      <c r="A113" s="6" t="s">
        <v>301</v>
      </c>
      <c r="B113" s="6" t="s">
        <v>300</v>
      </c>
      <c r="C113" s="6"/>
      <c r="D113" s="6"/>
    </row>
    <row r="114" spans="1:4" s="5" customFormat="1" x14ac:dyDescent="0.3">
      <c r="A114" s="6" t="s">
        <v>303</v>
      </c>
      <c r="B114" s="6" t="s">
        <v>302</v>
      </c>
      <c r="C114" s="6"/>
      <c r="D114" s="6"/>
    </row>
    <row r="115" spans="1:4" s="5" customFormat="1" x14ac:dyDescent="0.3">
      <c r="A115" s="6" t="s">
        <v>305</v>
      </c>
      <c r="B115" s="6" t="s">
        <v>304</v>
      </c>
      <c r="C115" s="6"/>
      <c r="D115" s="6"/>
    </row>
    <row r="116" spans="1:4" s="5" customFormat="1" x14ac:dyDescent="0.3">
      <c r="A116" s="6" t="s">
        <v>307</v>
      </c>
      <c r="B116" s="6" t="s">
        <v>306</v>
      </c>
      <c r="C116" s="6"/>
      <c r="D116" s="6"/>
    </row>
    <row r="117" spans="1:4" s="5" customFormat="1" x14ac:dyDescent="0.3">
      <c r="A117" s="6" t="s">
        <v>309</v>
      </c>
      <c r="B117" s="6" t="s">
        <v>308</v>
      </c>
      <c r="C117" s="6"/>
      <c r="D117" s="6"/>
    </row>
    <row r="118" spans="1:4" s="5" customFormat="1" x14ac:dyDescent="0.3">
      <c r="A118" s="6" t="s">
        <v>311</v>
      </c>
      <c r="B118" s="6" t="s">
        <v>310</v>
      </c>
      <c r="C118" s="6"/>
      <c r="D118" s="6"/>
    </row>
    <row r="119" spans="1:4" s="5" customFormat="1" x14ac:dyDescent="0.3">
      <c r="A119" s="6" t="s">
        <v>313</v>
      </c>
      <c r="B119" s="6" t="s">
        <v>312</v>
      </c>
      <c r="C119" s="6"/>
      <c r="D119" s="6"/>
    </row>
    <row r="120" spans="1:4" s="5" customFormat="1" x14ac:dyDescent="0.3">
      <c r="A120" s="6" t="s">
        <v>315</v>
      </c>
      <c r="B120" s="6" t="s">
        <v>314</v>
      </c>
      <c r="C120" s="6"/>
      <c r="D120" s="6"/>
    </row>
    <row r="121" spans="1:4" s="5" customFormat="1" x14ac:dyDescent="0.3">
      <c r="A121" s="6" t="s">
        <v>317</v>
      </c>
      <c r="B121" s="6" t="s">
        <v>316</v>
      </c>
      <c r="C121" s="6"/>
      <c r="D121" s="6"/>
    </row>
    <row r="122" spans="1:4" s="5" customFormat="1" x14ac:dyDescent="0.3">
      <c r="A122" s="6" t="s">
        <v>319</v>
      </c>
      <c r="B122" s="6" t="s">
        <v>318</v>
      </c>
      <c r="C122" s="6"/>
      <c r="D122" s="6"/>
    </row>
    <row r="123" spans="1:4" s="5" customFormat="1" x14ac:dyDescent="0.3">
      <c r="A123" s="6" t="s">
        <v>321</v>
      </c>
      <c r="B123" s="6" t="s">
        <v>320</v>
      </c>
      <c r="C123" s="6"/>
      <c r="D123" s="6"/>
    </row>
    <row r="124" spans="1:4" s="5" customFormat="1" x14ac:dyDescent="0.3">
      <c r="A124" s="6" t="s">
        <v>323</v>
      </c>
      <c r="B124" s="6" t="s">
        <v>322</v>
      </c>
      <c r="C124" s="6"/>
      <c r="D124" s="6"/>
    </row>
    <row r="125" spans="1:4" s="5" customFormat="1" x14ac:dyDescent="0.3">
      <c r="A125" s="6" t="s">
        <v>325</v>
      </c>
      <c r="B125" s="6" t="s">
        <v>324</v>
      </c>
      <c r="C125" s="6"/>
      <c r="D125" s="6"/>
    </row>
    <row r="126" spans="1:4" s="5" customFormat="1" x14ac:dyDescent="0.3">
      <c r="A126" s="6" t="s">
        <v>327</v>
      </c>
      <c r="B126" s="6" t="s">
        <v>326</v>
      </c>
      <c r="C126" s="6"/>
      <c r="D126" s="6"/>
    </row>
    <row r="127" spans="1:4" s="5" customFormat="1" x14ac:dyDescent="0.3">
      <c r="A127" s="6" t="s">
        <v>329</v>
      </c>
      <c r="B127" s="6" t="s">
        <v>328</v>
      </c>
      <c r="C127" s="6"/>
      <c r="D127" s="6"/>
    </row>
    <row r="128" spans="1:4" s="5" customFormat="1" x14ac:dyDescent="0.3">
      <c r="A128" s="6" t="s">
        <v>331</v>
      </c>
      <c r="B128" s="6" t="s">
        <v>330</v>
      </c>
      <c r="C128" s="6"/>
      <c r="D128" s="6"/>
    </row>
    <row r="129" spans="1:4" s="5" customFormat="1" x14ac:dyDescent="0.3">
      <c r="A129" s="6" t="s">
        <v>333</v>
      </c>
      <c r="B129" s="6" t="s">
        <v>332</v>
      </c>
      <c r="C129" s="6"/>
      <c r="D129" s="6"/>
    </row>
    <row r="130" spans="1:4" s="5" customFormat="1" x14ac:dyDescent="0.3">
      <c r="A130" s="6" t="s">
        <v>335</v>
      </c>
      <c r="B130" s="6" t="s">
        <v>334</v>
      </c>
      <c r="C130" s="6"/>
      <c r="D130" s="6"/>
    </row>
    <row r="131" spans="1:4" s="5" customFormat="1" x14ac:dyDescent="0.3">
      <c r="A131" s="6" t="s">
        <v>337</v>
      </c>
      <c r="B131" s="6" t="s">
        <v>336</v>
      </c>
      <c r="C131" s="6"/>
      <c r="D131" s="6"/>
    </row>
    <row r="132" spans="1:4" s="5" customFormat="1" x14ac:dyDescent="0.3">
      <c r="A132" s="6" t="s">
        <v>339</v>
      </c>
      <c r="B132" s="6" t="s">
        <v>338</v>
      </c>
      <c r="C132" s="6"/>
      <c r="D132" s="6"/>
    </row>
    <row r="133" spans="1:4" s="5" customFormat="1" x14ac:dyDescent="0.3">
      <c r="A133" s="6" t="s">
        <v>341</v>
      </c>
      <c r="B133" s="6" t="s">
        <v>340</v>
      </c>
      <c r="C133" s="6"/>
      <c r="D133" s="6"/>
    </row>
    <row r="134" spans="1:4" s="5" customFormat="1" x14ac:dyDescent="0.3">
      <c r="A134" s="6" t="s">
        <v>343</v>
      </c>
      <c r="B134" s="6" t="s">
        <v>342</v>
      </c>
      <c r="C134" s="6"/>
      <c r="D134" s="6"/>
    </row>
    <row r="135" spans="1:4" s="5" customFormat="1" x14ac:dyDescent="0.3">
      <c r="A135" s="6" t="s">
        <v>345</v>
      </c>
      <c r="B135" s="6" t="s">
        <v>344</v>
      </c>
      <c r="C135" s="6"/>
      <c r="D135" s="6"/>
    </row>
    <row r="136" spans="1:4" s="5" customFormat="1" x14ac:dyDescent="0.3">
      <c r="A136" s="6" t="s">
        <v>347</v>
      </c>
      <c r="B136" s="6" t="s">
        <v>346</v>
      </c>
      <c r="C136" s="6"/>
      <c r="D136" s="6"/>
    </row>
    <row r="137" spans="1:4" s="5" customFormat="1" x14ac:dyDescent="0.3">
      <c r="A137" s="6" t="s">
        <v>349</v>
      </c>
      <c r="B137" s="6" t="s">
        <v>348</v>
      </c>
      <c r="C137" s="6"/>
      <c r="D137" s="6"/>
    </row>
    <row r="138" spans="1:4" s="5" customFormat="1" x14ac:dyDescent="0.3">
      <c r="A138" s="6" t="s">
        <v>351</v>
      </c>
      <c r="B138" s="6" t="s">
        <v>350</v>
      </c>
      <c r="C138" s="6"/>
      <c r="D138" s="6"/>
    </row>
    <row r="139" spans="1:4" s="5" customFormat="1" x14ac:dyDescent="0.3">
      <c r="A139" s="6" t="s">
        <v>353</v>
      </c>
      <c r="B139" s="6" t="s">
        <v>352</v>
      </c>
      <c r="C139" s="6"/>
      <c r="D139" s="6"/>
    </row>
    <row r="140" spans="1:4" s="5" customFormat="1" x14ac:dyDescent="0.3">
      <c r="A140" s="6" t="s">
        <v>355</v>
      </c>
      <c r="B140" s="6" t="s">
        <v>354</v>
      </c>
      <c r="C140" s="6"/>
      <c r="D140" s="6"/>
    </row>
    <row r="141" spans="1:4" s="5" customFormat="1" x14ac:dyDescent="0.3">
      <c r="A141" s="6" t="s">
        <v>357</v>
      </c>
      <c r="B141" s="6" t="s">
        <v>356</v>
      </c>
      <c r="C141" s="6"/>
      <c r="D141" s="6"/>
    </row>
    <row r="142" spans="1:4" s="5" customFormat="1" x14ac:dyDescent="0.3">
      <c r="A142" s="6" t="s">
        <v>359</v>
      </c>
      <c r="B142" s="6" t="s">
        <v>358</v>
      </c>
      <c r="C142" s="6"/>
      <c r="D142" s="6"/>
    </row>
    <row r="143" spans="1:4" s="5" customFormat="1" x14ac:dyDescent="0.3">
      <c r="A143" s="6" t="s">
        <v>361</v>
      </c>
      <c r="B143" s="6" t="s">
        <v>360</v>
      </c>
      <c r="C143" s="6"/>
      <c r="D143" s="6"/>
    </row>
    <row r="144" spans="1:4" s="5" customFormat="1" x14ac:dyDescent="0.3">
      <c r="A144" s="6" t="s">
        <v>363</v>
      </c>
      <c r="B144" s="6" t="s">
        <v>362</v>
      </c>
      <c r="C144" s="6"/>
      <c r="D144" s="6"/>
    </row>
    <row r="145" spans="1:4" s="5" customFormat="1" x14ac:dyDescent="0.3">
      <c r="A145" s="6" t="s">
        <v>365</v>
      </c>
      <c r="B145" s="6" t="s">
        <v>364</v>
      </c>
      <c r="C145" s="6"/>
      <c r="D145" s="6"/>
    </row>
    <row r="146" spans="1:4" s="5" customFormat="1" x14ac:dyDescent="0.3">
      <c r="A146" s="6" t="s">
        <v>367</v>
      </c>
      <c r="B146" s="6" t="s">
        <v>366</v>
      </c>
      <c r="C146" s="6"/>
      <c r="D146" s="6"/>
    </row>
    <row r="147" spans="1:4" s="5" customFormat="1" x14ac:dyDescent="0.3">
      <c r="A147" s="6" t="s">
        <v>369</v>
      </c>
      <c r="B147" s="6" t="s">
        <v>368</v>
      </c>
      <c r="C147" s="6"/>
      <c r="D147" s="6"/>
    </row>
    <row r="148" spans="1:4" s="5" customFormat="1" x14ac:dyDescent="0.3">
      <c r="A148" s="6" t="s">
        <v>371</v>
      </c>
      <c r="B148" s="6" t="s">
        <v>370</v>
      </c>
      <c r="C148" s="6"/>
      <c r="D148" s="6"/>
    </row>
    <row r="149" spans="1:4" s="5" customFormat="1" x14ac:dyDescent="0.3">
      <c r="A149" s="6" t="s">
        <v>373</v>
      </c>
      <c r="B149" s="6" t="s">
        <v>372</v>
      </c>
      <c r="C149" s="6"/>
      <c r="D149" s="6"/>
    </row>
    <row r="150" spans="1:4" s="5" customFormat="1" x14ac:dyDescent="0.3">
      <c r="A150" s="6" t="s">
        <v>375</v>
      </c>
      <c r="B150" s="6" t="s">
        <v>374</v>
      </c>
      <c r="C150" s="6"/>
      <c r="D150" s="6"/>
    </row>
    <row r="151" spans="1:4" s="5" customFormat="1" x14ac:dyDescent="0.3">
      <c r="A151" s="6" t="s">
        <v>377</v>
      </c>
      <c r="B151" s="6" t="s">
        <v>376</v>
      </c>
      <c r="C151" s="6"/>
      <c r="D151" s="6"/>
    </row>
    <row r="152" spans="1:4" s="5" customFormat="1" x14ac:dyDescent="0.3">
      <c r="A152" s="6" t="s">
        <v>379</v>
      </c>
      <c r="B152" s="6" t="s">
        <v>378</v>
      </c>
      <c r="C152" s="6"/>
      <c r="D152" s="6"/>
    </row>
    <row r="153" spans="1:4" s="5" customFormat="1" x14ac:dyDescent="0.3">
      <c r="A153" s="6" t="s">
        <v>381</v>
      </c>
      <c r="B153" s="6" t="s">
        <v>380</v>
      </c>
      <c r="C153" s="6"/>
      <c r="D153" s="6"/>
    </row>
    <row r="154" spans="1:4" s="5" customFormat="1" x14ac:dyDescent="0.3">
      <c r="A154" s="6" t="s">
        <v>383</v>
      </c>
      <c r="B154" s="6" t="s">
        <v>382</v>
      </c>
      <c r="C154" s="6"/>
      <c r="D154" s="6"/>
    </row>
    <row r="155" spans="1:4" s="5" customFormat="1" x14ac:dyDescent="0.3">
      <c r="A155" s="6" t="s">
        <v>385</v>
      </c>
      <c r="B155" s="6" t="s">
        <v>384</v>
      </c>
      <c r="C155" s="6"/>
      <c r="D155" s="6"/>
    </row>
    <row r="156" spans="1:4" s="5" customFormat="1" x14ac:dyDescent="0.3">
      <c r="A156" s="6" t="s">
        <v>387</v>
      </c>
      <c r="B156" s="6" t="s">
        <v>386</v>
      </c>
      <c r="C156" s="6"/>
      <c r="D156" s="6"/>
    </row>
    <row r="157" spans="1:4" s="5" customFormat="1" x14ac:dyDescent="0.3">
      <c r="A157" s="6" t="s">
        <v>389</v>
      </c>
      <c r="B157" s="6" t="s">
        <v>388</v>
      </c>
      <c r="C157" s="6"/>
      <c r="D157" s="6"/>
    </row>
    <row r="158" spans="1:4" s="5" customFormat="1" x14ac:dyDescent="0.3">
      <c r="A158" s="6" t="s">
        <v>391</v>
      </c>
      <c r="B158" s="6" t="s">
        <v>390</v>
      </c>
      <c r="C158" s="6"/>
      <c r="D158" s="6"/>
    </row>
    <row r="159" spans="1:4" s="5" customFormat="1" x14ac:dyDescent="0.3">
      <c r="A159" s="6" t="s">
        <v>393</v>
      </c>
      <c r="B159" s="6" t="s">
        <v>392</v>
      </c>
      <c r="C159" s="6"/>
      <c r="D159" s="6"/>
    </row>
    <row r="160" spans="1:4" s="5" customFormat="1" x14ac:dyDescent="0.3">
      <c r="A160" s="6" t="s">
        <v>395</v>
      </c>
      <c r="B160" s="6" t="s">
        <v>394</v>
      </c>
      <c r="C160" s="6"/>
      <c r="D160" s="6"/>
    </row>
    <row r="161" spans="1:4" s="5" customFormat="1" x14ac:dyDescent="0.3">
      <c r="A161" s="6" t="s">
        <v>397</v>
      </c>
      <c r="B161" s="6" t="s">
        <v>396</v>
      </c>
      <c r="C161" s="6"/>
      <c r="D161" s="6"/>
    </row>
    <row r="162" spans="1:4" s="5" customFormat="1" x14ac:dyDescent="0.3">
      <c r="A162" s="6" t="s">
        <v>399</v>
      </c>
      <c r="B162" s="6" t="s">
        <v>398</v>
      </c>
      <c r="C162" s="6"/>
      <c r="D162" s="6"/>
    </row>
    <row r="163" spans="1:4" s="5" customFormat="1" x14ac:dyDescent="0.3">
      <c r="A163" s="6" t="s">
        <v>401</v>
      </c>
      <c r="B163" s="6" t="s">
        <v>400</v>
      </c>
      <c r="C163" s="6"/>
      <c r="D163" s="6"/>
    </row>
    <row r="164" spans="1:4" s="5" customFormat="1" x14ac:dyDescent="0.3">
      <c r="A164" s="6" t="s">
        <v>403</v>
      </c>
      <c r="B164" s="6" t="s">
        <v>402</v>
      </c>
      <c r="C164" s="6"/>
      <c r="D164" s="6"/>
    </row>
    <row r="165" spans="1:4" s="5" customFormat="1" x14ac:dyDescent="0.3">
      <c r="A165" s="6" t="s">
        <v>405</v>
      </c>
      <c r="B165" s="6" t="s">
        <v>404</v>
      </c>
      <c r="C165" s="6"/>
      <c r="D165" s="6"/>
    </row>
    <row r="166" spans="1:4" s="5" customFormat="1" x14ac:dyDescent="0.3">
      <c r="A166" s="6" t="s">
        <v>407</v>
      </c>
      <c r="B166" s="6" t="s">
        <v>406</v>
      </c>
      <c r="C166" s="6"/>
      <c r="D166" s="6"/>
    </row>
    <row r="167" spans="1:4" s="5" customFormat="1" x14ac:dyDescent="0.3">
      <c r="A167" s="6" t="s">
        <v>409</v>
      </c>
      <c r="B167" s="6" t="s">
        <v>408</v>
      </c>
      <c r="C167" s="6"/>
      <c r="D167" s="6"/>
    </row>
    <row r="168" spans="1:4" s="5" customFormat="1" x14ac:dyDescent="0.3">
      <c r="A168" s="6" t="s">
        <v>411</v>
      </c>
      <c r="B168" s="6" t="s">
        <v>410</v>
      </c>
      <c r="C168" s="6"/>
      <c r="D168" s="6"/>
    </row>
    <row r="169" spans="1:4" s="5" customFormat="1" x14ac:dyDescent="0.3">
      <c r="A169" s="6" t="s">
        <v>413</v>
      </c>
      <c r="B169" s="6" t="s">
        <v>412</v>
      </c>
      <c r="C169" s="6"/>
      <c r="D169" s="6"/>
    </row>
    <row r="170" spans="1:4" s="5" customFormat="1" x14ac:dyDescent="0.3">
      <c r="A170" s="6" t="s">
        <v>415</v>
      </c>
      <c r="B170" s="6" t="s">
        <v>414</v>
      </c>
      <c r="C170" s="6"/>
      <c r="D170" s="6"/>
    </row>
    <row r="171" spans="1:4" s="5" customFormat="1" x14ac:dyDescent="0.3">
      <c r="A171" s="6" t="s">
        <v>417</v>
      </c>
      <c r="B171" s="6" t="s">
        <v>416</v>
      </c>
      <c r="C171" s="6"/>
      <c r="D171" s="6"/>
    </row>
    <row r="172" spans="1:4" s="5" customFormat="1" x14ac:dyDescent="0.3">
      <c r="A172" s="6" t="s">
        <v>419</v>
      </c>
      <c r="B172" s="6" t="s">
        <v>418</v>
      </c>
      <c r="C172" s="6"/>
      <c r="D172" s="6"/>
    </row>
    <row r="173" spans="1:4" s="5" customFormat="1" x14ac:dyDescent="0.3">
      <c r="A173" s="6" t="s">
        <v>421</v>
      </c>
      <c r="B173" s="6" t="s">
        <v>420</v>
      </c>
      <c r="C173" s="6"/>
      <c r="D173" s="6"/>
    </row>
    <row r="174" spans="1:4" s="5" customFormat="1" x14ac:dyDescent="0.3">
      <c r="A174" s="6" t="s">
        <v>423</v>
      </c>
      <c r="B174" s="6" t="s">
        <v>422</v>
      </c>
      <c r="C174" s="6"/>
      <c r="D174" s="6"/>
    </row>
    <row r="175" spans="1:4" s="5" customFormat="1" x14ac:dyDescent="0.3">
      <c r="A175" s="6" t="s">
        <v>425</v>
      </c>
      <c r="B175" s="6" t="s">
        <v>424</v>
      </c>
      <c r="C175" s="6"/>
      <c r="D175" s="6"/>
    </row>
    <row r="176" spans="1:4" s="5" customFormat="1" x14ac:dyDescent="0.3">
      <c r="A176" s="6" t="s">
        <v>427</v>
      </c>
      <c r="B176" s="6" t="s">
        <v>426</v>
      </c>
      <c r="C176" s="6"/>
      <c r="D176" s="6"/>
    </row>
    <row r="177" spans="1:4" s="5" customFormat="1" x14ac:dyDescent="0.3">
      <c r="A177" s="6" t="s">
        <v>429</v>
      </c>
      <c r="B177" s="6" t="s">
        <v>428</v>
      </c>
      <c r="C177" s="6"/>
      <c r="D177" s="6"/>
    </row>
    <row r="178" spans="1:4" s="5" customFormat="1" x14ac:dyDescent="0.3">
      <c r="A178" s="6" t="s">
        <v>431</v>
      </c>
      <c r="B178" s="6" t="s">
        <v>430</v>
      </c>
      <c r="C178" s="6"/>
      <c r="D178" s="6"/>
    </row>
    <row r="179" spans="1:4" s="5" customFormat="1" x14ac:dyDescent="0.3">
      <c r="A179" s="6" t="s">
        <v>433</v>
      </c>
      <c r="B179" s="6" t="s">
        <v>432</v>
      </c>
      <c r="C179" s="6"/>
      <c r="D179" s="6"/>
    </row>
    <row r="180" spans="1:4" s="5" customFormat="1" x14ac:dyDescent="0.3">
      <c r="A180" s="6" t="s">
        <v>435</v>
      </c>
      <c r="B180" s="6" t="s">
        <v>434</v>
      </c>
      <c r="C180" s="6"/>
      <c r="D180" s="6"/>
    </row>
    <row r="181" spans="1:4" s="5" customFormat="1" x14ac:dyDescent="0.3">
      <c r="A181" s="6" t="s">
        <v>437</v>
      </c>
      <c r="B181" s="6" t="s">
        <v>436</v>
      </c>
      <c r="C181" s="6"/>
      <c r="D181" s="6"/>
    </row>
    <row r="182" spans="1:4" s="5" customFormat="1" x14ac:dyDescent="0.3">
      <c r="A182" s="6" t="s">
        <v>439</v>
      </c>
      <c r="B182" s="6" t="s">
        <v>438</v>
      </c>
      <c r="C182" s="6"/>
      <c r="D182" s="6"/>
    </row>
    <row r="183" spans="1:4" s="5" customFormat="1" x14ac:dyDescent="0.3">
      <c r="A183" s="6" t="s">
        <v>441</v>
      </c>
      <c r="B183" s="6" t="s">
        <v>440</v>
      </c>
      <c r="C183" s="6"/>
      <c r="D183" s="6"/>
    </row>
    <row r="184" spans="1:4" s="5" customFormat="1" x14ac:dyDescent="0.3">
      <c r="A184" s="6" t="s">
        <v>443</v>
      </c>
      <c r="B184" s="6" t="s">
        <v>442</v>
      </c>
      <c r="C184" s="6"/>
      <c r="D184" s="6"/>
    </row>
    <row r="185" spans="1:4" s="5" customFormat="1" x14ac:dyDescent="0.3">
      <c r="A185" s="6" t="s">
        <v>445</v>
      </c>
      <c r="B185" s="6" t="s">
        <v>444</v>
      </c>
      <c r="C185" s="6"/>
      <c r="D185" s="6"/>
    </row>
    <row r="186" spans="1:4" s="5" customFormat="1" x14ac:dyDescent="0.3">
      <c r="A186" s="6" t="s">
        <v>447</v>
      </c>
      <c r="B186" s="6" t="s">
        <v>446</v>
      </c>
      <c r="C186" s="6"/>
      <c r="D186" s="6"/>
    </row>
    <row r="187" spans="1:4" s="5" customFormat="1" x14ac:dyDescent="0.3">
      <c r="A187" s="6" t="s">
        <v>449</v>
      </c>
      <c r="B187" s="6" t="s">
        <v>448</v>
      </c>
      <c r="C187" s="6"/>
      <c r="D187" s="6"/>
    </row>
    <row r="188" spans="1:4" s="5" customFormat="1" x14ac:dyDescent="0.3">
      <c r="A188" s="6" t="s">
        <v>451</v>
      </c>
      <c r="B188" s="6" t="s">
        <v>450</v>
      </c>
      <c r="C188" s="6"/>
      <c r="D188" s="6"/>
    </row>
    <row r="189" spans="1:4" s="5" customFormat="1" x14ac:dyDescent="0.3">
      <c r="A189" s="6" t="s">
        <v>453</v>
      </c>
      <c r="B189" s="6" t="s">
        <v>452</v>
      </c>
      <c r="C189" s="6"/>
      <c r="D189" s="6"/>
    </row>
    <row r="190" spans="1:4" s="5" customFormat="1" x14ac:dyDescent="0.3">
      <c r="A190" s="6" t="s">
        <v>455</v>
      </c>
      <c r="B190" s="6" t="s">
        <v>454</v>
      </c>
      <c r="C190" s="6"/>
      <c r="D190" s="6"/>
    </row>
    <row r="191" spans="1:4" s="5" customFormat="1" x14ac:dyDescent="0.3">
      <c r="A191" s="6" t="s">
        <v>457</v>
      </c>
      <c r="B191" s="6" t="s">
        <v>456</v>
      </c>
      <c r="C191" s="6"/>
      <c r="D191" s="6"/>
    </row>
    <row r="192" spans="1:4" s="5" customFormat="1" x14ac:dyDescent="0.3">
      <c r="A192" s="6" t="s">
        <v>459</v>
      </c>
      <c r="B192" s="6" t="s">
        <v>458</v>
      </c>
      <c r="C192" s="6"/>
      <c r="D192" s="6"/>
    </row>
    <row r="193" spans="1:4" s="5" customFormat="1" x14ac:dyDescent="0.3">
      <c r="A193" s="6" t="s">
        <v>461</v>
      </c>
      <c r="B193" s="6" t="s">
        <v>460</v>
      </c>
      <c r="C193" s="6"/>
      <c r="D193" s="6"/>
    </row>
    <row r="194" spans="1:4" s="5" customFormat="1" x14ac:dyDescent="0.3">
      <c r="A194" s="6" t="s">
        <v>463</v>
      </c>
      <c r="B194" s="6" t="s">
        <v>462</v>
      </c>
      <c r="C194" s="6"/>
      <c r="D194" s="6"/>
    </row>
    <row r="195" spans="1:4" s="5" customFormat="1" x14ac:dyDescent="0.3">
      <c r="A195" s="6" t="s">
        <v>465</v>
      </c>
      <c r="B195" s="6" t="s">
        <v>464</v>
      </c>
      <c r="C195" s="6"/>
      <c r="D195" s="6"/>
    </row>
    <row r="196" spans="1:4" s="5" customFormat="1" x14ac:dyDescent="0.3">
      <c r="A196" s="6" t="s">
        <v>467</v>
      </c>
      <c r="B196" s="6" t="s">
        <v>466</v>
      </c>
      <c r="C196" s="6"/>
      <c r="D196" s="6"/>
    </row>
    <row r="197" spans="1:4" s="5" customFormat="1" x14ac:dyDescent="0.3">
      <c r="A197" s="6" t="s">
        <v>469</v>
      </c>
      <c r="B197" s="6" t="s">
        <v>468</v>
      </c>
      <c r="C197" s="6"/>
      <c r="D197" s="6"/>
    </row>
    <row r="198" spans="1:4" s="5" customFormat="1" x14ac:dyDescent="0.3">
      <c r="A198" s="6" t="s">
        <v>471</v>
      </c>
      <c r="B198" s="6" t="s">
        <v>470</v>
      </c>
      <c r="C198" s="6"/>
      <c r="D198" s="6"/>
    </row>
    <row r="199" spans="1:4" s="5" customFormat="1" x14ac:dyDescent="0.3">
      <c r="A199" s="6" t="s">
        <v>473</v>
      </c>
      <c r="B199" s="6" t="s">
        <v>472</v>
      </c>
      <c r="C199" s="6"/>
      <c r="D199" s="6"/>
    </row>
    <row r="200" spans="1:4" s="5" customFormat="1" x14ac:dyDescent="0.3">
      <c r="A200" s="6" t="s">
        <v>475</v>
      </c>
      <c r="B200" s="6" t="s">
        <v>474</v>
      </c>
      <c r="C200" s="6"/>
      <c r="D200" s="6"/>
    </row>
    <row r="201" spans="1:4" s="5" customFormat="1" x14ac:dyDescent="0.3">
      <c r="A201" s="6" t="s">
        <v>477</v>
      </c>
      <c r="B201" s="6" t="s">
        <v>476</v>
      </c>
      <c r="C201" s="6"/>
      <c r="D201" s="6"/>
    </row>
    <row r="202" spans="1:4" s="5" customFormat="1" x14ac:dyDescent="0.3">
      <c r="A202" s="6" t="s">
        <v>479</v>
      </c>
      <c r="B202" s="6" t="s">
        <v>478</v>
      </c>
      <c r="C202" s="6"/>
      <c r="D202" s="6"/>
    </row>
    <row r="203" spans="1:4" s="5" customFormat="1" x14ac:dyDescent="0.3">
      <c r="A203" s="6" t="s">
        <v>481</v>
      </c>
      <c r="B203" s="6" t="s">
        <v>480</v>
      </c>
      <c r="C203" s="6"/>
      <c r="D203" s="6"/>
    </row>
    <row r="204" spans="1:4" s="5" customFormat="1" x14ac:dyDescent="0.3">
      <c r="A204" s="6" t="s">
        <v>483</v>
      </c>
      <c r="B204" s="6" t="s">
        <v>482</v>
      </c>
      <c r="C204" s="6"/>
      <c r="D204" s="6"/>
    </row>
    <row r="205" spans="1:4" s="5" customFormat="1" x14ac:dyDescent="0.3">
      <c r="A205" s="6" t="s">
        <v>485</v>
      </c>
      <c r="B205" s="6" t="s">
        <v>484</v>
      </c>
      <c r="C205" s="6"/>
      <c r="D205" s="6"/>
    </row>
    <row r="206" spans="1:4" s="5" customFormat="1" x14ac:dyDescent="0.3">
      <c r="A206" s="6" t="s">
        <v>487</v>
      </c>
      <c r="B206" s="6" t="s">
        <v>486</v>
      </c>
      <c r="C206" s="6"/>
      <c r="D206" s="6"/>
    </row>
    <row r="207" spans="1:4" s="5" customFormat="1" x14ac:dyDescent="0.3">
      <c r="A207" s="6" t="s">
        <v>489</v>
      </c>
      <c r="B207" s="6" t="s">
        <v>488</v>
      </c>
      <c r="C207" s="6"/>
      <c r="D207" s="6"/>
    </row>
    <row r="208" spans="1:4" s="5" customFormat="1" x14ac:dyDescent="0.3">
      <c r="A208" s="6" t="s">
        <v>491</v>
      </c>
      <c r="B208" s="6" t="s">
        <v>490</v>
      </c>
      <c r="C208" s="6"/>
      <c r="D208" s="6"/>
    </row>
    <row r="209" spans="1:4" s="5" customFormat="1" x14ac:dyDescent="0.3">
      <c r="A209" s="6" t="s">
        <v>493</v>
      </c>
      <c r="B209" s="6" t="s">
        <v>492</v>
      </c>
      <c r="C209" s="6"/>
      <c r="D209" s="6"/>
    </row>
    <row r="210" spans="1:4" s="5" customFormat="1" x14ac:dyDescent="0.3">
      <c r="A210" s="6" t="s">
        <v>495</v>
      </c>
      <c r="B210" s="6" t="s">
        <v>494</v>
      </c>
      <c r="C210" s="6"/>
      <c r="D210" s="6"/>
    </row>
    <row r="211" spans="1:4" s="5" customFormat="1" x14ac:dyDescent="0.3">
      <c r="A211" s="6" t="s">
        <v>497</v>
      </c>
      <c r="B211" s="6" t="s">
        <v>496</v>
      </c>
      <c r="C211" s="6"/>
      <c r="D211" s="6"/>
    </row>
    <row r="212" spans="1:4" s="5" customFormat="1" x14ac:dyDescent="0.3">
      <c r="A212" s="6" t="s">
        <v>499</v>
      </c>
      <c r="B212" s="6" t="s">
        <v>498</v>
      </c>
      <c r="C212" s="6"/>
      <c r="D212" s="6"/>
    </row>
    <row r="213" spans="1:4" s="5" customFormat="1" x14ac:dyDescent="0.3">
      <c r="A213" s="6" t="s">
        <v>501</v>
      </c>
      <c r="B213" s="6" t="s">
        <v>500</v>
      </c>
      <c r="C213" s="6"/>
      <c r="D213" s="6"/>
    </row>
    <row r="214" spans="1:4" s="5" customFormat="1" x14ac:dyDescent="0.3">
      <c r="A214" s="6" t="s">
        <v>503</v>
      </c>
      <c r="B214" s="6" t="s">
        <v>502</v>
      </c>
      <c r="C214" s="6"/>
      <c r="D214" s="6"/>
    </row>
    <row r="215" spans="1:4" s="5" customFormat="1" x14ac:dyDescent="0.3">
      <c r="A215" s="6" t="s">
        <v>505</v>
      </c>
      <c r="B215" s="6" t="s">
        <v>504</v>
      </c>
      <c r="C215" s="6"/>
      <c r="D215" s="6"/>
    </row>
    <row r="216" spans="1:4" s="5" customFormat="1" x14ac:dyDescent="0.3">
      <c r="A216" s="6" t="s">
        <v>507</v>
      </c>
      <c r="B216" s="6" t="s">
        <v>506</v>
      </c>
      <c r="C216" s="6"/>
      <c r="D216" s="6"/>
    </row>
    <row r="217" spans="1:4" s="5" customFormat="1" x14ac:dyDescent="0.3">
      <c r="A217" s="6" t="s">
        <v>509</v>
      </c>
      <c r="B217" s="6" t="s">
        <v>508</v>
      </c>
      <c r="C217" s="6"/>
      <c r="D217" s="6"/>
    </row>
    <row r="218" spans="1:4" s="5" customFormat="1" x14ac:dyDescent="0.3">
      <c r="A218" s="6" t="s">
        <v>511</v>
      </c>
      <c r="B218" s="6" t="s">
        <v>510</v>
      </c>
      <c r="C218" s="6"/>
      <c r="D218" s="6"/>
    </row>
    <row r="219" spans="1:4" s="5" customFormat="1" x14ac:dyDescent="0.3">
      <c r="A219" s="6" t="s">
        <v>513</v>
      </c>
      <c r="B219" s="6" t="s">
        <v>512</v>
      </c>
      <c r="C219" s="6"/>
      <c r="D219" s="6"/>
    </row>
    <row r="220" spans="1:4" s="5" customFormat="1" x14ac:dyDescent="0.3">
      <c r="A220" s="6" t="s">
        <v>515</v>
      </c>
      <c r="B220" s="6" t="s">
        <v>514</v>
      </c>
      <c r="C220" s="6"/>
      <c r="D220" s="6"/>
    </row>
    <row r="221" spans="1:4" s="5" customFormat="1" x14ac:dyDescent="0.3">
      <c r="A221" s="6" t="s">
        <v>517</v>
      </c>
      <c r="B221" s="6" t="s">
        <v>516</v>
      </c>
      <c r="C221" s="6"/>
      <c r="D221" s="6"/>
    </row>
    <row r="222" spans="1:4" s="5" customFormat="1" x14ac:dyDescent="0.3">
      <c r="A222" s="6" t="s">
        <v>519</v>
      </c>
      <c r="B222" s="6" t="s">
        <v>518</v>
      </c>
      <c r="C222" s="6"/>
      <c r="D222" s="6"/>
    </row>
    <row r="223" spans="1:4" s="5" customFormat="1" x14ac:dyDescent="0.3">
      <c r="A223" s="6" t="s">
        <v>521</v>
      </c>
      <c r="B223" s="6" t="s">
        <v>520</v>
      </c>
      <c r="C223" s="6"/>
      <c r="D223" s="6"/>
    </row>
    <row r="224" spans="1:4" s="5" customFormat="1" x14ac:dyDescent="0.3">
      <c r="A224" s="6" t="s">
        <v>523</v>
      </c>
      <c r="B224" s="6" t="s">
        <v>522</v>
      </c>
      <c r="C224" s="6"/>
      <c r="D224" s="6"/>
    </row>
    <row r="225" spans="1:4" s="5" customFormat="1" x14ac:dyDescent="0.3">
      <c r="A225" s="6" t="s">
        <v>525</v>
      </c>
      <c r="B225" s="6" t="s">
        <v>524</v>
      </c>
      <c r="C225" s="6"/>
      <c r="D225" s="6"/>
    </row>
    <row r="226" spans="1:4" s="5" customFormat="1" x14ac:dyDescent="0.3">
      <c r="A226" s="6" t="s">
        <v>527</v>
      </c>
      <c r="B226" s="6" t="s">
        <v>526</v>
      </c>
      <c r="C226" s="6"/>
      <c r="D226" s="6"/>
    </row>
    <row r="227" spans="1:4" s="5" customFormat="1" x14ac:dyDescent="0.3">
      <c r="A227" s="6" t="s">
        <v>529</v>
      </c>
      <c r="B227" s="6" t="s">
        <v>528</v>
      </c>
      <c r="C227" s="6"/>
      <c r="D227" s="6"/>
    </row>
    <row r="228" spans="1:4" s="5" customFormat="1" x14ac:dyDescent="0.3">
      <c r="A228" s="6" t="s">
        <v>531</v>
      </c>
      <c r="B228" s="6" t="s">
        <v>530</v>
      </c>
      <c r="C228" s="6"/>
      <c r="D228" s="6"/>
    </row>
    <row r="229" spans="1:4" s="5" customFormat="1" x14ac:dyDescent="0.3">
      <c r="A229" s="6" t="s">
        <v>533</v>
      </c>
      <c r="B229" s="6" t="s">
        <v>532</v>
      </c>
      <c r="C229" s="6"/>
      <c r="D229" s="6"/>
    </row>
    <row r="230" spans="1:4" s="5" customFormat="1" x14ac:dyDescent="0.3">
      <c r="A230" s="6" t="s">
        <v>535</v>
      </c>
      <c r="B230" s="6" t="s">
        <v>534</v>
      </c>
      <c r="C230" s="6"/>
      <c r="D230" s="6"/>
    </row>
    <row r="231" spans="1:4" s="5" customFormat="1" x14ac:dyDescent="0.3">
      <c r="A231" s="6" t="s">
        <v>537</v>
      </c>
      <c r="B231" s="6" t="s">
        <v>536</v>
      </c>
      <c r="C231" s="6"/>
      <c r="D231" s="6"/>
    </row>
    <row r="232" spans="1:4" s="5" customFormat="1" x14ac:dyDescent="0.3">
      <c r="A232" s="6" t="s">
        <v>539</v>
      </c>
      <c r="B232" s="6" t="s">
        <v>538</v>
      </c>
      <c r="C232" s="6"/>
      <c r="D232" s="6"/>
    </row>
    <row r="233" spans="1:4" s="5" customFormat="1" x14ac:dyDescent="0.3">
      <c r="A233" s="6" t="s">
        <v>541</v>
      </c>
      <c r="B233" s="6" t="s">
        <v>540</v>
      </c>
      <c r="C233" s="6"/>
      <c r="D233" s="6"/>
    </row>
    <row r="234" spans="1:4" s="5" customFormat="1" x14ac:dyDescent="0.3">
      <c r="A234" s="6" t="s">
        <v>543</v>
      </c>
      <c r="B234" s="6" t="s">
        <v>542</v>
      </c>
      <c r="C234" s="6"/>
      <c r="D234" s="6"/>
    </row>
    <row r="235" spans="1:4" s="5" customFormat="1" x14ac:dyDescent="0.3">
      <c r="A235" s="6" t="s">
        <v>545</v>
      </c>
      <c r="B235" s="6" t="s">
        <v>544</v>
      </c>
      <c r="C235" s="6"/>
      <c r="D235" s="6"/>
    </row>
    <row r="236" spans="1:4" s="5" customFormat="1" x14ac:dyDescent="0.3">
      <c r="A236" s="6" t="s">
        <v>547</v>
      </c>
      <c r="B236" s="6" t="s">
        <v>546</v>
      </c>
      <c r="C236" s="6"/>
      <c r="D236" s="6"/>
    </row>
    <row r="237" spans="1:4" s="5" customFormat="1" x14ac:dyDescent="0.3">
      <c r="A237" s="6" t="s">
        <v>548</v>
      </c>
      <c r="B237" s="6" t="s">
        <v>578</v>
      </c>
      <c r="C237" s="6"/>
      <c r="D237" s="6"/>
    </row>
    <row r="238" spans="1:4" s="5" customFormat="1" x14ac:dyDescent="0.3">
      <c r="A238" s="6" t="s">
        <v>550</v>
      </c>
      <c r="B238" s="6" t="s">
        <v>549</v>
      </c>
      <c r="C238" s="6"/>
      <c r="D238" s="6"/>
    </row>
    <row r="239" spans="1:4" s="5" customFormat="1" x14ac:dyDescent="0.3">
      <c r="A239" s="6" t="s">
        <v>552</v>
      </c>
      <c r="B239" s="6" t="s">
        <v>551</v>
      </c>
      <c r="C239" s="6"/>
      <c r="D239" s="6"/>
    </row>
    <row r="240" spans="1:4" s="5" customFormat="1" x14ac:dyDescent="0.3">
      <c r="A240" s="6" t="s">
        <v>554</v>
      </c>
      <c r="B240" s="6" t="s">
        <v>553</v>
      </c>
      <c r="C240" s="6"/>
      <c r="D240" s="6"/>
    </row>
    <row r="241" spans="1:4" s="5" customFormat="1" x14ac:dyDescent="0.3">
      <c r="A241" s="6" t="s">
        <v>556</v>
      </c>
      <c r="B241" s="6" t="s">
        <v>555</v>
      </c>
      <c r="C241" s="6"/>
      <c r="D241" s="6"/>
    </row>
    <row r="242" spans="1:4" s="5" customFormat="1" x14ac:dyDescent="0.3">
      <c r="A242" s="6" t="s">
        <v>558</v>
      </c>
      <c r="B242" s="6" t="s">
        <v>557</v>
      </c>
      <c r="C242" s="6"/>
      <c r="D242" s="6"/>
    </row>
    <row r="243" spans="1:4" s="5" customFormat="1" x14ac:dyDescent="0.3">
      <c r="A243" s="6" t="s">
        <v>560</v>
      </c>
      <c r="B243" s="6" t="s">
        <v>559</v>
      </c>
      <c r="C243" s="6"/>
      <c r="D243" s="6"/>
    </row>
    <row r="244" spans="1:4" s="5" customFormat="1" x14ac:dyDescent="0.3">
      <c r="A244" s="6" t="s">
        <v>562</v>
      </c>
      <c r="B244" s="6" t="s">
        <v>561</v>
      </c>
      <c r="C244" s="6"/>
      <c r="D244" s="6"/>
    </row>
    <row r="245" spans="1:4" s="5" customFormat="1" x14ac:dyDescent="0.3">
      <c r="A245" s="6" t="s">
        <v>564</v>
      </c>
      <c r="B245" s="6" t="s">
        <v>563</v>
      </c>
      <c r="C245" s="6"/>
      <c r="D245" s="6"/>
    </row>
    <row r="246" spans="1:4" s="5" customFormat="1" x14ac:dyDescent="0.3">
      <c r="A246" s="6" t="s">
        <v>566</v>
      </c>
      <c r="B246" s="6" t="s">
        <v>565</v>
      </c>
      <c r="C246" s="6"/>
      <c r="D246" s="6"/>
    </row>
    <row r="247" spans="1:4" s="5" customFormat="1" x14ac:dyDescent="0.3">
      <c r="A247" s="6" t="s">
        <v>568</v>
      </c>
      <c r="B247" s="6" t="s">
        <v>567</v>
      </c>
      <c r="C247" s="6"/>
      <c r="D247" s="6"/>
    </row>
    <row r="248" spans="1:4" s="5" customFormat="1" x14ac:dyDescent="0.3">
      <c r="A248" s="6" t="s">
        <v>570</v>
      </c>
      <c r="B248" s="6" t="s">
        <v>569</v>
      </c>
      <c r="C248" s="6"/>
      <c r="D248" s="6"/>
    </row>
    <row r="249" spans="1:4" s="5" customFormat="1" x14ac:dyDescent="0.3">
      <c r="A249" s="6" t="s">
        <v>572</v>
      </c>
      <c r="B249" s="6" t="s">
        <v>571</v>
      </c>
      <c r="C249" s="6"/>
      <c r="D249" s="6"/>
    </row>
    <row r="250" spans="1:4" s="5" customFormat="1" x14ac:dyDescent="0.3">
      <c r="A250" s="6" t="s">
        <v>574</v>
      </c>
      <c r="B250" s="6" t="s">
        <v>573</v>
      </c>
      <c r="C250" s="6"/>
      <c r="D25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80E6-117A-4C3B-B956-7C1BC6BD0759}">
  <dimension ref="A1:R47"/>
  <sheetViews>
    <sheetView tabSelected="1" workbookViewId="0">
      <selection activeCell="O7" sqref="O7"/>
    </sheetView>
  </sheetViews>
  <sheetFormatPr defaultRowHeight="14.4" x14ac:dyDescent="0.3"/>
  <cols>
    <col min="1" max="1" width="35.44140625" bestFit="1" customWidth="1"/>
    <col min="2" max="3" width="10.33203125" bestFit="1" customWidth="1"/>
    <col min="4" max="4" width="11.77734375" bestFit="1" customWidth="1"/>
    <col min="5" max="5" width="11.44140625" bestFit="1" customWidth="1"/>
    <col min="6" max="6" width="10.33203125" bestFit="1" customWidth="1"/>
    <col min="7" max="7" width="10.77734375" bestFit="1" customWidth="1"/>
    <col min="8" max="8" width="8.109375" bestFit="1" customWidth="1"/>
    <col min="9" max="9" width="8.77734375" bestFit="1" customWidth="1"/>
    <col min="10" max="10" width="11.77734375" bestFit="1" customWidth="1"/>
    <col min="11" max="11" width="11.44140625" bestFit="1" customWidth="1"/>
    <col min="12" max="12" width="10.21875" bestFit="1" customWidth="1"/>
    <col min="13" max="13" width="10.77734375" bestFit="1" customWidth="1"/>
    <col min="14" max="14" width="10.44140625" bestFit="1" customWidth="1"/>
    <col min="15" max="16" width="10.33203125" bestFit="1" customWidth="1"/>
    <col min="17" max="17" width="9.88671875" bestFit="1" customWidth="1"/>
    <col min="18" max="18" width="10.109375" bestFit="1" customWidth="1"/>
  </cols>
  <sheetData>
    <row r="1" spans="1:18" x14ac:dyDescent="0.3">
      <c r="A1" s="12" t="s">
        <v>2</v>
      </c>
      <c r="B1" s="12" t="s">
        <v>15</v>
      </c>
      <c r="C1" s="12" t="s">
        <v>20</v>
      </c>
      <c r="D1" s="12" t="s">
        <v>34</v>
      </c>
      <c r="E1" s="12" t="s">
        <v>17</v>
      </c>
      <c r="F1" s="12" t="s">
        <v>29</v>
      </c>
      <c r="G1" s="12" t="s">
        <v>48</v>
      </c>
      <c r="H1" s="12" t="s">
        <v>15</v>
      </c>
      <c r="I1" s="12" t="s">
        <v>20</v>
      </c>
      <c r="J1" s="12" t="s">
        <v>34</v>
      </c>
      <c r="K1" s="12" t="s">
        <v>17</v>
      </c>
      <c r="L1" s="12" t="s">
        <v>29</v>
      </c>
      <c r="M1" s="12" t="s">
        <v>48</v>
      </c>
      <c r="N1" s="14" t="s">
        <v>631</v>
      </c>
      <c r="O1" s="14" t="s">
        <v>632</v>
      </c>
      <c r="P1" s="14" t="s">
        <v>633</v>
      </c>
      <c r="Q1" s="14" t="s">
        <v>634</v>
      </c>
      <c r="R1" s="14" t="s">
        <v>635</v>
      </c>
    </row>
    <row r="2" spans="1:18" x14ac:dyDescent="0.3">
      <c r="A2" s="11" t="s">
        <v>582</v>
      </c>
      <c r="B2" s="2"/>
      <c r="C2" s="2">
        <v>44476</v>
      </c>
      <c r="D2" s="2"/>
      <c r="E2" s="2"/>
      <c r="F2" s="2"/>
      <c r="G2" s="2"/>
      <c r="H2" s="1"/>
      <c r="I2" s="1">
        <v>0.76458333333333339</v>
      </c>
      <c r="J2" s="1"/>
      <c r="K2" s="1"/>
      <c r="L2" s="1"/>
      <c r="M2" s="1"/>
      <c r="N2" s="2">
        <f>MIN(B2:G2)</f>
        <v>44476</v>
      </c>
      <c r="O2" s="1">
        <f>MIN(H2:M2)</f>
        <v>0.76458333333333339</v>
      </c>
      <c r="P2" s="2">
        <f>MAX(B2:G2)</f>
        <v>44476</v>
      </c>
      <c r="Q2" s="1">
        <f>MAX(H2:M2)</f>
        <v>0.76458333333333339</v>
      </c>
      <c r="R2">
        <f>IFERROR(DAY(P2-N2)+1,0)</f>
        <v>1</v>
      </c>
    </row>
    <row r="3" spans="1:18" x14ac:dyDescent="0.3">
      <c r="A3" s="11" t="s">
        <v>583</v>
      </c>
      <c r="B3" s="2">
        <v>44474</v>
      </c>
      <c r="C3" s="2">
        <v>44474</v>
      </c>
      <c r="D3" s="2"/>
      <c r="E3" s="2"/>
      <c r="F3" s="2"/>
      <c r="G3" s="2"/>
      <c r="H3" s="1">
        <v>0.52986111111111112</v>
      </c>
      <c r="I3" s="1">
        <v>0.60555555555555551</v>
      </c>
      <c r="J3" s="1"/>
      <c r="K3" s="1"/>
      <c r="L3" s="1"/>
      <c r="M3" s="1"/>
      <c r="N3" s="2">
        <f t="shared" ref="N3:N47" si="0">MIN(B3:G3)</f>
        <v>44474</v>
      </c>
      <c r="O3" s="1">
        <f t="shared" ref="O3:O47" si="1">MIN(H3:M3)</f>
        <v>0.52986111111111112</v>
      </c>
      <c r="P3" s="2">
        <f t="shared" ref="P3:P47" si="2">MAX(B3:G3)</f>
        <v>44474</v>
      </c>
      <c r="Q3" s="1">
        <f t="shared" ref="Q3:Q47" si="3">MAX(H3:M3)</f>
        <v>0.60555555555555551</v>
      </c>
      <c r="R3">
        <f t="shared" ref="R3:R47" si="4">IFERROR(DAY(P3-N3)+1,0)</f>
        <v>1</v>
      </c>
    </row>
    <row r="4" spans="1:18" x14ac:dyDescent="0.3">
      <c r="A4" s="11" t="s">
        <v>584</v>
      </c>
      <c r="B4" s="2"/>
      <c r="C4" s="2">
        <v>44572</v>
      </c>
      <c r="D4" s="2"/>
      <c r="E4" s="2"/>
      <c r="F4" s="2"/>
      <c r="G4" s="2"/>
      <c r="H4" s="1"/>
      <c r="I4" s="1">
        <v>0.76458333333333339</v>
      </c>
      <c r="J4" s="1"/>
      <c r="K4" s="1"/>
      <c r="L4" s="1"/>
      <c r="M4" s="1"/>
      <c r="N4" s="2">
        <f t="shared" si="0"/>
        <v>44572</v>
      </c>
      <c r="O4" s="1">
        <f t="shared" si="1"/>
        <v>0.76458333333333339</v>
      </c>
      <c r="P4" s="2">
        <f t="shared" si="2"/>
        <v>44572</v>
      </c>
      <c r="Q4" s="1">
        <f t="shared" si="3"/>
        <v>0.76458333333333339</v>
      </c>
      <c r="R4">
        <f t="shared" si="4"/>
        <v>1</v>
      </c>
    </row>
    <row r="5" spans="1:18" x14ac:dyDescent="0.3">
      <c r="A5" s="11" t="s">
        <v>585</v>
      </c>
      <c r="B5" s="2">
        <v>44571</v>
      </c>
      <c r="C5" s="2">
        <v>44572</v>
      </c>
      <c r="D5" s="2"/>
      <c r="E5" s="2"/>
      <c r="F5" s="2"/>
      <c r="G5" s="2"/>
      <c r="H5" s="1">
        <v>0.52986111111111112</v>
      </c>
      <c r="I5" s="1">
        <v>0.60555555555555551</v>
      </c>
      <c r="J5" s="1"/>
      <c r="K5" s="1"/>
      <c r="L5" s="1"/>
      <c r="M5" s="1"/>
      <c r="N5" s="2">
        <f t="shared" si="0"/>
        <v>44571</v>
      </c>
      <c r="O5" s="1">
        <f t="shared" si="1"/>
        <v>0.52986111111111112</v>
      </c>
      <c r="P5" s="2">
        <f t="shared" si="2"/>
        <v>44572</v>
      </c>
      <c r="Q5" s="1">
        <f t="shared" si="3"/>
        <v>0.60555555555555551</v>
      </c>
      <c r="R5">
        <f t="shared" si="4"/>
        <v>2</v>
      </c>
    </row>
    <row r="6" spans="1:18" x14ac:dyDescent="0.3">
      <c r="A6" s="11" t="s">
        <v>586</v>
      </c>
      <c r="B6" s="2">
        <v>44234</v>
      </c>
      <c r="C6" s="2"/>
      <c r="D6" s="2"/>
      <c r="E6" s="2">
        <v>44235</v>
      </c>
      <c r="F6" s="2"/>
      <c r="G6" s="2"/>
      <c r="H6" s="1">
        <v>0.65486111111111112</v>
      </c>
      <c r="I6" s="1"/>
      <c r="J6" s="1"/>
      <c r="K6" s="1">
        <v>0.72291666666666676</v>
      </c>
      <c r="L6" s="1"/>
      <c r="M6" s="1"/>
      <c r="N6" s="2">
        <f t="shared" si="0"/>
        <v>44234</v>
      </c>
      <c r="O6" s="1">
        <f t="shared" si="1"/>
        <v>0.65486111111111112</v>
      </c>
      <c r="P6" s="2">
        <f t="shared" si="2"/>
        <v>44235</v>
      </c>
      <c r="Q6" s="1">
        <f t="shared" si="3"/>
        <v>0.72291666666666676</v>
      </c>
      <c r="R6">
        <f t="shared" si="4"/>
        <v>2</v>
      </c>
    </row>
    <row r="7" spans="1:18" x14ac:dyDescent="0.3">
      <c r="A7" s="11" t="s">
        <v>587</v>
      </c>
      <c r="B7" s="2">
        <v>44305</v>
      </c>
      <c r="C7" s="2"/>
      <c r="D7" s="2"/>
      <c r="E7" s="2"/>
      <c r="F7" s="2"/>
      <c r="G7" s="2"/>
      <c r="H7" s="1">
        <v>0.55138888888888882</v>
      </c>
      <c r="I7" s="1"/>
      <c r="J7" s="1"/>
      <c r="K7" s="1"/>
      <c r="L7" s="1"/>
      <c r="M7" s="1"/>
      <c r="N7" s="2">
        <f t="shared" si="0"/>
        <v>44305</v>
      </c>
      <c r="O7" s="1">
        <f t="shared" si="1"/>
        <v>0.55138888888888882</v>
      </c>
      <c r="P7" s="2">
        <f t="shared" si="2"/>
        <v>44305</v>
      </c>
      <c r="Q7" s="1">
        <f t="shared" si="3"/>
        <v>0.55138888888888882</v>
      </c>
      <c r="R7">
        <f t="shared" si="4"/>
        <v>1</v>
      </c>
    </row>
    <row r="8" spans="1:18" x14ac:dyDescent="0.3">
      <c r="A8" s="11" t="s">
        <v>588</v>
      </c>
      <c r="B8" s="2"/>
      <c r="C8" s="2"/>
      <c r="D8" s="2"/>
      <c r="E8" s="2">
        <v>44306</v>
      </c>
      <c r="F8" s="2"/>
      <c r="G8" s="2"/>
      <c r="H8" s="1"/>
      <c r="I8" s="1"/>
      <c r="J8" s="1"/>
      <c r="K8" s="1">
        <v>0.52361111111111114</v>
      </c>
      <c r="L8" s="1"/>
      <c r="M8" s="1"/>
      <c r="N8" s="2">
        <f t="shared" si="0"/>
        <v>44306</v>
      </c>
      <c r="O8" s="1">
        <f t="shared" si="1"/>
        <v>0.52361111111111114</v>
      </c>
      <c r="P8" s="2">
        <f t="shared" si="2"/>
        <v>44306</v>
      </c>
      <c r="Q8" s="1">
        <f t="shared" si="3"/>
        <v>0.52361111111111114</v>
      </c>
      <c r="R8">
        <f t="shared" si="4"/>
        <v>1</v>
      </c>
    </row>
    <row r="9" spans="1:18" x14ac:dyDescent="0.3">
      <c r="A9" s="11" t="s">
        <v>589</v>
      </c>
      <c r="B9" s="2">
        <v>44275</v>
      </c>
      <c r="C9" s="2"/>
      <c r="D9" s="2"/>
      <c r="E9" s="2">
        <v>44276</v>
      </c>
      <c r="F9" s="2"/>
      <c r="G9" s="2"/>
      <c r="H9" s="1">
        <v>0.55138888888888882</v>
      </c>
      <c r="I9" s="1"/>
      <c r="J9" s="1"/>
      <c r="K9" s="1">
        <v>0.52361111111111114</v>
      </c>
      <c r="L9" s="1"/>
      <c r="M9" s="1"/>
      <c r="N9" s="2">
        <f t="shared" si="0"/>
        <v>44275</v>
      </c>
      <c r="O9" s="1">
        <f t="shared" si="1"/>
        <v>0.52361111111111114</v>
      </c>
      <c r="P9" s="2">
        <f t="shared" si="2"/>
        <v>44276</v>
      </c>
      <c r="Q9" s="1">
        <f t="shared" si="3"/>
        <v>0.55138888888888882</v>
      </c>
      <c r="R9">
        <f t="shared" si="4"/>
        <v>2</v>
      </c>
    </row>
    <row r="10" spans="1:18" x14ac:dyDescent="0.3">
      <c r="A10" s="11" t="s">
        <v>590</v>
      </c>
      <c r="B10" s="2">
        <v>44277</v>
      </c>
      <c r="C10" s="2"/>
      <c r="D10" s="2"/>
      <c r="E10" s="2">
        <v>44277</v>
      </c>
      <c r="F10" s="2"/>
      <c r="G10" s="2"/>
      <c r="H10" s="1">
        <v>0.59166666666666667</v>
      </c>
      <c r="I10" s="1"/>
      <c r="J10" s="1"/>
      <c r="K10" s="1">
        <v>0.71527777777777779</v>
      </c>
      <c r="L10" s="1"/>
      <c r="M10" s="1"/>
      <c r="N10" s="2">
        <f t="shared" si="0"/>
        <v>44277</v>
      </c>
      <c r="O10" s="1">
        <f t="shared" si="1"/>
        <v>0.59166666666666667</v>
      </c>
      <c r="P10" s="2">
        <f t="shared" si="2"/>
        <v>44277</v>
      </c>
      <c r="Q10" s="1">
        <f t="shared" si="3"/>
        <v>0.71527777777777779</v>
      </c>
      <c r="R10">
        <f t="shared" si="4"/>
        <v>1</v>
      </c>
    </row>
    <row r="11" spans="1:18" x14ac:dyDescent="0.3">
      <c r="A11" s="11" t="s">
        <v>591</v>
      </c>
      <c r="B11" s="2">
        <v>44244</v>
      </c>
      <c r="C11" s="2"/>
      <c r="D11" s="2"/>
      <c r="E11" s="2">
        <v>44247.5</v>
      </c>
      <c r="F11" s="2"/>
      <c r="G11" s="2"/>
      <c r="H11" s="1">
        <v>0.375</v>
      </c>
      <c r="I11" s="1"/>
      <c r="J11" s="1"/>
      <c r="K11" s="1">
        <v>0.59479166666666661</v>
      </c>
      <c r="L11" s="1"/>
      <c r="M11" s="1"/>
      <c r="N11" s="2">
        <f t="shared" si="0"/>
        <v>44244</v>
      </c>
      <c r="O11" s="1">
        <f t="shared" si="1"/>
        <v>0.375</v>
      </c>
      <c r="P11" s="2">
        <f t="shared" si="2"/>
        <v>44247.5</v>
      </c>
      <c r="Q11" s="1">
        <f t="shared" si="3"/>
        <v>0.59479166666666661</v>
      </c>
      <c r="R11">
        <f t="shared" si="4"/>
        <v>4</v>
      </c>
    </row>
    <row r="12" spans="1:18" x14ac:dyDescent="0.3">
      <c r="A12" s="11" t="s">
        <v>592</v>
      </c>
      <c r="B12" s="2"/>
      <c r="C12" s="2">
        <v>44503</v>
      </c>
      <c r="D12" s="2"/>
      <c r="E12" s="2">
        <v>44503</v>
      </c>
      <c r="F12" s="2"/>
      <c r="G12" s="2"/>
      <c r="H12" s="1"/>
      <c r="I12" s="1">
        <v>0.52777777777777779</v>
      </c>
      <c r="J12" s="1"/>
      <c r="K12" s="1">
        <v>0.7319444444444444</v>
      </c>
      <c r="L12" s="1"/>
      <c r="M12" s="1"/>
      <c r="N12" s="2">
        <f t="shared" si="0"/>
        <v>44503</v>
      </c>
      <c r="O12" s="1">
        <f t="shared" si="1"/>
        <v>0.52777777777777779</v>
      </c>
      <c r="P12" s="2">
        <f t="shared" si="2"/>
        <v>44503</v>
      </c>
      <c r="Q12" s="1">
        <f t="shared" si="3"/>
        <v>0.7319444444444444</v>
      </c>
      <c r="R12">
        <f t="shared" si="4"/>
        <v>1</v>
      </c>
    </row>
    <row r="13" spans="1:18" x14ac:dyDescent="0.3">
      <c r="A13" s="11" t="s">
        <v>593</v>
      </c>
      <c r="B13" s="2">
        <v>44502</v>
      </c>
      <c r="C13" s="2"/>
      <c r="D13" s="2"/>
      <c r="E13" s="2"/>
      <c r="F13" s="2"/>
      <c r="G13" s="2"/>
      <c r="H13" s="1">
        <v>0.35694444444444445</v>
      </c>
      <c r="I13" s="1"/>
      <c r="J13" s="1"/>
      <c r="K13" s="1"/>
      <c r="L13" s="1"/>
      <c r="M13" s="1"/>
      <c r="N13" s="2">
        <f t="shared" si="0"/>
        <v>44502</v>
      </c>
      <c r="O13" s="1">
        <f t="shared" si="1"/>
        <v>0.35694444444444445</v>
      </c>
      <c r="P13" s="2">
        <f t="shared" si="2"/>
        <v>44502</v>
      </c>
      <c r="Q13" s="1">
        <f t="shared" si="3"/>
        <v>0.35694444444444445</v>
      </c>
      <c r="R13">
        <f t="shared" si="4"/>
        <v>1</v>
      </c>
    </row>
    <row r="14" spans="1:18" x14ac:dyDescent="0.3">
      <c r="A14" s="11" t="s">
        <v>594</v>
      </c>
      <c r="B14" s="2"/>
      <c r="C14" s="2">
        <v>44297</v>
      </c>
      <c r="D14" s="2"/>
      <c r="E14" s="2">
        <v>44299</v>
      </c>
      <c r="F14" s="2"/>
      <c r="G14" s="2"/>
      <c r="H14" s="1"/>
      <c r="I14" s="1">
        <v>0.71666666666666667</v>
      </c>
      <c r="J14" s="1"/>
      <c r="K14" s="1">
        <v>0.75694444444444453</v>
      </c>
      <c r="L14" s="1"/>
      <c r="M14" s="1"/>
      <c r="N14" s="2">
        <f t="shared" si="0"/>
        <v>44297</v>
      </c>
      <c r="O14" s="1">
        <f t="shared" si="1"/>
        <v>0.71666666666666667</v>
      </c>
      <c r="P14" s="2">
        <f t="shared" si="2"/>
        <v>44299</v>
      </c>
      <c r="Q14" s="1">
        <f t="shared" si="3"/>
        <v>0.75694444444444453</v>
      </c>
      <c r="R14">
        <f t="shared" si="4"/>
        <v>3</v>
      </c>
    </row>
    <row r="15" spans="1:18" x14ac:dyDescent="0.3">
      <c r="A15" s="11" t="s">
        <v>595</v>
      </c>
      <c r="B15" s="2">
        <v>44297</v>
      </c>
      <c r="C15" s="2"/>
      <c r="D15" s="2"/>
      <c r="E15" s="2"/>
      <c r="F15" s="2"/>
      <c r="G15" s="2"/>
      <c r="H15" s="1">
        <v>0.52361111111111114</v>
      </c>
      <c r="I15" s="1"/>
      <c r="J15" s="1"/>
      <c r="K15" s="1"/>
      <c r="L15" s="1"/>
      <c r="M15" s="1"/>
      <c r="N15" s="2">
        <f t="shared" si="0"/>
        <v>44297</v>
      </c>
      <c r="O15" s="1">
        <f t="shared" si="1"/>
        <v>0.52361111111111114</v>
      </c>
      <c r="P15" s="2">
        <f t="shared" si="2"/>
        <v>44297</v>
      </c>
      <c r="Q15" s="1">
        <f t="shared" si="3"/>
        <v>0.52361111111111114</v>
      </c>
      <c r="R15">
        <f t="shared" si="4"/>
        <v>1</v>
      </c>
    </row>
    <row r="16" spans="1:18" x14ac:dyDescent="0.3">
      <c r="A16" s="11" t="s">
        <v>596</v>
      </c>
      <c r="B16" s="2">
        <v>44271</v>
      </c>
      <c r="C16" s="2"/>
      <c r="D16" s="2"/>
      <c r="E16" s="2">
        <v>44271</v>
      </c>
      <c r="F16" s="2"/>
      <c r="G16" s="2"/>
      <c r="H16" s="1">
        <v>0.38611111111111113</v>
      </c>
      <c r="I16" s="1"/>
      <c r="J16" s="1"/>
      <c r="K16" s="1">
        <v>0.52222222222222225</v>
      </c>
      <c r="L16" s="1"/>
      <c r="M16" s="1"/>
      <c r="N16" s="2">
        <f t="shared" si="0"/>
        <v>44271</v>
      </c>
      <c r="O16" s="1">
        <f t="shared" si="1"/>
        <v>0.38611111111111113</v>
      </c>
      <c r="P16" s="2">
        <f t="shared" si="2"/>
        <v>44271</v>
      </c>
      <c r="Q16" s="1">
        <f t="shared" si="3"/>
        <v>0.52222222222222225</v>
      </c>
      <c r="R16">
        <f t="shared" si="4"/>
        <v>1</v>
      </c>
    </row>
    <row r="17" spans="1:18" x14ac:dyDescent="0.3">
      <c r="A17" s="11" t="s">
        <v>597</v>
      </c>
      <c r="B17" s="2">
        <v>44240</v>
      </c>
      <c r="C17" s="2"/>
      <c r="D17" s="2"/>
      <c r="E17" s="2">
        <v>44241</v>
      </c>
      <c r="F17" s="2"/>
      <c r="G17" s="2"/>
      <c r="H17" s="1">
        <v>0.38611111111111113</v>
      </c>
      <c r="I17" s="1"/>
      <c r="J17" s="1"/>
      <c r="K17" s="1">
        <v>0.52222222222222225</v>
      </c>
      <c r="L17" s="1"/>
      <c r="M17" s="1"/>
      <c r="N17" s="2">
        <f t="shared" si="0"/>
        <v>44240</v>
      </c>
      <c r="O17" s="1">
        <f t="shared" si="1"/>
        <v>0.38611111111111113</v>
      </c>
      <c r="P17" s="2">
        <f t="shared" si="2"/>
        <v>44241</v>
      </c>
      <c r="Q17" s="1">
        <f t="shared" si="3"/>
        <v>0.52222222222222225</v>
      </c>
      <c r="R17">
        <f t="shared" si="4"/>
        <v>2</v>
      </c>
    </row>
    <row r="18" spans="1:18" x14ac:dyDescent="0.3">
      <c r="A18" s="11" t="s">
        <v>598</v>
      </c>
      <c r="B18" s="2"/>
      <c r="C18" s="2"/>
      <c r="D18" s="2"/>
      <c r="E18" s="2"/>
      <c r="F18" s="2">
        <v>44388</v>
      </c>
      <c r="G18" s="2"/>
      <c r="H18" s="1"/>
      <c r="I18" s="1"/>
      <c r="J18" s="1"/>
      <c r="K18" s="1"/>
      <c r="L18" s="1">
        <v>0.7319444444444444</v>
      </c>
      <c r="M18" s="1"/>
      <c r="N18" s="2">
        <f t="shared" si="0"/>
        <v>44388</v>
      </c>
      <c r="O18" s="1">
        <f t="shared" si="1"/>
        <v>0.7319444444444444</v>
      </c>
      <c r="P18" s="2">
        <f t="shared" si="2"/>
        <v>44388</v>
      </c>
      <c r="Q18" s="1">
        <f t="shared" si="3"/>
        <v>0.7319444444444444</v>
      </c>
      <c r="R18">
        <f t="shared" si="4"/>
        <v>1</v>
      </c>
    </row>
    <row r="19" spans="1:18" x14ac:dyDescent="0.3">
      <c r="A19" s="11" t="s">
        <v>599</v>
      </c>
      <c r="B19" s="2">
        <v>44388</v>
      </c>
      <c r="C19" s="2"/>
      <c r="D19" s="2"/>
      <c r="E19" s="2"/>
      <c r="F19" s="2"/>
      <c r="G19" s="2"/>
      <c r="H19" s="1">
        <v>0.42430555555555555</v>
      </c>
      <c r="I19" s="1"/>
      <c r="J19" s="1"/>
      <c r="K19" s="1"/>
      <c r="L19" s="1"/>
      <c r="M19" s="1"/>
      <c r="N19" s="2">
        <f t="shared" si="0"/>
        <v>44388</v>
      </c>
      <c r="O19" s="1">
        <f t="shared" si="1"/>
        <v>0.42430555555555555</v>
      </c>
      <c r="P19" s="2">
        <f t="shared" si="2"/>
        <v>44388</v>
      </c>
      <c r="Q19" s="1">
        <f t="shared" si="3"/>
        <v>0.42430555555555555</v>
      </c>
      <c r="R19">
        <f t="shared" si="4"/>
        <v>1</v>
      </c>
    </row>
    <row r="20" spans="1:18" x14ac:dyDescent="0.3">
      <c r="A20" s="11" t="s">
        <v>600</v>
      </c>
      <c r="B20" s="2"/>
      <c r="C20" s="2"/>
      <c r="D20" s="2"/>
      <c r="E20" s="2"/>
      <c r="F20" s="2">
        <v>44271</v>
      </c>
      <c r="G20" s="2"/>
      <c r="H20" s="1"/>
      <c r="I20" s="1"/>
      <c r="J20" s="1"/>
      <c r="K20" s="1"/>
      <c r="L20" s="1">
        <v>0.7319444444444444</v>
      </c>
      <c r="M20" s="1"/>
      <c r="N20" s="2">
        <f t="shared" si="0"/>
        <v>44271</v>
      </c>
      <c r="O20" s="1">
        <f t="shared" si="1"/>
        <v>0.7319444444444444</v>
      </c>
      <c r="P20" s="2">
        <f t="shared" si="2"/>
        <v>44271</v>
      </c>
      <c r="Q20" s="1">
        <f t="shared" si="3"/>
        <v>0.7319444444444444</v>
      </c>
      <c r="R20">
        <f t="shared" si="4"/>
        <v>1</v>
      </c>
    </row>
    <row r="21" spans="1:18" x14ac:dyDescent="0.3">
      <c r="A21" s="11" t="s">
        <v>601</v>
      </c>
      <c r="B21" s="2">
        <v>44271</v>
      </c>
      <c r="C21" s="2"/>
      <c r="D21" s="2"/>
      <c r="E21" s="2"/>
      <c r="F21" s="2"/>
      <c r="G21" s="2"/>
      <c r="H21" s="1">
        <v>0.42430555555555555</v>
      </c>
      <c r="I21" s="1"/>
      <c r="J21" s="1"/>
      <c r="K21" s="1"/>
      <c r="L21" s="1"/>
      <c r="M21" s="1"/>
      <c r="N21" s="2">
        <f t="shared" si="0"/>
        <v>44271</v>
      </c>
      <c r="O21" s="1">
        <f t="shared" si="1"/>
        <v>0.42430555555555555</v>
      </c>
      <c r="P21" s="2">
        <f t="shared" si="2"/>
        <v>44271</v>
      </c>
      <c r="Q21" s="1">
        <f t="shared" si="3"/>
        <v>0.42430555555555555</v>
      </c>
      <c r="R21">
        <f t="shared" si="4"/>
        <v>1</v>
      </c>
    </row>
    <row r="22" spans="1:18" x14ac:dyDescent="0.3">
      <c r="A22" s="11" t="s">
        <v>602</v>
      </c>
      <c r="B22" s="2">
        <v>44209</v>
      </c>
      <c r="C22" s="2"/>
      <c r="D22" s="2"/>
      <c r="E22" s="2">
        <v>44209</v>
      </c>
      <c r="F22" s="2"/>
      <c r="G22" s="2"/>
      <c r="H22" s="1">
        <v>0.47430555555555554</v>
      </c>
      <c r="I22" s="1"/>
      <c r="J22" s="1"/>
      <c r="K22" s="1">
        <v>0.53125</v>
      </c>
      <c r="L22" s="1"/>
      <c r="M22" s="1"/>
      <c r="N22" s="2">
        <f t="shared" si="0"/>
        <v>44209</v>
      </c>
      <c r="O22" s="1">
        <f t="shared" si="1"/>
        <v>0.47430555555555554</v>
      </c>
      <c r="P22" s="2">
        <f t="shared" si="2"/>
        <v>44209</v>
      </c>
      <c r="Q22" s="1">
        <f t="shared" si="3"/>
        <v>0.53125</v>
      </c>
      <c r="R22">
        <f t="shared" si="4"/>
        <v>1</v>
      </c>
    </row>
    <row r="23" spans="1:18" x14ac:dyDescent="0.3">
      <c r="A23" s="11" t="s">
        <v>603</v>
      </c>
      <c r="B23" s="2">
        <v>44217</v>
      </c>
      <c r="C23" s="2"/>
      <c r="D23" s="2"/>
      <c r="E23" s="2">
        <v>44218</v>
      </c>
      <c r="F23" s="2"/>
      <c r="G23" s="2"/>
      <c r="H23" s="1">
        <v>0.41250000000000003</v>
      </c>
      <c r="I23" s="1"/>
      <c r="J23" s="1"/>
      <c r="K23" s="1">
        <v>0.73055555555555562</v>
      </c>
      <c r="L23" s="1"/>
      <c r="M23" s="1"/>
      <c r="N23" s="2">
        <f t="shared" si="0"/>
        <v>44217</v>
      </c>
      <c r="O23" s="1">
        <f t="shared" si="1"/>
        <v>0.41250000000000003</v>
      </c>
      <c r="P23" s="2">
        <f t="shared" si="2"/>
        <v>44218</v>
      </c>
      <c r="Q23" s="1">
        <f t="shared" si="3"/>
        <v>0.73055555555555562</v>
      </c>
      <c r="R23">
        <f t="shared" si="4"/>
        <v>2</v>
      </c>
    </row>
    <row r="24" spans="1:18" x14ac:dyDescent="0.3">
      <c r="A24" s="11" t="s">
        <v>604</v>
      </c>
      <c r="B24" s="2">
        <v>44454</v>
      </c>
      <c r="C24" s="2"/>
      <c r="D24" s="2">
        <v>44455</v>
      </c>
      <c r="E24" s="2"/>
      <c r="F24" s="2"/>
      <c r="G24" s="2"/>
      <c r="H24" s="1">
        <v>0.43263888888888885</v>
      </c>
      <c r="I24" s="1"/>
      <c r="J24" s="1">
        <v>0.59895833333333337</v>
      </c>
      <c r="K24" s="1"/>
      <c r="L24" s="1"/>
      <c r="M24" s="1"/>
      <c r="N24" s="2">
        <f t="shared" si="0"/>
        <v>44454</v>
      </c>
      <c r="O24" s="1">
        <f t="shared" si="1"/>
        <v>0.43263888888888885</v>
      </c>
      <c r="P24" s="2">
        <f t="shared" si="2"/>
        <v>44455</v>
      </c>
      <c r="Q24" s="1">
        <f t="shared" si="3"/>
        <v>0.59895833333333337</v>
      </c>
      <c r="R24">
        <f t="shared" si="4"/>
        <v>2</v>
      </c>
    </row>
    <row r="25" spans="1:18" x14ac:dyDescent="0.3">
      <c r="A25" s="11" t="s">
        <v>605</v>
      </c>
      <c r="B25" s="2">
        <v>44248</v>
      </c>
      <c r="C25" s="2"/>
      <c r="D25" s="2">
        <v>44248</v>
      </c>
      <c r="E25" s="2"/>
      <c r="F25" s="2"/>
      <c r="G25" s="2"/>
      <c r="H25" s="1">
        <v>0.43263888888888885</v>
      </c>
      <c r="I25" s="1"/>
      <c r="J25" s="1">
        <v>0.59895833333333337</v>
      </c>
      <c r="K25" s="1"/>
      <c r="L25" s="1"/>
      <c r="M25" s="1"/>
      <c r="N25" s="2">
        <f t="shared" si="0"/>
        <v>44248</v>
      </c>
      <c r="O25" s="1">
        <f t="shared" si="1"/>
        <v>0.43263888888888885</v>
      </c>
      <c r="P25" s="2">
        <f t="shared" si="2"/>
        <v>44248</v>
      </c>
      <c r="Q25" s="1">
        <f t="shared" si="3"/>
        <v>0.59895833333333337</v>
      </c>
      <c r="R25">
        <f t="shared" si="4"/>
        <v>1</v>
      </c>
    </row>
    <row r="26" spans="1:18" x14ac:dyDescent="0.3">
      <c r="A26" s="11" t="s">
        <v>606</v>
      </c>
      <c r="B26" s="2">
        <v>44388</v>
      </c>
      <c r="C26" s="2">
        <v>44389</v>
      </c>
      <c r="D26" s="2"/>
      <c r="E26" s="2"/>
      <c r="F26" s="2">
        <v>44390</v>
      </c>
      <c r="G26" s="2"/>
      <c r="H26" s="1">
        <v>0.52986111111111112</v>
      </c>
      <c r="I26" s="1">
        <v>0.65347222222222223</v>
      </c>
      <c r="J26" s="1"/>
      <c r="K26" s="1"/>
      <c r="L26" s="1">
        <v>0.75694444444444453</v>
      </c>
      <c r="M26" s="1"/>
      <c r="N26" s="2">
        <f t="shared" si="0"/>
        <v>44388</v>
      </c>
      <c r="O26" s="1">
        <f t="shared" si="1"/>
        <v>0.52986111111111112</v>
      </c>
      <c r="P26" s="2">
        <f t="shared" si="2"/>
        <v>44390</v>
      </c>
      <c r="Q26" s="1">
        <f t="shared" si="3"/>
        <v>0.75694444444444453</v>
      </c>
      <c r="R26">
        <f t="shared" si="4"/>
        <v>3</v>
      </c>
    </row>
    <row r="27" spans="1:18" x14ac:dyDescent="0.3">
      <c r="A27" s="11" t="s">
        <v>607</v>
      </c>
      <c r="B27" s="2">
        <v>44253</v>
      </c>
      <c r="C27" s="2">
        <v>44253</v>
      </c>
      <c r="D27" s="2"/>
      <c r="E27" s="2"/>
      <c r="F27" s="2">
        <v>44253</v>
      </c>
      <c r="G27" s="2"/>
      <c r="H27" s="1">
        <v>0.52986111111111112</v>
      </c>
      <c r="I27" s="1">
        <v>0.65347222222222223</v>
      </c>
      <c r="J27" s="1"/>
      <c r="K27" s="1"/>
      <c r="L27" s="1">
        <v>0.75694444444444453</v>
      </c>
      <c r="M27" s="1"/>
      <c r="N27" s="2">
        <f t="shared" si="0"/>
        <v>44253</v>
      </c>
      <c r="O27" s="1">
        <f t="shared" si="1"/>
        <v>0.52986111111111112</v>
      </c>
      <c r="P27" s="2">
        <f t="shared" si="2"/>
        <v>44253</v>
      </c>
      <c r="Q27" s="1">
        <f t="shared" si="3"/>
        <v>0.75694444444444453</v>
      </c>
      <c r="R27">
        <f t="shared" si="4"/>
        <v>1</v>
      </c>
    </row>
    <row r="28" spans="1:18" x14ac:dyDescent="0.3">
      <c r="A28" s="11" t="s">
        <v>608</v>
      </c>
      <c r="B28" s="2">
        <v>44256</v>
      </c>
      <c r="C28" s="2"/>
      <c r="D28" s="2"/>
      <c r="E28" s="2">
        <v>44256</v>
      </c>
      <c r="F28" s="2"/>
      <c r="G28" s="2"/>
      <c r="H28" s="1">
        <v>0.59930555555555554</v>
      </c>
      <c r="I28" s="1"/>
      <c r="J28" s="1"/>
      <c r="K28" s="1">
        <v>0.79999999999999993</v>
      </c>
      <c r="L28" s="1"/>
      <c r="M28" s="1"/>
      <c r="N28" s="2">
        <f t="shared" si="0"/>
        <v>44256</v>
      </c>
      <c r="O28" s="1">
        <f t="shared" si="1"/>
        <v>0.59930555555555554</v>
      </c>
      <c r="P28" s="2">
        <f t="shared" si="2"/>
        <v>44256</v>
      </c>
      <c r="Q28" s="1">
        <f t="shared" si="3"/>
        <v>0.79999999999999993</v>
      </c>
      <c r="R28">
        <f t="shared" si="4"/>
        <v>1</v>
      </c>
    </row>
    <row r="29" spans="1:18" x14ac:dyDescent="0.3">
      <c r="A29" s="11" t="s">
        <v>609</v>
      </c>
      <c r="B29" s="2">
        <v>44256</v>
      </c>
      <c r="C29" s="2"/>
      <c r="D29" s="2"/>
      <c r="E29" s="2"/>
      <c r="F29" s="2">
        <v>44256</v>
      </c>
      <c r="G29" s="2"/>
      <c r="H29" s="1">
        <v>0.47430555555555554</v>
      </c>
      <c r="I29" s="1"/>
      <c r="J29" s="1"/>
      <c r="K29" s="1"/>
      <c r="L29" s="1">
        <v>0.75694444444444453</v>
      </c>
      <c r="M29" s="1"/>
      <c r="N29" s="2">
        <f t="shared" si="0"/>
        <v>44256</v>
      </c>
      <c r="O29" s="1">
        <f t="shared" si="1"/>
        <v>0.47430555555555554</v>
      </c>
      <c r="P29" s="2">
        <f t="shared" si="2"/>
        <v>44256</v>
      </c>
      <c r="Q29" s="1">
        <f t="shared" si="3"/>
        <v>0.75694444444444453</v>
      </c>
      <c r="R29">
        <f t="shared" si="4"/>
        <v>1</v>
      </c>
    </row>
    <row r="30" spans="1:18" x14ac:dyDescent="0.3">
      <c r="A30" s="11" t="s">
        <v>610</v>
      </c>
      <c r="B30" s="2">
        <v>44257</v>
      </c>
      <c r="C30" s="2">
        <v>44257</v>
      </c>
      <c r="D30" s="2"/>
      <c r="E30" s="2">
        <v>44258</v>
      </c>
      <c r="F30" s="2"/>
      <c r="G30" s="2"/>
      <c r="H30" s="1">
        <v>0.5083333333333333</v>
      </c>
      <c r="I30" s="1">
        <v>0.57152777777777775</v>
      </c>
      <c r="J30" s="1"/>
      <c r="K30" s="1">
        <v>0.75694444444444453</v>
      </c>
      <c r="L30" s="1"/>
      <c r="M30" s="1"/>
      <c r="N30" s="2">
        <f t="shared" si="0"/>
        <v>44257</v>
      </c>
      <c r="O30" s="1">
        <f t="shared" si="1"/>
        <v>0.5083333333333333</v>
      </c>
      <c r="P30" s="2">
        <f t="shared" si="2"/>
        <v>44258</v>
      </c>
      <c r="Q30" s="1">
        <f t="shared" si="3"/>
        <v>0.75694444444444453</v>
      </c>
      <c r="R30">
        <f t="shared" si="4"/>
        <v>2</v>
      </c>
    </row>
    <row r="31" spans="1:18" x14ac:dyDescent="0.3">
      <c r="A31" s="11" t="s">
        <v>611</v>
      </c>
      <c r="B31" s="2">
        <v>44257</v>
      </c>
      <c r="C31" s="2">
        <v>44258</v>
      </c>
      <c r="D31" s="2"/>
      <c r="E31" s="2"/>
      <c r="F31" s="2"/>
      <c r="G31" s="2"/>
      <c r="H31" s="1">
        <v>0.60555555555555551</v>
      </c>
      <c r="I31" s="1">
        <v>0.64861111111111114</v>
      </c>
      <c r="J31" s="1"/>
      <c r="K31" s="1"/>
      <c r="L31" s="1"/>
      <c r="M31" s="1"/>
      <c r="N31" s="2">
        <f t="shared" si="0"/>
        <v>44257</v>
      </c>
      <c r="O31" s="1">
        <f t="shared" si="1"/>
        <v>0.60555555555555551</v>
      </c>
      <c r="P31" s="2">
        <f t="shared" si="2"/>
        <v>44258</v>
      </c>
      <c r="Q31" s="1">
        <f t="shared" si="3"/>
        <v>0.64861111111111114</v>
      </c>
      <c r="R31">
        <f t="shared" si="4"/>
        <v>2</v>
      </c>
    </row>
    <row r="32" spans="1:18" x14ac:dyDescent="0.3">
      <c r="A32" s="11" t="s">
        <v>612</v>
      </c>
      <c r="B32" s="2">
        <v>44210</v>
      </c>
      <c r="C32" s="2"/>
      <c r="D32" s="2"/>
      <c r="E32" s="2">
        <v>44210</v>
      </c>
      <c r="F32" s="2"/>
      <c r="G32" s="2"/>
      <c r="H32" s="1">
        <v>0.65486111111111112</v>
      </c>
      <c r="I32" s="1"/>
      <c r="J32" s="1"/>
      <c r="K32" s="1">
        <v>0.65486111111111112</v>
      </c>
      <c r="L32" s="1"/>
      <c r="M32" s="1"/>
      <c r="N32" s="2">
        <f t="shared" si="0"/>
        <v>44210</v>
      </c>
      <c r="O32" s="1">
        <f t="shared" si="1"/>
        <v>0.65486111111111112</v>
      </c>
      <c r="P32" s="2">
        <f t="shared" si="2"/>
        <v>44210</v>
      </c>
      <c r="Q32" s="1">
        <f t="shared" si="3"/>
        <v>0.65486111111111112</v>
      </c>
      <c r="R32">
        <f t="shared" si="4"/>
        <v>1</v>
      </c>
    </row>
    <row r="33" spans="1:18" x14ac:dyDescent="0.3">
      <c r="A33" s="11" t="s">
        <v>613</v>
      </c>
      <c r="B33" s="2">
        <v>44211</v>
      </c>
      <c r="C33" s="2"/>
      <c r="D33" s="2"/>
      <c r="E33" s="2"/>
      <c r="F33" s="2"/>
      <c r="G33" s="2">
        <v>44211</v>
      </c>
      <c r="H33" s="1">
        <v>0.75694444444444453</v>
      </c>
      <c r="I33" s="1"/>
      <c r="J33" s="1"/>
      <c r="K33" s="1"/>
      <c r="L33" s="1"/>
      <c r="M33" s="1">
        <v>0.52986111111111112</v>
      </c>
      <c r="N33" s="2">
        <f t="shared" si="0"/>
        <v>44211</v>
      </c>
      <c r="O33" s="1">
        <f t="shared" si="1"/>
        <v>0.52986111111111112</v>
      </c>
      <c r="P33" s="2">
        <f t="shared" si="2"/>
        <v>44211</v>
      </c>
      <c r="Q33" s="1">
        <f t="shared" si="3"/>
        <v>0.75694444444444453</v>
      </c>
      <c r="R33">
        <f t="shared" si="4"/>
        <v>1</v>
      </c>
    </row>
    <row r="34" spans="1:18" x14ac:dyDescent="0.3">
      <c r="A34" s="11" t="s">
        <v>614</v>
      </c>
      <c r="B34" s="2">
        <v>44211</v>
      </c>
      <c r="C34" s="2"/>
      <c r="D34" s="2"/>
      <c r="E34" s="2">
        <v>44211</v>
      </c>
      <c r="F34" s="2"/>
      <c r="G34" s="2"/>
      <c r="H34" s="1">
        <v>0.35694444444444445</v>
      </c>
      <c r="I34" s="1"/>
      <c r="J34" s="1"/>
      <c r="K34" s="1">
        <v>0.52708333333333335</v>
      </c>
      <c r="L34" s="1"/>
      <c r="M34" s="1"/>
      <c r="N34" s="2">
        <f t="shared" si="0"/>
        <v>44211</v>
      </c>
      <c r="O34" s="1">
        <f t="shared" si="1"/>
        <v>0.35694444444444445</v>
      </c>
      <c r="P34" s="2">
        <f t="shared" si="2"/>
        <v>44211</v>
      </c>
      <c r="Q34" s="1">
        <f t="shared" si="3"/>
        <v>0.52708333333333335</v>
      </c>
      <c r="R34">
        <f t="shared" si="4"/>
        <v>1</v>
      </c>
    </row>
    <row r="35" spans="1:18" x14ac:dyDescent="0.3">
      <c r="A35" s="11" t="s">
        <v>615</v>
      </c>
      <c r="B35" s="2">
        <v>44201</v>
      </c>
      <c r="C35" s="2">
        <v>44201</v>
      </c>
      <c r="D35" s="2"/>
      <c r="E35" s="2"/>
      <c r="F35" s="2">
        <v>44201</v>
      </c>
      <c r="G35" s="2"/>
      <c r="H35" s="1">
        <v>0.5083333333333333</v>
      </c>
      <c r="I35" s="1">
        <v>0.5131944444444444</v>
      </c>
      <c r="J35" s="1"/>
      <c r="K35" s="1"/>
      <c r="L35" s="1">
        <v>0.72222222222222221</v>
      </c>
      <c r="M35" s="1"/>
      <c r="N35" s="2">
        <f t="shared" si="0"/>
        <v>44201</v>
      </c>
      <c r="O35" s="1">
        <f t="shared" si="1"/>
        <v>0.5083333333333333</v>
      </c>
      <c r="P35" s="2">
        <f t="shared" si="2"/>
        <v>44201</v>
      </c>
      <c r="Q35" s="1">
        <f t="shared" si="3"/>
        <v>0.72222222222222221</v>
      </c>
      <c r="R35">
        <f t="shared" si="4"/>
        <v>1</v>
      </c>
    </row>
    <row r="36" spans="1:18" x14ac:dyDescent="0.3">
      <c r="A36" s="11" t="s">
        <v>616</v>
      </c>
      <c r="B36" s="2">
        <v>44224</v>
      </c>
      <c r="C36" s="2"/>
      <c r="D36" s="2"/>
      <c r="E36" s="2">
        <v>44224</v>
      </c>
      <c r="F36" s="2"/>
      <c r="G36" s="2"/>
      <c r="H36" s="1">
        <v>0.55763888888888891</v>
      </c>
      <c r="I36" s="1"/>
      <c r="J36" s="1"/>
      <c r="K36" s="1">
        <v>0.79861111111111116</v>
      </c>
      <c r="L36" s="1"/>
      <c r="M36" s="1"/>
      <c r="N36" s="2">
        <f t="shared" si="0"/>
        <v>44224</v>
      </c>
      <c r="O36" s="1">
        <f t="shared" si="1"/>
        <v>0.55763888888888891</v>
      </c>
      <c r="P36" s="2">
        <f t="shared" si="2"/>
        <v>44224</v>
      </c>
      <c r="Q36" s="1">
        <f t="shared" si="3"/>
        <v>0.79861111111111116</v>
      </c>
      <c r="R36">
        <f t="shared" si="4"/>
        <v>1</v>
      </c>
    </row>
    <row r="37" spans="1:18" x14ac:dyDescent="0.3">
      <c r="A37" s="11" t="s">
        <v>617</v>
      </c>
      <c r="B37" s="2"/>
      <c r="C37" s="2"/>
      <c r="D37" s="2"/>
      <c r="E37" s="2">
        <v>44209</v>
      </c>
      <c r="F37" s="2"/>
      <c r="G37" s="2"/>
      <c r="H37" s="1"/>
      <c r="I37" s="1"/>
      <c r="J37" s="1"/>
      <c r="K37" s="1">
        <v>0.60555555555555551</v>
      </c>
      <c r="L37" s="1"/>
      <c r="M37" s="1"/>
      <c r="N37" s="2">
        <f t="shared" si="0"/>
        <v>44209</v>
      </c>
      <c r="O37" s="1">
        <f t="shared" si="1"/>
        <v>0.60555555555555551</v>
      </c>
      <c r="P37" s="2">
        <f t="shared" si="2"/>
        <v>44209</v>
      </c>
      <c r="Q37" s="1">
        <f t="shared" si="3"/>
        <v>0.60555555555555551</v>
      </c>
      <c r="R37">
        <f t="shared" si="4"/>
        <v>1</v>
      </c>
    </row>
    <row r="38" spans="1:18" x14ac:dyDescent="0.3">
      <c r="A38" s="11" t="s">
        <v>618</v>
      </c>
      <c r="B38" s="2">
        <v>44209</v>
      </c>
      <c r="C38" s="2"/>
      <c r="D38" s="2"/>
      <c r="E38" s="2"/>
      <c r="F38" s="2"/>
      <c r="G38" s="2"/>
      <c r="H38" s="1">
        <v>0.60555555555555551</v>
      </c>
      <c r="I38" s="1"/>
      <c r="J38" s="1"/>
      <c r="K38" s="1"/>
      <c r="L38" s="1"/>
      <c r="M38" s="1"/>
      <c r="N38" s="2">
        <f t="shared" si="0"/>
        <v>44209</v>
      </c>
      <c r="O38" s="1">
        <f t="shared" si="1"/>
        <v>0.60555555555555551</v>
      </c>
      <c r="P38" s="2">
        <f t="shared" si="2"/>
        <v>44209</v>
      </c>
      <c r="Q38" s="1">
        <f t="shared" si="3"/>
        <v>0.60555555555555551</v>
      </c>
      <c r="R38">
        <f t="shared" si="4"/>
        <v>1</v>
      </c>
    </row>
    <row r="39" spans="1:18" x14ac:dyDescent="0.3">
      <c r="A39" s="11" t="s">
        <v>619</v>
      </c>
      <c r="B39" s="2">
        <v>44520</v>
      </c>
      <c r="C39" s="2"/>
      <c r="D39" s="2"/>
      <c r="E39" s="2">
        <v>44521</v>
      </c>
      <c r="F39" s="2"/>
      <c r="G39" s="2"/>
      <c r="H39" s="1">
        <v>0.43263888888888885</v>
      </c>
      <c r="I39" s="1"/>
      <c r="J39" s="1"/>
      <c r="K39" s="1">
        <v>0.48055555555555557</v>
      </c>
      <c r="L39" s="1"/>
      <c r="M39" s="1"/>
      <c r="N39" s="2">
        <f t="shared" si="0"/>
        <v>44520</v>
      </c>
      <c r="O39" s="1">
        <f t="shared" si="1"/>
        <v>0.43263888888888885</v>
      </c>
      <c r="P39" s="2">
        <f t="shared" si="2"/>
        <v>44521</v>
      </c>
      <c r="Q39" s="1">
        <f t="shared" si="3"/>
        <v>0.48055555555555557</v>
      </c>
      <c r="R39">
        <f t="shared" si="4"/>
        <v>2</v>
      </c>
    </row>
    <row r="40" spans="1:18" x14ac:dyDescent="0.3">
      <c r="A40" s="11" t="s">
        <v>620</v>
      </c>
      <c r="B40" s="2">
        <v>44522</v>
      </c>
      <c r="C40" s="2"/>
      <c r="D40" s="2"/>
      <c r="E40" s="2">
        <v>44524</v>
      </c>
      <c r="F40" s="2"/>
      <c r="G40" s="2"/>
      <c r="H40" s="1">
        <v>0.46666666666666662</v>
      </c>
      <c r="I40" s="1"/>
      <c r="J40" s="1"/>
      <c r="K40" s="1">
        <v>0.61388888888888882</v>
      </c>
      <c r="L40" s="1"/>
      <c r="M40" s="1"/>
      <c r="N40" s="2">
        <f t="shared" si="0"/>
        <v>44522</v>
      </c>
      <c r="O40" s="1">
        <f t="shared" si="1"/>
        <v>0.46666666666666662</v>
      </c>
      <c r="P40" s="2">
        <f t="shared" si="2"/>
        <v>44524</v>
      </c>
      <c r="Q40" s="1">
        <f t="shared" si="3"/>
        <v>0.61388888888888882</v>
      </c>
      <c r="R40">
        <f t="shared" si="4"/>
        <v>3</v>
      </c>
    </row>
    <row r="41" spans="1:18" x14ac:dyDescent="0.3">
      <c r="A41" s="11" t="s">
        <v>621</v>
      </c>
      <c r="B41" s="2">
        <v>44155</v>
      </c>
      <c r="C41" s="2"/>
      <c r="D41" s="2"/>
      <c r="E41" s="2">
        <v>44157</v>
      </c>
      <c r="F41" s="2"/>
      <c r="G41" s="2"/>
      <c r="H41" s="1">
        <v>0.3833333333333333</v>
      </c>
      <c r="I41" s="1"/>
      <c r="J41" s="1"/>
      <c r="K41" s="1">
        <v>0.71527777777777779</v>
      </c>
      <c r="L41" s="1"/>
      <c r="M41" s="1"/>
      <c r="N41" s="2">
        <f t="shared" si="0"/>
        <v>44155</v>
      </c>
      <c r="O41" s="1">
        <f t="shared" si="1"/>
        <v>0.3833333333333333</v>
      </c>
      <c r="P41" s="2">
        <f t="shared" si="2"/>
        <v>44157</v>
      </c>
      <c r="Q41" s="1">
        <f t="shared" si="3"/>
        <v>0.71527777777777779</v>
      </c>
      <c r="R41">
        <f t="shared" si="4"/>
        <v>3</v>
      </c>
    </row>
    <row r="42" spans="1:18" x14ac:dyDescent="0.3">
      <c r="A42" s="11" t="s">
        <v>622</v>
      </c>
      <c r="B42" s="2">
        <v>44156</v>
      </c>
      <c r="C42" s="2"/>
      <c r="D42" s="2"/>
      <c r="E42" s="2">
        <v>44156</v>
      </c>
      <c r="F42" s="2"/>
      <c r="G42" s="2"/>
      <c r="H42" s="1">
        <v>0.47430555555555554</v>
      </c>
      <c r="I42" s="1"/>
      <c r="J42" s="1"/>
      <c r="K42" s="1">
        <v>0.59166666666666667</v>
      </c>
      <c r="L42" s="1"/>
      <c r="M42" s="1"/>
      <c r="N42" s="2">
        <f t="shared" si="0"/>
        <v>44156</v>
      </c>
      <c r="O42" s="1">
        <f t="shared" si="1"/>
        <v>0.47430555555555554</v>
      </c>
      <c r="P42" s="2">
        <f t="shared" si="2"/>
        <v>44156</v>
      </c>
      <c r="Q42" s="1">
        <f t="shared" si="3"/>
        <v>0.59166666666666667</v>
      </c>
      <c r="R42">
        <f t="shared" si="4"/>
        <v>1</v>
      </c>
    </row>
    <row r="43" spans="1:18" x14ac:dyDescent="0.3">
      <c r="A43" s="11" t="s">
        <v>623</v>
      </c>
      <c r="B43" s="2">
        <v>44155</v>
      </c>
      <c r="C43" s="2"/>
      <c r="D43" s="2"/>
      <c r="E43" s="2">
        <v>44155</v>
      </c>
      <c r="F43" s="2"/>
      <c r="G43" s="2"/>
      <c r="H43" s="1">
        <v>0.47152777777777777</v>
      </c>
      <c r="I43" s="1"/>
      <c r="J43" s="1"/>
      <c r="K43" s="1">
        <v>0.88194444444444453</v>
      </c>
      <c r="L43" s="1"/>
      <c r="M43" s="1"/>
      <c r="N43" s="2">
        <f t="shared" si="0"/>
        <v>44155</v>
      </c>
      <c r="O43" s="1">
        <f t="shared" si="1"/>
        <v>0.47152777777777777</v>
      </c>
      <c r="P43" s="2">
        <f t="shared" si="2"/>
        <v>44155</v>
      </c>
      <c r="Q43" s="1">
        <f t="shared" si="3"/>
        <v>0.88194444444444453</v>
      </c>
      <c r="R43">
        <f t="shared" si="4"/>
        <v>1</v>
      </c>
    </row>
    <row r="44" spans="1:18" x14ac:dyDescent="0.3">
      <c r="A44" s="11" t="s">
        <v>624</v>
      </c>
      <c r="B44" s="2">
        <v>44162</v>
      </c>
      <c r="C44" s="2"/>
      <c r="D44" s="2"/>
      <c r="E44" s="2">
        <v>44162</v>
      </c>
      <c r="F44" s="2"/>
      <c r="G44" s="2"/>
      <c r="H44" s="1">
        <v>0.40625</v>
      </c>
      <c r="I44" s="1"/>
      <c r="J44" s="1"/>
      <c r="K44" s="1">
        <v>0.76388888888888884</v>
      </c>
      <c r="L44" s="1"/>
      <c r="M44" s="1"/>
      <c r="N44" s="2">
        <f t="shared" si="0"/>
        <v>44162</v>
      </c>
      <c r="O44" s="1">
        <f t="shared" si="1"/>
        <v>0.40625</v>
      </c>
      <c r="P44" s="2">
        <f t="shared" si="2"/>
        <v>44162</v>
      </c>
      <c r="Q44" s="1">
        <f t="shared" si="3"/>
        <v>0.76388888888888884</v>
      </c>
      <c r="R44">
        <f t="shared" si="4"/>
        <v>1</v>
      </c>
    </row>
    <row r="45" spans="1:18" x14ac:dyDescent="0.3">
      <c r="A45" s="11" t="s">
        <v>625</v>
      </c>
      <c r="B45" s="2">
        <v>44549</v>
      </c>
      <c r="C45" s="2">
        <v>44550</v>
      </c>
      <c r="D45" s="2"/>
      <c r="E45" s="2">
        <v>44550</v>
      </c>
      <c r="F45" s="2"/>
      <c r="G45" s="2"/>
      <c r="H45" s="1">
        <v>0.42499999999999999</v>
      </c>
      <c r="I45" s="1">
        <v>0.56180555555555556</v>
      </c>
      <c r="J45" s="1"/>
      <c r="K45" s="1">
        <v>1</v>
      </c>
      <c r="L45" s="1"/>
      <c r="M45" s="1"/>
      <c r="N45" s="2">
        <f t="shared" si="0"/>
        <v>44549</v>
      </c>
      <c r="O45" s="1">
        <f t="shared" si="1"/>
        <v>0.42499999999999999</v>
      </c>
      <c r="P45" s="2">
        <f t="shared" si="2"/>
        <v>44550</v>
      </c>
      <c r="Q45" s="1">
        <f t="shared" si="3"/>
        <v>1</v>
      </c>
      <c r="R45">
        <f t="shared" si="4"/>
        <v>2</v>
      </c>
    </row>
    <row r="46" spans="1:18" x14ac:dyDescent="0.3">
      <c r="A46" s="11" t="s">
        <v>626</v>
      </c>
      <c r="B46" s="2">
        <v>44271</v>
      </c>
      <c r="C46" s="2">
        <v>44271</v>
      </c>
      <c r="D46" s="2"/>
      <c r="E46" s="2">
        <v>44273</v>
      </c>
      <c r="F46" s="2"/>
      <c r="G46" s="2"/>
      <c r="H46" s="1">
        <v>41548</v>
      </c>
      <c r="I46" s="1">
        <v>0.53125</v>
      </c>
      <c r="J46" s="1"/>
      <c r="K46" s="1">
        <v>0.59375</v>
      </c>
      <c r="L46" s="1"/>
      <c r="M46" s="1"/>
      <c r="N46" s="2">
        <f t="shared" si="0"/>
        <v>44271</v>
      </c>
      <c r="O46" s="1">
        <f t="shared" si="1"/>
        <v>0.53125</v>
      </c>
      <c r="P46" s="2">
        <f t="shared" si="2"/>
        <v>44273</v>
      </c>
      <c r="Q46" s="1">
        <f t="shared" si="3"/>
        <v>41548</v>
      </c>
      <c r="R46">
        <f t="shared" si="4"/>
        <v>3</v>
      </c>
    </row>
    <row r="47" spans="1:18" x14ac:dyDescent="0.3">
      <c r="A47" s="11" t="s">
        <v>627</v>
      </c>
      <c r="B47" s="2">
        <v>44278</v>
      </c>
      <c r="C47" s="2"/>
      <c r="D47" s="2"/>
      <c r="E47" s="2">
        <v>44278</v>
      </c>
      <c r="F47" s="2"/>
      <c r="G47" s="2"/>
      <c r="H47" s="1">
        <v>0.34166666666666662</v>
      </c>
      <c r="I47" s="1"/>
      <c r="J47" s="1"/>
      <c r="K47" s="1">
        <v>0.52361111111111114</v>
      </c>
      <c r="L47" s="1"/>
      <c r="M47" s="1"/>
      <c r="N47" s="2">
        <f t="shared" si="0"/>
        <v>44278</v>
      </c>
      <c r="O47" s="1">
        <f t="shared" si="1"/>
        <v>0.34166666666666662</v>
      </c>
      <c r="P47" s="2">
        <f t="shared" si="2"/>
        <v>44278</v>
      </c>
      <c r="Q47" s="1">
        <f t="shared" si="3"/>
        <v>0.52361111111111114</v>
      </c>
      <c r="R4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country code</vt:lpstr>
      <vt:lpstr>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Mathieu Jomain</cp:lastModifiedBy>
  <dcterms:created xsi:type="dcterms:W3CDTF">2022-01-21T07:37:37Z</dcterms:created>
  <dcterms:modified xsi:type="dcterms:W3CDTF">2022-06-17T14:54:39Z</dcterms:modified>
</cp:coreProperties>
</file>