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hi\Desktop\Pro\Finance\Projets\Dashboard P&amp;L\"/>
    </mc:Choice>
  </mc:AlternateContent>
  <xr:revisionPtr revIDLastSave="0" documentId="13_ncr:1_{10C9DAE5-1BD2-4E50-A7B7-AE8568B4D4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des" sheetId="1" r:id="rId1"/>
    <sheet name="P&amp;L" sheetId="2" r:id="rId2"/>
  </sheets>
  <calcPr calcId="191029"/>
  <pivotCaches>
    <pivotCache cacheId="15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4" i="1"/>
  <c r="L3" i="1"/>
  <c r="L2" i="1"/>
  <c r="J2" i="1"/>
  <c r="K2" i="1" s="1"/>
  <c r="K3" i="1"/>
  <c r="J9" i="1"/>
  <c r="K9" i="1" s="1"/>
  <c r="J17" i="1"/>
  <c r="K17" i="1" s="1"/>
  <c r="J25" i="1"/>
  <c r="K25" i="1" s="1"/>
  <c r="J33" i="1"/>
  <c r="K33" i="1" s="1"/>
  <c r="J41" i="1"/>
  <c r="K41" i="1" s="1"/>
  <c r="J48" i="1"/>
  <c r="K48" i="1" s="1"/>
  <c r="J49" i="1"/>
  <c r="K49" i="1" s="1"/>
  <c r="I3" i="1"/>
  <c r="J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I49" i="1"/>
  <c r="I50" i="1"/>
  <c r="J50" i="1" s="1"/>
  <c r="K50" i="1" s="1"/>
  <c r="I51" i="1"/>
  <c r="J51" i="1" s="1"/>
  <c r="K51" i="1" s="1"/>
  <c r="I2" i="1"/>
</calcChain>
</file>

<file path=xl/sharedStrings.xml><?xml version="1.0" encoding="utf-8"?>
<sst xmlns="http://schemas.openxmlformats.org/spreadsheetml/2006/main" count="263" uniqueCount="60">
  <si>
    <t>Date</t>
  </si>
  <si>
    <t>Trader</t>
  </si>
  <si>
    <t>Produit</t>
  </si>
  <si>
    <t>Sens</t>
  </si>
  <si>
    <t>Quantité</t>
  </si>
  <si>
    <t>Prix Entrée</t>
  </si>
  <si>
    <t>Prix Sortie</t>
  </si>
  <si>
    <t>Frais</t>
  </si>
  <si>
    <t>2025-06-26</t>
  </si>
  <si>
    <t>2025-06-28</t>
  </si>
  <si>
    <t>2025-06-16</t>
  </si>
  <si>
    <t>2025-06-17</t>
  </si>
  <si>
    <t>2025-06-30</t>
  </si>
  <si>
    <t>2025-06-18</t>
  </si>
  <si>
    <t>2025-06-09</t>
  </si>
  <si>
    <t>2025-06-08</t>
  </si>
  <si>
    <t>2025-06-21</t>
  </si>
  <si>
    <t>2025-06-07</t>
  </si>
  <si>
    <t>2025-06-02</t>
  </si>
  <si>
    <t>2025-07-01</t>
  </si>
  <si>
    <t>2025-06-13</t>
  </si>
  <si>
    <t>2025-06-22</t>
  </si>
  <si>
    <t>2025-06-03</t>
  </si>
  <si>
    <t>2025-06-04</t>
  </si>
  <si>
    <t>2025-06-25</t>
  </si>
  <si>
    <t>2025-06-15</t>
  </si>
  <si>
    <t>2025-06-01</t>
  </si>
  <si>
    <t>2025-06-24</t>
  </si>
  <si>
    <t>2025-06-27</t>
  </si>
  <si>
    <t>2025-06-20</t>
  </si>
  <si>
    <t>2025-06-14</t>
  </si>
  <si>
    <t>2025-06-12</t>
  </si>
  <si>
    <t>2025-06-29</t>
  </si>
  <si>
    <t>Julien</t>
  </si>
  <si>
    <t>Claire</t>
  </si>
  <si>
    <t>Mathis</t>
  </si>
  <si>
    <t>GLD</t>
  </si>
  <si>
    <t>EURUSD</t>
  </si>
  <si>
    <t>AAPL</t>
  </si>
  <si>
    <t>GOOG</t>
  </si>
  <si>
    <t>DAX</t>
  </si>
  <si>
    <t>CAC40</t>
  </si>
  <si>
    <t>USDJPY</t>
  </si>
  <si>
    <t>SP500</t>
  </si>
  <si>
    <t>BTCUSD</t>
  </si>
  <si>
    <t>TSLA</t>
  </si>
  <si>
    <t>Long</t>
  </si>
  <si>
    <t>Short</t>
  </si>
  <si>
    <t>Sens Numérique</t>
  </si>
  <si>
    <t>P&amp;L Brut</t>
  </si>
  <si>
    <t>P&amp;L Net</t>
  </si>
  <si>
    <t>Étiquettes de lignes</t>
  </si>
  <si>
    <t>Total général</t>
  </si>
  <si>
    <t>Somme de P&amp;L Net</t>
  </si>
  <si>
    <t>Étiquettes de colonnes</t>
  </si>
  <si>
    <t>P&amp;L Cumulé</t>
  </si>
  <si>
    <t>Calcul Du PnL Cumulé par Jour</t>
  </si>
  <si>
    <t>Calcul PnL par Trader</t>
  </si>
  <si>
    <t>PnL / Jour</t>
  </si>
  <si>
    <t>PnL /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</si>
</sst>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/>
    <xf numFmtId="0" fontId="2" fillId="3" borderId="0" xfId="0" applyNumberFormat="1" applyFont="1" applyFill="1"/>
    <xf numFmtId="0" fontId="2" fillId="4" borderId="0" xfId="0" applyNumberFormat="1" applyFont="1" applyFill="1"/>
    <xf numFmtId="0" fontId="2" fillId="5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1"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[Trades_Simules_PnL.xlsx]P&amp;L!Tableau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'P&amp;L'!$A$7:$A$32</c:f>
              <c:strCache>
                <c:ptCount val="25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2025-06-07</c:v>
                </c:pt>
                <c:pt idx="5">
                  <c:v>2025-06-08</c:v>
                </c:pt>
                <c:pt idx="6">
                  <c:v>2025-06-09</c:v>
                </c:pt>
                <c:pt idx="7">
                  <c:v>2025-06-12</c:v>
                </c:pt>
                <c:pt idx="8">
                  <c:v>2025-06-13</c:v>
                </c:pt>
                <c:pt idx="9">
                  <c:v>2025-06-14</c:v>
                </c:pt>
                <c:pt idx="10">
                  <c:v>2025-06-15</c:v>
                </c:pt>
                <c:pt idx="11">
                  <c:v>2025-06-16</c:v>
                </c:pt>
                <c:pt idx="12">
                  <c:v>2025-06-17</c:v>
                </c:pt>
                <c:pt idx="13">
                  <c:v>2025-06-18</c:v>
                </c:pt>
                <c:pt idx="14">
                  <c:v>2025-06-20</c:v>
                </c:pt>
                <c:pt idx="15">
                  <c:v>2025-06-21</c:v>
                </c:pt>
                <c:pt idx="16">
                  <c:v>2025-06-22</c:v>
                </c:pt>
                <c:pt idx="17">
                  <c:v>2025-06-24</c:v>
                </c:pt>
                <c:pt idx="18">
                  <c:v>2025-06-25</c:v>
                </c:pt>
                <c:pt idx="19">
                  <c:v>2025-06-26</c:v>
                </c:pt>
                <c:pt idx="20">
                  <c:v>2025-06-27</c:v>
                </c:pt>
                <c:pt idx="21">
                  <c:v>2025-06-28</c:v>
                </c:pt>
                <c:pt idx="22">
                  <c:v>2025-06-29</c:v>
                </c:pt>
                <c:pt idx="23">
                  <c:v>2025-06-30</c:v>
                </c:pt>
                <c:pt idx="24">
                  <c:v>2025-07-01</c:v>
                </c:pt>
              </c:strCache>
            </c:strRef>
          </c:cat>
          <c:val>
            <c:numRef>
              <c:f>'P&amp;L'!$B$7:$B$32</c:f>
              <c:numCache>
                <c:formatCode>General</c:formatCode>
                <c:ptCount val="25"/>
                <c:pt idx="0">
                  <c:v>59922.539999999935</c:v>
                </c:pt>
                <c:pt idx="1">
                  <c:v>57661.189999999799</c:v>
                </c:pt>
                <c:pt idx="2">
                  <c:v>26098.329999999984</c:v>
                </c:pt>
                <c:pt idx="3">
                  <c:v>-58957.55000000025</c:v>
                </c:pt>
                <c:pt idx="4">
                  <c:v>354565.4599999999</c:v>
                </c:pt>
                <c:pt idx="5">
                  <c:v>-198759.87999999983</c:v>
                </c:pt>
                <c:pt idx="6">
                  <c:v>-46124.199999999983</c:v>
                </c:pt>
                <c:pt idx="7">
                  <c:v>-197403.19000000018</c:v>
                </c:pt>
                <c:pt idx="8">
                  <c:v>-340276.21000000066</c:v>
                </c:pt>
                <c:pt idx="9">
                  <c:v>8631.060000000014</c:v>
                </c:pt>
                <c:pt idx="10">
                  <c:v>-85839.540000000226</c:v>
                </c:pt>
                <c:pt idx="11">
                  <c:v>194998.8100000002</c:v>
                </c:pt>
                <c:pt idx="12">
                  <c:v>119206.66000000009</c:v>
                </c:pt>
                <c:pt idx="13">
                  <c:v>102456.69000000012</c:v>
                </c:pt>
                <c:pt idx="14">
                  <c:v>17819.060000000001</c:v>
                </c:pt>
                <c:pt idx="15">
                  <c:v>38286.019999999968</c:v>
                </c:pt>
                <c:pt idx="16">
                  <c:v>232956.08000000002</c:v>
                </c:pt>
                <c:pt idx="17">
                  <c:v>-28014.310000000052</c:v>
                </c:pt>
                <c:pt idx="18">
                  <c:v>-93613.18</c:v>
                </c:pt>
                <c:pt idx="19">
                  <c:v>-131884.39999999991</c:v>
                </c:pt>
                <c:pt idx="20">
                  <c:v>-1663.790000000005</c:v>
                </c:pt>
                <c:pt idx="21">
                  <c:v>-20591.129999999881</c:v>
                </c:pt>
                <c:pt idx="22">
                  <c:v>90893.17</c:v>
                </c:pt>
                <c:pt idx="23">
                  <c:v>-4418.2499999999882</c:v>
                </c:pt>
                <c:pt idx="24">
                  <c:v>-63428.960000000014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D-4A0D-A74D-5C75BCF5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489328"/>
        <c:axId val="1081491728"/>
      </c:barChart>
      <c:catAx>
        <c:axId val="10814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491728"/>
        <c:crosses val="autoZero"/>
        <c:auto val="1"/>
        <c:lblAlgn val="ctr"/>
        <c:lblOffset val="100"/>
        <c:noMultiLvlLbl val="0"/>
      </c:catAx>
      <c:valAx>
        <c:axId val="10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4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[Trades_Simules_PnL.xlsx]P&amp;L!Tableau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'P&amp;L'!$B$39:$B$40</c:f>
              <c:strCache>
                <c:ptCount val="1"/>
                <c:pt idx="0">
                  <c:v>Claire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'P&amp;L'!$B$41</c:f>
              <c:numCache>
                <c:formatCode>General</c:formatCode>
                <c:ptCount val="1"/>
                <c:pt idx="0">
                  <c:v>-456641.13000000076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2-4F24-81AE-2DF2B441B612}"/>
            </c:ext>
          </c:extLst>
        </c:ser>
        <c:ser>
          <c:idx val="1"/>
          <c:order val="1"/>
          <c:tx>
            <c:strRef>
              <c:f>'P&amp;L'!$C$39:$C$40</c:f>
              <c:strCache>
                <c:ptCount val="1"/>
                <c:pt idx="0">
                  <c:v>Julien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'P&amp;L'!$A$41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'P&amp;L'!$C$41</c:f>
              <c:numCache>
                <c:formatCode>General</c:formatCode>
                <c:ptCount val="1"/>
                <c:pt idx="0">
                  <c:v>176359.41999999975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2-4F24-81AE-2DF2B441B612}"/>
            </c:ext>
          </c:extLst>
        </c:ser>
        <c:ser>
          <c:idx val="2"/>
          <c:order val="2"/>
          <c:tx>
            <c:strRef>
              <c:f>'P&amp;L'!$D$39:$D$40</c:f>
              <c:strCache>
                <c:ptCount val="1"/>
                <c:pt idx="0">
                  <c:v>Mathis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'P&amp;L'!$A$41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'P&amp;L'!$D$41</c:f>
              <c:numCache>
                <c:formatCode>General</c:formatCode>
                <c:ptCount val="1"/>
                <c:pt idx="0">
                  <c:v>312802.19000000018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2-4F24-81AE-2DF2B441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426912"/>
        <c:axId val="1151423552"/>
      </c:barChart>
      <c:catAx>
        <c:axId val="11514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423552"/>
        <c:crosses val="autoZero"/>
        <c:auto val="1"/>
        <c:lblAlgn val="ctr"/>
        <c:lblOffset val="100"/>
        <c:noMultiLvlLbl val="0"/>
      </c:catAx>
      <c:valAx>
        <c:axId val="1151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4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PnL_Cumulé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Trades!$A$2:$A$51</c:f>
              <c:strCache>
                <c:ptCount val="50"/>
                <c:pt idx="0">
                  <c:v>2025-06-26</c:v>
                </c:pt>
                <c:pt idx="1">
                  <c:v>2025-06-28</c:v>
                </c:pt>
                <c:pt idx="2">
                  <c:v>2025-06-16</c:v>
                </c:pt>
                <c:pt idx="3">
                  <c:v>2025-06-17</c:v>
                </c:pt>
                <c:pt idx="4">
                  <c:v>2025-06-16</c:v>
                </c:pt>
                <c:pt idx="5">
                  <c:v>2025-06-30</c:v>
                </c:pt>
                <c:pt idx="6">
                  <c:v>2025-06-18</c:v>
                </c:pt>
                <c:pt idx="7">
                  <c:v>2025-06-09</c:v>
                </c:pt>
                <c:pt idx="8">
                  <c:v>2025-06-08</c:v>
                </c:pt>
                <c:pt idx="9">
                  <c:v>2025-06-21</c:v>
                </c:pt>
                <c:pt idx="10">
                  <c:v>2025-06-07</c:v>
                </c:pt>
                <c:pt idx="11">
                  <c:v>2025-06-02</c:v>
                </c:pt>
                <c:pt idx="12">
                  <c:v>2025-06-21</c:v>
                </c:pt>
                <c:pt idx="13">
                  <c:v>2025-07-01</c:v>
                </c:pt>
                <c:pt idx="14">
                  <c:v>2025-06-13</c:v>
                </c:pt>
                <c:pt idx="15">
                  <c:v>2025-06-09</c:v>
                </c:pt>
                <c:pt idx="16">
                  <c:v>2025-06-21</c:v>
                </c:pt>
                <c:pt idx="17">
                  <c:v>2025-06-22</c:v>
                </c:pt>
                <c:pt idx="18">
                  <c:v>2025-06-03</c:v>
                </c:pt>
                <c:pt idx="19">
                  <c:v>2025-06-04</c:v>
                </c:pt>
                <c:pt idx="20">
                  <c:v>2025-06-25</c:v>
                </c:pt>
                <c:pt idx="21">
                  <c:v>2025-06-15</c:v>
                </c:pt>
                <c:pt idx="22">
                  <c:v>2025-06-01</c:v>
                </c:pt>
                <c:pt idx="23">
                  <c:v>2025-06-02</c:v>
                </c:pt>
                <c:pt idx="24">
                  <c:v>2025-06-15</c:v>
                </c:pt>
                <c:pt idx="25">
                  <c:v>2025-06-03</c:v>
                </c:pt>
                <c:pt idx="26">
                  <c:v>2025-06-24</c:v>
                </c:pt>
                <c:pt idx="27">
                  <c:v>2025-06-21</c:v>
                </c:pt>
                <c:pt idx="28">
                  <c:v>2025-06-24</c:v>
                </c:pt>
                <c:pt idx="29">
                  <c:v>2025-06-24</c:v>
                </c:pt>
                <c:pt idx="30">
                  <c:v>2025-06-02</c:v>
                </c:pt>
                <c:pt idx="31">
                  <c:v>2025-06-27</c:v>
                </c:pt>
                <c:pt idx="32">
                  <c:v>2025-07-01</c:v>
                </c:pt>
                <c:pt idx="33">
                  <c:v>2025-06-08</c:v>
                </c:pt>
                <c:pt idx="34">
                  <c:v>2025-06-04</c:v>
                </c:pt>
                <c:pt idx="35">
                  <c:v>2025-06-17</c:v>
                </c:pt>
                <c:pt idx="36">
                  <c:v>2025-06-21</c:v>
                </c:pt>
                <c:pt idx="37">
                  <c:v>2025-06-20</c:v>
                </c:pt>
                <c:pt idx="38">
                  <c:v>2025-06-17</c:v>
                </c:pt>
                <c:pt idx="39">
                  <c:v>2025-06-02</c:v>
                </c:pt>
                <c:pt idx="40">
                  <c:v>2025-06-14</c:v>
                </c:pt>
                <c:pt idx="41">
                  <c:v>2025-06-13</c:v>
                </c:pt>
                <c:pt idx="42">
                  <c:v>2025-06-13</c:v>
                </c:pt>
                <c:pt idx="43">
                  <c:v>2025-06-12</c:v>
                </c:pt>
                <c:pt idx="44">
                  <c:v>2025-06-27</c:v>
                </c:pt>
                <c:pt idx="45">
                  <c:v>2025-06-02</c:v>
                </c:pt>
                <c:pt idx="46">
                  <c:v>2025-06-13</c:v>
                </c:pt>
                <c:pt idx="47">
                  <c:v>2025-06-12</c:v>
                </c:pt>
                <c:pt idx="48">
                  <c:v>2025-06-16</c:v>
                </c:pt>
                <c:pt idx="49">
                  <c:v>2025-06-29</c:v>
                </c:pt>
              </c:strCache>
            </c:strRef>
          </c:cat>
          <c:val>
            <c:numRef>
              <c:f>Trades!$L$2:$L$51</c:f>
              <c:numCache>
                <c:formatCode>General</c:formatCode>
                <c:ptCount val="50"/>
                <c:pt idx="0">
                  <c:v>-131884.39999999991</c:v>
                </c:pt>
                <c:pt idx="1">
                  <c:v>-152475.5299999998</c:v>
                </c:pt>
                <c:pt idx="2">
                  <c:v>-13062.059999999561</c:v>
                </c:pt>
                <c:pt idx="3">
                  <c:v>12961.730000000473</c:v>
                </c:pt>
                <c:pt idx="4">
                  <c:v>68263.670000000464</c:v>
                </c:pt>
                <c:pt idx="5">
                  <c:v>63845.420000000478</c:v>
                </c:pt>
                <c:pt idx="6">
                  <c:v>166302.1100000006</c:v>
                </c:pt>
                <c:pt idx="7">
                  <c:v>116597.73000000062</c:v>
                </c:pt>
                <c:pt idx="8">
                  <c:v>-82180.889999999199</c:v>
                </c:pt>
                <c:pt idx="9">
                  <c:v>-53424.86999999918</c:v>
                </c:pt>
                <c:pt idx="10">
                  <c:v>301140.59000000072</c:v>
                </c:pt>
                <c:pt idx="11">
                  <c:v>167229.09000000046</c:v>
                </c:pt>
                <c:pt idx="12">
                  <c:v>232559.55000000037</c:v>
                </c:pt>
                <c:pt idx="13">
                  <c:v>187587.51000000042</c:v>
                </c:pt>
                <c:pt idx="14">
                  <c:v>175553.0200000004</c:v>
                </c:pt>
                <c:pt idx="15">
                  <c:v>179133.20000000039</c:v>
                </c:pt>
                <c:pt idx="16">
                  <c:v>234060.14000000048</c:v>
                </c:pt>
                <c:pt idx="17">
                  <c:v>467016.2200000005</c:v>
                </c:pt>
                <c:pt idx="18">
                  <c:v>480526.15000000049</c:v>
                </c:pt>
                <c:pt idx="19">
                  <c:v>480045.51000000047</c:v>
                </c:pt>
                <c:pt idx="20">
                  <c:v>386432.33000000048</c:v>
                </c:pt>
                <c:pt idx="21">
                  <c:v>387612.2900000005</c:v>
                </c:pt>
                <c:pt idx="22">
                  <c:v>447534.83000000042</c:v>
                </c:pt>
                <c:pt idx="23">
                  <c:v>607269.40000000037</c:v>
                </c:pt>
                <c:pt idx="24">
                  <c:v>520249.90000000014</c:v>
                </c:pt>
                <c:pt idx="25">
                  <c:v>532838.30000000016</c:v>
                </c:pt>
                <c:pt idx="26">
                  <c:v>538584.68000000017</c:v>
                </c:pt>
                <c:pt idx="27">
                  <c:v>428961.91000000015</c:v>
                </c:pt>
                <c:pt idx="28">
                  <c:v>433358.85000000015</c:v>
                </c:pt>
                <c:pt idx="29">
                  <c:v>395201.22000000009</c:v>
                </c:pt>
                <c:pt idx="30">
                  <c:v>423112.82000000018</c:v>
                </c:pt>
                <c:pt idx="31">
                  <c:v>424005.68000000017</c:v>
                </c:pt>
                <c:pt idx="32">
                  <c:v>405548.76000000013</c:v>
                </c:pt>
                <c:pt idx="33">
                  <c:v>405567.50000000012</c:v>
                </c:pt>
                <c:pt idx="34">
                  <c:v>347090.58999999985</c:v>
                </c:pt>
                <c:pt idx="35">
                  <c:v>347079.99999999983</c:v>
                </c:pt>
                <c:pt idx="36">
                  <c:v>345975.36999999976</c:v>
                </c:pt>
                <c:pt idx="37">
                  <c:v>363794.42999999976</c:v>
                </c:pt>
                <c:pt idx="38">
                  <c:v>456987.88999999978</c:v>
                </c:pt>
                <c:pt idx="39">
                  <c:v>455170.98999999976</c:v>
                </c:pt>
                <c:pt idx="40">
                  <c:v>463802.04999999976</c:v>
                </c:pt>
                <c:pt idx="41">
                  <c:v>204277.40999999919</c:v>
                </c:pt>
                <c:pt idx="42">
                  <c:v>135572.81999999913</c:v>
                </c:pt>
                <c:pt idx="43">
                  <c:v>149334.62999999913</c:v>
                </c:pt>
                <c:pt idx="44">
                  <c:v>146777.97999999914</c:v>
                </c:pt>
                <c:pt idx="45">
                  <c:v>152521.39999999915</c:v>
                </c:pt>
                <c:pt idx="46">
                  <c:v>152508.90999999916</c:v>
                </c:pt>
                <c:pt idx="47">
                  <c:v>-58656.090000001015</c:v>
                </c:pt>
                <c:pt idx="48">
                  <c:v>-58372.690000001014</c:v>
                </c:pt>
                <c:pt idx="49">
                  <c:v>32520.479999998985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5FA-A073-7973E8AD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60704"/>
        <c:axId val="1333964064"/>
      </c:lineChart>
      <c:catAx>
        <c:axId val="13339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964064"/>
        <c:crosses val="autoZero"/>
        <c:auto val="1"/>
        <c:lblAlgn val="ctr"/>
        <c:lblOffset val="100"/>
        <c:noMultiLvlLbl val="0"/>
      </c:catAx>
      <c:valAx>
        <c:axId val="13339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9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[Trades_Simules_PnL.xlsx]P&amp;L!Tableau croisé dynamique6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'P&amp;L'!$S$7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'P&amp;L'!$R$8:$R$18</c:f>
              <c:strCache>
                <c:ptCount val="10"/>
                <c:pt idx="0">
                  <c:v>AAPL</c:v>
                </c:pt>
                <c:pt idx="1">
                  <c:v>BTCUSD</c:v>
                </c:pt>
                <c:pt idx="2">
                  <c:v>CAC40</c:v>
                </c:pt>
                <c:pt idx="3">
                  <c:v>DAX</c:v>
                </c:pt>
                <c:pt idx="4">
                  <c:v>EURUSD</c:v>
                </c:pt>
                <c:pt idx="5">
                  <c:v>GLD</c:v>
                </c:pt>
                <c:pt idx="6">
                  <c:v>GOOG</c:v>
                </c:pt>
                <c:pt idx="7">
                  <c:v>SP500</c:v>
                </c:pt>
                <c:pt idx="8">
                  <c:v>TSLA</c:v>
                </c:pt>
                <c:pt idx="9">
                  <c:v>USDJPY</c:v>
                </c:pt>
              </c:strCache>
            </c:strRef>
          </c:cat>
          <c:val>
            <c:numRef>
              <c:f>'P&amp;L'!$S$8:$S$18</c:f>
              <c:numCache>
                <c:formatCode>General</c:formatCode>
                <c:ptCount val="10"/>
                <c:pt idx="0">
                  <c:v>239301.36999999985</c:v>
                </c:pt>
                <c:pt idx="1">
                  <c:v>701.86999999999898</c:v>
                </c:pt>
                <c:pt idx="2">
                  <c:v>-50879.060000000121</c:v>
                </c:pt>
                <c:pt idx="3">
                  <c:v>92671.280000000086</c:v>
                </c:pt>
                <c:pt idx="4">
                  <c:v>216761.89000000013</c:v>
                </c:pt>
                <c:pt idx="5">
                  <c:v>132653.44000000044</c:v>
                </c:pt>
                <c:pt idx="6">
                  <c:v>-115517.75000000028</c:v>
                </c:pt>
                <c:pt idx="7">
                  <c:v>1752.690000000001</c:v>
                </c:pt>
                <c:pt idx="8">
                  <c:v>5743.4199999999983</c:v>
                </c:pt>
                <c:pt idx="9">
                  <c:v>-490668.67000000097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5-4B7C-91E3-72F94ED6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57216"/>
        <c:axId val="1340058656"/>
      </c:barChart>
      <c:catAx>
        <c:axId val="13400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058656"/>
        <c:crosses val="autoZero"/>
        <c:auto val="1"/>
        <c:lblAlgn val="ctr"/>
        <c:lblOffset val="100"/>
        <c:noMultiLvlLbl val="0"/>
      </c:catAx>
      <c:valAx>
        <c:axId val="13400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0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510988</xdr:colOff>
      <xdr:row>5</xdr:row>
      <xdr:rowOff>152401</xdr:rowOff>
    </xdr:from>
    <xdr:to>
      <xdr:col>10</xdr:col>
      <xdr:colOff>744071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EC5F69-876E-BC78-9915-AA415F30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1504950</xdr:colOff>
      <xdr:row>43</xdr:row>
      <xdr:rowOff>158750</xdr:rowOff>
    </xdr:from>
    <xdr:to>
      <xdr:col>5</xdr:col>
      <xdr:colOff>222250</xdr:colOff>
      <xdr:row>59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B100210-ED85-C2C7-C602-B67CA698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33223</xdr:colOff>
      <xdr:row>37</xdr:row>
      <xdr:rowOff>68243</xdr:rowOff>
    </xdr:from>
    <xdr:to>
      <xdr:col>15</xdr:col>
      <xdr:colOff>254962</xdr:colOff>
      <xdr:row>58</xdr:row>
      <xdr:rowOff>131040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00A0570-5342-43DD-DC75-8F52F540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272051</xdr:colOff>
      <xdr:row>3</xdr:row>
      <xdr:rowOff>103909</xdr:rowOff>
    </xdr:from>
    <xdr:to>
      <xdr:col>25</xdr:col>
      <xdr:colOff>658091</xdr:colOff>
      <xdr:row>20</xdr:row>
      <xdr:rowOff>155865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99D3D2B-BAE9-3AA3-8D51-2B537238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s babinot" refreshedDate="45832.39818275463" createdVersion="8" refreshedVersion="8" minRefreshableVersion="3" recordCount="50" xr:uid="{C4F82BD8-7A41-4E9A-B7BF-03C6884CB5BF}">
  <cacheSource type="worksheet">
    <worksheetSource ref="A1:K51" sheet="Trades"/>
  </cacheSource>
  <cacheFields count="11">
    <cacheField name="Date" numFmtId="0">
      <sharedItems count="25">
        <s v="2025-06-26"/>
        <s v="2025-06-28"/>
        <s v="2025-06-16"/>
        <s v="2025-06-17"/>
        <s v="2025-06-30"/>
        <s v="2025-06-18"/>
        <s v="2025-06-09"/>
        <s v="2025-06-08"/>
        <s v="2025-06-21"/>
        <s v="2025-06-07"/>
        <s v="2025-06-02"/>
        <s v="2025-07-01"/>
        <s v="2025-06-13"/>
        <s v="2025-06-22"/>
        <s v="2025-06-03"/>
        <s v="2025-06-04"/>
        <s v="2025-06-25"/>
        <s v="2025-06-15"/>
        <s v="2025-06-01"/>
        <s v="2025-06-24"/>
        <s v="2025-06-27"/>
        <s v="2025-06-20"/>
        <s v="2025-06-14"/>
        <s v="2025-06-12"/>
        <s v="2025-06-29"/>
      </sharedItems>
    </cacheField>
    <cacheField name="Trader" numFmtId="0">
      <sharedItems count="3">
        <s v="Julien"/>
        <s v="Claire"/>
        <s v="Mathis"/>
      </sharedItems>
    </cacheField>
    <cacheField name="Produit" numFmtId="0">
      <sharedItems/>
    </cacheField>
    <cacheField name="Sens" numFmtId="0">
      <sharedItems/>
    </cacheField>
    <cacheField name="Quantité" numFmtId="0">
      <sharedItems containsSemiMixedTypes="0" containsString="0" containsNumber="1" containsInteger="1" minValue="1" maxValue="908"/>
    </cacheField>
    <cacheField name="Prix Entrée" numFmtId="0">
      <sharedItems containsSemiMixedTypes="0" containsString="0" containsNumber="1" minValue="109.12" maxValue="4825.3100000000004"/>
    </cacheField>
    <cacheField name="Prix Sortie" numFmtId="0">
      <sharedItems containsSemiMixedTypes="0" containsString="0" containsNumber="1" minValue="114.05" maxValue="4915.83"/>
    </cacheField>
    <cacheField name="Frais" numFmtId="0">
      <sharedItems containsSemiMixedTypes="0" containsString="0" containsNumber="1" minValue="2.61" maxValue="45.06"/>
    </cacheField>
    <cacheField name="Sens Numérique" numFmtId="0">
      <sharedItems containsSemiMixedTypes="0" containsString="0" containsNumber="1" containsInteger="1" minValue="-1" maxValue="1"/>
    </cacheField>
    <cacheField name="P&amp;L Brut" numFmtId="0">
      <sharedItems containsSemiMixedTypes="0" containsString="0" containsNumber="1" minValue="-259498.55000000057" maxValue="354605.0199999999"/>
    </cacheField>
    <cacheField name="P&amp;L Net" numFmtId="0">
      <sharedItems containsSemiMixedTypes="0" containsString="0" containsNumber="1" minValue="-259524.64000000057" maxValue="354565.45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s babinot" refreshedDate="45832.409530555553" createdVersion="8" refreshedVersion="8" minRefreshableVersion="3" recordCount="50" xr:uid="{7EA53B1B-4933-4AD6-9560-95D770DB355F}">
  <cacheSource type="worksheet">
    <worksheetSource ref="A1:L51" sheet="Trades"/>
  </cacheSource>
  <cacheFields count="12">
    <cacheField name="Date" numFmtId="0">
      <sharedItems/>
    </cacheField>
    <cacheField name="Trader" numFmtId="0">
      <sharedItems/>
    </cacheField>
    <cacheField name="Produit" numFmtId="0">
      <sharedItems count="10">
        <s v="GLD"/>
        <s v="EURUSD"/>
        <s v="AAPL"/>
        <s v="GOOG"/>
        <s v="DAX"/>
        <s v="CAC40"/>
        <s v="USDJPY"/>
        <s v="SP500"/>
        <s v="BTCUSD"/>
        <s v="TSLA"/>
      </sharedItems>
    </cacheField>
    <cacheField name="Sens" numFmtId="0">
      <sharedItems/>
    </cacheField>
    <cacheField name="Quantité" numFmtId="0">
      <sharedItems containsSemiMixedTypes="0" containsString="0" containsNumber="1" containsInteger="1" minValue="1" maxValue="908"/>
    </cacheField>
    <cacheField name="Prix Entrée" numFmtId="0">
      <sharedItems containsSemiMixedTypes="0" containsString="0" containsNumber="1" minValue="109.12" maxValue="4825.3100000000004"/>
    </cacheField>
    <cacheField name="Prix Sortie" numFmtId="0">
      <sharedItems containsSemiMixedTypes="0" containsString="0" containsNumber="1" minValue="114.05" maxValue="4915.83"/>
    </cacheField>
    <cacheField name="Frais" numFmtId="0">
      <sharedItems containsSemiMixedTypes="0" containsString="0" containsNumber="1" minValue="2.61" maxValue="45.06"/>
    </cacheField>
    <cacheField name="Sens Numérique" numFmtId="0">
      <sharedItems containsSemiMixedTypes="0" containsString="0" containsNumber="1" containsInteger="1" minValue="-1" maxValue="1"/>
    </cacheField>
    <cacheField name="P&amp;L Brut" numFmtId="0">
      <sharedItems containsSemiMixedTypes="0" containsString="0" containsNumber="1" minValue="-259498.55000000057" maxValue="354605.0199999999"/>
    </cacheField>
    <cacheField name="P&amp;L Net" numFmtId="0">
      <sharedItems containsSemiMixedTypes="0" containsString="0" containsNumber="1" minValue="-259524.64000000057" maxValue="354565.4599999999"/>
    </cacheField>
    <cacheField name="P&amp;L Cumulé" numFmtId="0">
      <sharedItems containsSemiMixedTypes="0" containsString="0" containsNumber="1" minValue="-152475.5299999998" maxValue="607269.40000000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GLD"/>
    <s v="Long"/>
    <n v="717"/>
    <n v="3000.25"/>
    <n v="2816.36"/>
    <n v="35.270000000000003"/>
    <n v="1"/>
    <n v="-131849.12999999992"/>
    <n v="-131884.39999999991"/>
  </r>
  <r>
    <x v="1"/>
    <x v="0"/>
    <s v="EURUSD"/>
    <s v="Short"/>
    <n v="818"/>
    <n v="1750.66"/>
    <n v="1775.82"/>
    <n v="10.25"/>
    <n v="-1"/>
    <n v="-20580.879999999881"/>
    <n v="-20591.129999999881"/>
  </r>
  <r>
    <x v="2"/>
    <x v="1"/>
    <s v="AAPL"/>
    <s v="Long"/>
    <n v="568"/>
    <n v="4198.9799999999996"/>
    <n v="4444.5"/>
    <n v="41.89"/>
    <n v="1"/>
    <n v="139455.36000000025"/>
    <n v="139413.47000000023"/>
  </r>
  <r>
    <x v="3"/>
    <x v="0"/>
    <s v="GLD"/>
    <s v="Short"/>
    <n v="230"/>
    <n v="1194.94"/>
    <n v="1081.6099999999999"/>
    <n v="42.11"/>
    <n v="-1"/>
    <n v="26065.900000000034"/>
    <n v="26023.790000000034"/>
  </r>
  <r>
    <x v="2"/>
    <x v="0"/>
    <s v="GOOG"/>
    <s v="Long"/>
    <n v="613"/>
    <n v="3426.18"/>
    <n v="3516.45"/>
    <n v="33.57"/>
    <n v="1"/>
    <n v="55335.509999999987"/>
    <n v="55301.939999999988"/>
  </r>
  <r>
    <x v="4"/>
    <x v="0"/>
    <s v="GLD"/>
    <s v="Short"/>
    <n v="648"/>
    <n v="3877.44"/>
    <n v="3884.21"/>
    <n v="31.29"/>
    <n v="-1"/>
    <n v="-4386.9599999999882"/>
    <n v="-4418.2499999999882"/>
  </r>
  <r>
    <x v="5"/>
    <x v="0"/>
    <s v="GLD"/>
    <s v="Short"/>
    <n v="415"/>
    <n v="2524.65"/>
    <n v="2277.7399999999998"/>
    <n v="10.96"/>
    <n v="-1"/>
    <n v="102467.65000000013"/>
    <n v="102456.69000000012"/>
  </r>
  <r>
    <x v="6"/>
    <x v="1"/>
    <s v="DAX"/>
    <s v="Long"/>
    <n v="854"/>
    <n v="607.73"/>
    <n v="549.58000000000004"/>
    <n v="44.28"/>
    <n v="1"/>
    <n v="-49660.099999999984"/>
    <n v="-49704.379999999983"/>
  </r>
  <r>
    <x v="7"/>
    <x v="2"/>
    <s v="DAX"/>
    <s v="Long"/>
    <n v="690"/>
    <n v="4033.66"/>
    <n v="3745.61"/>
    <n v="24.12"/>
    <n v="1"/>
    <n v="-198754.49999999983"/>
    <n v="-198778.61999999982"/>
  </r>
  <r>
    <x v="8"/>
    <x v="2"/>
    <s v="CAC40"/>
    <s v="Short"/>
    <n v="165"/>
    <n v="2768.54"/>
    <n v="2594.1799999999998"/>
    <n v="13.38"/>
    <n v="-1"/>
    <n v="28769.40000000002"/>
    <n v="28756.020000000019"/>
  </r>
  <r>
    <x v="9"/>
    <x v="0"/>
    <s v="DAX"/>
    <s v="Long"/>
    <n v="847"/>
    <n v="4366.16"/>
    <n v="4784.82"/>
    <n v="39.56"/>
    <n v="1"/>
    <n v="354605.0199999999"/>
    <n v="354565.4599999999"/>
  </r>
  <r>
    <x v="10"/>
    <x v="0"/>
    <s v="USDJPY"/>
    <s v="Long"/>
    <n v="908"/>
    <n v="2924.07"/>
    <n v="2776.64"/>
    <n v="45.06"/>
    <n v="1"/>
    <n v="-133866.44000000026"/>
    <n v="-133911.50000000026"/>
  </r>
  <r>
    <x v="8"/>
    <x v="2"/>
    <s v="AAPL"/>
    <s v="Short"/>
    <n v="440"/>
    <n v="4006.68"/>
    <n v="3858.19"/>
    <n v="5.14"/>
    <n v="-1"/>
    <n v="65335.599999999904"/>
    <n v="65330.459999999905"/>
  </r>
  <r>
    <x v="11"/>
    <x v="1"/>
    <s v="GLD"/>
    <s v="Short"/>
    <n v="267"/>
    <n v="4638.88"/>
    <n v="4807.29"/>
    <n v="6.57"/>
    <n v="-1"/>
    <n v="-44965.469999999958"/>
    <n v="-44972.039999999957"/>
  </r>
  <r>
    <x v="12"/>
    <x v="1"/>
    <s v="DAX"/>
    <s v="Short"/>
    <n v="701"/>
    <n v="424.94"/>
    <n v="442.05"/>
    <n v="40.380000000000003"/>
    <n v="-1"/>
    <n v="-11994.11000000001"/>
    <n v="-12034.490000000009"/>
  </r>
  <r>
    <x v="6"/>
    <x v="2"/>
    <s v="SP500"/>
    <s v="Long"/>
    <n v="10"/>
    <n v="4431.53"/>
    <n v="4790.8999999999996"/>
    <n v="13.52"/>
    <n v="1"/>
    <n v="3593.6999999999989"/>
    <n v="3580.1799999999989"/>
  </r>
  <r>
    <x v="8"/>
    <x v="2"/>
    <s v="GLD"/>
    <s v="Long"/>
    <n v="268"/>
    <n v="4710.7299999999996"/>
    <n v="4915.83"/>
    <n v="39.86"/>
    <n v="1"/>
    <n v="54966.800000000097"/>
    <n v="54926.940000000097"/>
  </r>
  <r>
    <x v="13"/>
    <x v="2"/>
    <s v="EURUSD"/>
    <s v="Short"/>
    <n v="778"/>
    <n v="4321.12"/>
    <n v="4021.64"/>
    <n v="39.36"/>
    <n v="-1"/>
    <n v="232995.44"/>
    <n v="232956.08000000002"/>
  </r>
  <r>
    <x v="14"/>
    <x v="1"/>
    <s v="USDJPY"/>
    <s v="Long"/>
    <n v="547"/>
    <n v="1412.06"/>
    <n v="1436.81"/>
    <n v="28.32"/>
    <n v="1"/>
    <n v="13538.25"/>
    <n v="13509.93"/>
  </r>
  <r>
    <x v="15"/>
    <x v="1"/>
    <s v="BTCUSD"/>
    <s v="Short"/>
    <n v="7"/>
    <n v="2124.19"/>
    <n v="2191.65"/>
    <n v="8.42"/>
    <n v="-1"/>
    <n v="-472.22000000000025"/>
    <n v="-480.64000000000027"/>
  </r>
  <r>
    <x v="16"/>
    <x v="1"/>
    <s v="GOOG"/>
    <s v="Short"/>
    <n v="793"/>
    <n v="2054.2600000000002"/>
    <n v="2172.2600000000002"/>
    <n v="39.18"/>
    <n v="-1"/>
    <n v="-93574"/>
    <n v="-93613.18"/>
  </r>
  <r>
    <x v="17"/>
    <x v="1"/>
    <s v="DAX"/>
    <s v="Long"/>
    <n v="241"/>
    <n v="109.12"/>
    <n v="114.05"/>
    <n v="8.17"/>
    <n v="1"/>
    <n v="1188.1299999999983"/>
    <n v="1179.9599999999982"/>
  </r>
  <r>
    <x v="18"/>
    <x v="2"/>
    <s v="USDJPY"/>
    <s v="Short"/>
    <n v="343"/>
    <n v="3661.24"/>
    <n v="3486.52"/>
    <n v="6.42"/>
    <n v="-1"/>
    <n v="59928.959999999934"/>
    <n v="59922.539999999935"/>
  </r>
  <r>
    <x v="10"/>
    <x v="1"/>
    <s v="AAPL"/>
    <s v="Long"/>
    <n v="816"/>
    <n v="2218.86"/>
    <n v="2414.65"/>
    <n v="30.07"/>
    <n v="1"/>
    <n v="159764.63999999996"/>
    <n v="159734.56999999995"/>
  </r>
  <r>
    <x v="17"/>
    <x v="0"/>
    <s v="AAPL"/>
    <s v="Short"/>
    <n v="458"/>
    <n v="4613.45"/>
    <n v="4803.43"/>
    <n v="8.66"/>
    <n v="-1"/>
    <n v="-87010.840000000215"/>
    <n v="-87019.500000000218"/>
  </r>
  <r>
    <x v="14"/>
    <x v="1"/>
    <s v="USDJPY"/>
    <s v="Long"/>
    <n v="544"/>
    <n v="611.24"/>
    <n v="634.4"/>
    <n v="10.64"/>
    <n v="1"/>
    <n v="12599.039999999983"/>
    <n v="12588.399999999983"/>
  </r>
  <r>
    <x v="19"/>
    <x v="0"/>
    <s v="GLD"/>
    <s v="Short"/>
    <n v="262"/>
    <n v="2995.61"/>
    <n v="2973.53"/>
    <n v="38.58"/>
    <n v="-1"/>
    <n v="5784.9599999999809"/>
    <n v="5746.379999999981"/>
  </r>
  <r>
    <x v="8"/>
    <x v="1"/>
    <s v="GOOG"/>
    <s v="Short"/>
    <n v="485"/>
    <n v="3474.14"/>
    <n v="3700.14"/>
    <n v="12.77"/>
    <n v="-1"/>
    <n v="-109610"/>
    <n v="-109622.77"/>
  </r>
  <r>
    <x v="19"/>
    <x v="1"/>
    <s v="EURUSD"/>
    <s v="Long"/>
    <n v="56"/>
    <n v="1950.72"/>
    <n v="2029.47"/>
    <n v="13.06"/>
    <n v="1"/>
    <n v="4410"/>
    <n v="4396.9399999999996"/>
  </r>
  <r>
    <x v="19"/>
    <x v="1"/>
    <s v="AAPL"/>
    <s v="Short"/>
    <n v="769"/>
    <n v="985.66"/>
    <n v="1035.24"/>
    <n v="30.61"/>
    <n v="-1"/>
    <n v="-38127.020000000033"/>
    <n v="-38157.630000000034"/>
  </r>
  <r>
    <x v="10"/>
    <x v="2"/>
    <s v="USDJPY"/>
    <s v="Short"/>
    <n v="850"/>
    <n v="1087.68"/>
    <n v="1054.82"/>
    <n v="19.399999999999999"/>
    <n v="-1"/>
    <n v="27931.000000000109"/>
    <n v="27911.600000000108"/>
  </r>
  <r>
    <x v="20"/>
    <x v="1"/>
    <s v="BTCUSD"/>
    <s v="Short"/>
    <n v="10"/>
    <n v="1261.6199999999999"/>
    <n v="1168.45"/>
    <n v="38.840000000000003"/>
    <n v="-1"/>
    <n v="931.69999999999845"/>
    <n v="892.85999999999842"/>
  </r>
  <r>
    <x v="11"/>
    <x v="1"/>
    <s v="CAC40"/>
    <s v="Long"/>
    <n v="156"/>
    <n v="4568.46"/>
    <n v="4450.3599999999997"/>
    <n v="33.32"/>
    <n v="1"/>
    <n v="-18423.600000000057"/>
    <n v="-18456.920000000056"/>
  </r>
  <r>
    <x v="7"/>
    <x v="2"/>
    <s v="BTCUSD"/>
    <s v="Long"/>
    <n v="3"/>
    <n v="719.61"/>
    <n v="737.83"/>
    <n v="35.92"/>
    <n v="1"/>
    <n v="54.660000000000082"/>
    <n v="18.74000000000008"/>
  </r>
  <r>
    <x v="15"/>
    <x v="1"/>
    <s v="GOOG"/>
    <s v="Long"/>
    <n v="343"/>
    <n v="4825.3100000000004"/>
    <n v="4654.8599999999997"/>
    <n v="12.56"/>
    <n v="1"/>
    <n v="-58464.350000000253"/>
    <n v="-58476.910000000251"/>
  </r>
  <r>
    <x v="3"/>
    <x v="0"/>
    <s v="SP500"/>
    <s v="Long"/>
    <n v="1"/>
    <n v="392.64"/>
    <n v="390.85"/>
    <n v="8.8000000000000007"/>
    <n v="1"/>
    <n v="-1.7899999999999636"/>
    <n v="-10.589999999999964"/>
  </r>
  <r>
    <x v="8"/>
    <x v="0"/>
    <s v="CAC40"/>
    <s v="Short"/>
    <n v="834"/>
    <n v="703.87"/>
    <n v="705.19"/>
    <n v="3.75"/>
    <n v="-1"/>
    <n v="-1100.8800000000417"/>
    <n v="-1104.6300000000417"/>
  </r>
  <r>
    <x v="21"/>
    <x v="2"/>
    <s v="GLD"/>
    <s v="Short"/>
    <n v="655"/>
    <n v="3801.16"/>
    <n v="3773.91"/>
    <n v="29.69"/>
    <n v="-1"/>
    <n v="17848.75"/>
    <n v="17819.060000000001"/>
  </r>
  <r>
    <x v="3"/>
    <x v="1"/>
    <s v="GLD"/>
    <s v="Long"/>
    <n v="335"/>
    <n v="3354.89"/>
    <n v="3633.21"/>
    <n v="43.74"/>
    <n v="1"/>
    <n v="93237.200000000055"/>
    <n v="93193.46000000005"/>
  </r>
  <r>
    <x v="10"/>
    <x v="2"/>
    <s v="SP500"/>
    <s v="Short"/>
    <n v="8"/>
    <n v="3362.84"/>
    <n v="3584.39"/>
    <n v="44.5"/>
    <n v="-1"/>
    <n v="-1772.3999999999978"/>
    <n v="-1816.8999999999978"/>
  </r>
  <r>
    <x v="22"/>
    <x v="1"/>
    <s v="CAC40"/>
    <s v="Long"/>
    <n v="342"/>
    <n v="810.25"/>
    <n v="835.58"/>
    <n v="31.8"/>
    <n v="1"/>
    <n v="8662.8600000000133"/>
    <n v="8631.060000000014"/>
  </r>
  <r>
    <x v="12"/>
    <x v="1"/>
    <s v="USDJPY"/>
    <s v="Long"/>
    <n v="685"/>
    <n v="4519.0600000000004"/>
    <n v="4140.2299999999996"/>
    <n v="26.09"/>
    <n v="1"/>
    <n v="-259498.55000000057"/>
    <n v="-259524.64000000057"/>
  </r>
  <r>
    <x v="12"/>
    <x v="2"/>
    <s v="CAC40"/>
    <s v="Long"/>
    <n v="316"/>
    <n v="4783.12"/>
    <n v="4565.82"/>
    <n v="37.79"/>
    <n v="1"/>
    <n v="-68666.800000000061"/>
    <n v="-68704.590000000055"/>
  </r>
  <r>
    <x v="23"/>
    <x v="0"/>
    <s v="GLD"/>
    <s v="Long"/>
    <n v="351"/>
    <n v="1605.99"/>
    <n v="1645.24"/>
    <n v="14.94"/>
    <n v="1"/>
    <n v="13776.75"/>
    <n v="13761.81"/>
  </r>
  <r>
    <x v="20"/>
    <x v="0"/>
    <s v="DAX"/>
    <s v="Long"/>
    <n v="95"/>
    <n v="4401.28"/>
    <n v="4374.57"/>
    <n v="19.2"/>
    <n v="1"/>
    <n v="-2537.4500000000035"/>
    <n v="-2556.6500000000033"/>
  </r>
  <r>
    <x v="10"/>
    <x v="1"/>
    <s v="TSLA"/>
    <s v="Long"/>
    <n v="894"/>
    <n v="177.45"/>
    <n v="183.89"/>
    <n v="13.94"/>
    <n v="1"/>
    <n v="5757.3599999999979"/>
    <n v="5743.4199999999983"/>
  </r>
  <r>
    <x v="12"/>
    <x v="2"/>
    <s v="BTCUSD"/>
    <s v="Long"/>
    <n v="4"/>
    <n v="2357.5"/>
    <n v="2355.0300000000002"/>
    <n v="2.61"/>
    <n v="1"/>
    <n v="-9.8799999999991996"/>
    <n v="-12.489999999999199"/>
  </r>
  <r>
    <x v="23"/>
    <x v="1"/>
    <s v="USDJPY"/>
    <s v="Short"/>
    <n v="866"/>
    <n v="2519.87"/>
    <n v="2763.67"/>
    <n v="34.200000000000003"/>
    <n v="-1"/>
    <n v="-211130.80000000016"/>
    <n v="-211165.00000000017"/>
  </r>
  <r>
    <x v="2"/>
    <x v="1"/>
    <s v="BTCUSD"/>
    <s v="Short"/>
    <n v="3"/>
    <n v="995.07"/>
    <n v="899.58"/>
    <n v="3.07"/>
    <n v="-1"/>
    <n v="286.47000000000003"/>
    <n v="283.40000000000003"/>
  </r>
  <r>
    <x v="24"/>
    <x v="2"/>
    <s v="GOOG"/>
    <s v="Short"/>
    <n v="810"/>
    <n v="1856.71"/>
    <n v="1744.46"/>
    <n v="29.33"/>
    <n v="-1"/>
    <n v="90922.5"/>
    <n v="90893.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5-06-26"/>
    <s v="Julien"/>
    <x v="0"/>
    <s v="Long"/>
    <n v="717"/>
    <n v="3000.25"/>
    <n v="2816.36"/>
    <n v="35.270000000000003"/>
    <n v="1"/>
    <n v="-131849.12999999992"/>
    <n v="-131884.39999999991"/>
    <n v="-131884.39999999991"/>
  </r>
  <r>
    <s v="2025-06-28"/>
    <s v="Julien"/>
    <x v="1"/>
    <s v="Short"/>
    <n v="818"/>
    <n v="1750.66"/>
    <n v="1775.82"/>
    <n v="10.25"/>
    <n v="-1"/>
    <n v="-20580.879999999881"/>
    <n v="-20591.129999999881"/>
    <n v="-152475.5299999998"/>
  </r>
  <r>
    <s v="2025-06-16"/>
    <s v="Claire"/>
    <x v="2"/>
    <s v="Long"/>
    <n v="568"/>
    <n v="4198.9799999999996"/>
    <n v="4444.5"/>
    <n v="41.89"/>
    <n v="1"/>
    <n v="139455.36000000025"/>
    <n v="139413.47000000023"/>
    <n v="-13062.059999999561"/>
  </r>
  <r>
    <s v="2025-06-17"/>
    <s v="Julien"/>
    <x v="0"/>
    <s v="Short"/>
    <n v="230"/>
    <n v="1194.94"/>
    <n v="1081.6099999999999"/>
    <n v="42.11"/>
    <n v="-1"/>
    <n v="26065.900000000034"/>
    <n v="26023.790000000034"/>
    <n v="12961.730000000473"/>
  </r>
  <r>
    <s v="2025-06-16"/>
    <s v="Julien"/>
    <x v="3"/>
    <s v="Long"/>
    <n v="613"/>
    <n v="3426.18"/>
    <n v="3516.45"/>
    <n v="33.57"/>
    <n v="1"/>
    <n v="55335.509999999987"/>
    <n v="55301.939999999988"/>
    <n v="68263.670000000464"/>
  </r>
  <r>
    <s v="2025-06-30"/>
    <s v="Julien"/>
    <x v="0"/>
    <s v="Short"/>
    <n v="648"/>
    <n v="3877.44"/>
    <n v="3884.21"/>
    <n v="31.29"/>
    <n v="-1"/>
    <n v="-4386.9599999999882"/>
    <n v="-4418.2499999999882"/>
    <n v="63845.420000000478"/>
  </r>
  <r>
    <s v="2025-06-18"/>
    <s v="Julien"/>
    <x v="0"/>
    <s v="Short"/>
    <n v="415"/>
    <n v="2524.65"/>
    <n v="2277.7399999999998"/>
    <n v="10.96"/>
    <n v="-1"/>
    <n v="102467.65000000013"/>
    <n v="102456.69000000012"/>
    <n v="166302.1100000006"/>
  </r>
  <r>
    <s v="2025-06-09"/>
    <s v="Claire"/>
    <x v="4"/>
    <s v="Long"/>
    <n v="854"/>
    <n v="607.73"/>
    <n v="549.58000000000004"/>
    <n v="44.28"/>
    <n v="1"/>
    <n v="-49660.099999999984"/>
    <n v="-49704.379999999983"/>
    <n v="116597.73000000062"/>
  </r>
  <r>
    <s v="2025-06-08"/>
    <s v="Mathis"/>
    <x v="4"/>
    <s v="Long"/>
    <n v="690"/>
    <n v="4033.66"/>
    <n v="3745.61"/>
    <n v="24.12"/>
    <n v="1"/>
    <n v="-198754.49999999983"/>
    <n v="-198778.61999999982"/>
    <n v="-82180.889999999199"/>
  </r>
  <r>
    <s v="2025-06-21"/>
    <s v="Mathis"/>
    <x v="5"/>
    <s v="Short"/>
    <n v="165"/>
    <n v="2768.54"/>
    <n v="2594.1799999999998"/>
    <n v="13.38"/>
    <n v="-1"/>
    <n v="28769.40000000002"/>
    <n v="28756.020000000019"/>
    <n v="-53424.86999999918"/>
  </r>
  <r>
    <s v="2025-06-07"/>
    <s v="Julien"/>
    <x v="4"/>
    <s v="Long"/>
    <n v="847"/>
    <n v="4366.16"/>
    <n v="4784.82"/>
    <n v="39.56"/>
    <n v="1"/>
    <n v="354605.0199999999"/>
    <n v="354565.4599999999"/>
    <n v="301140.59000000072"/>
  </r>
  <r>
    <s v="2025-06-02"/>
    <s v="Julien"/>
    <x v="6"/>
    <s v="Long"/>
    <n v="908"/>
    <n v="2924.07"/>
    <n v="2776.64"/>
    <n v="45.06"/>
    <n v="1"/>
    <n v="-133866.44000000026"/>
    <n v="-133911.50000000026"/>
    <n v="167229.09000000046"/>
  </r>
  <r>
    <s v="2025-06-21"/>
    <s v="Mathis"/>
    <x v="2"/>
    <s v="Short"/>
    <n v="440"/>
    <n v="4006.68"/>
    <n v="3858.19"/>
    <n v="5.14"/>
    <n v="-1"/>
    <n v="65335.599999999904"/>
    <n v="65330.459999999905"/>
    <n v="232559.55000000037"/>
  </r>
  <r>
    <s v="2025-07-01"/>
    <s v="Claire"/>
    <x v="0"/>
    <s v="Short"/>
    <n v="267"/>
    <n v="4638.88"/>
    <n v="4807.29"/>
    <n v="6.57"/>
    <n v="-1"/>
    <n v="-44965.469999999958"/>
    <n v="-44972.039999999957"/>
    <n v="187587.51000000042"/>
  </r>
  <r>
    <s v="2025-06-13"/>
    <s v="Claire"/>
    <x v="4"/>
    <s v="Short"/>
    <n v="701"/>
    <n v="424.94"/>
    <n v="442.05"/>
    <n v="40.380000000000003"/>
    <n v="-1"/>
    <n v="-11994.11000000001"/>
    <n v="-12034.490000000009"/>
    <n v="175553.0200000004"/>
  </r>
  <r>
    <s v="2025-06-09"/>
    <s v="Mathis"/>
    <x v="7"/>
    <s v="Long"/>
    <n v="10"/>
    <n v="4431.53"/>
    <n v="4790.8999999999996"/>
    <n v="13.52"/>
    <n v="1"/>
    <n v="3593.6999999999989"/>
    <n v="3580.1799999999989"/>
    <n v="179133.20000000039"/>
  </r>
  <r>
    <s v="2025-06-21"/>
    <s v="Mathis"/>
    <x v="0"/>
    <s v="Long"/>
    <n v="268"/>
    <n v="4710.7299999999996"/>
    <n v="4915.83"/>
    <n v="39.86"/>
    <n v="1"/>
    <n v="54966.800000000097"/>
    <n v="54926.940000000097"/>
    <n v="234060.14000000048"/>
  </r>
  <r>
    <s v="2025-06-22"/>
    <s v="Mathis"/>
    <x v="1"/>
    <s v="Short"/>
    <n v="778"/>
    <n v="4321.12"/>
    <n v="4021.64"/>
    <n v="39.36"/>
    <n v="-1"/>
    <n v="232995.44"/>
    <n v="232956.08000000002"/>
    <n v="467016.2200000005"/>
  </r>
  <r>
    <s v="2025-06-03"/>
    <s v="Claire"/>
    <x v="6"/>
    <s v="Long"/>
    <n v="547"/>
    <n v="1412.06"/>
    <n v="1436.81"/>
    <n v="28.32"/>
    <n v="1"/>
    <n v="13538.25"/>
    <n v="13509.93"/>
    <n v="480526.15000000049"/>
  </r>
  <r>
    <s v="2025-06-04"/>
    <s v="Claire"/>
    <x v="8"/>
    <s v="Short"/>
    <n v="7"/>
    <n v="2124.19"/>
    <n v="2191.65"/>
    <n v="8.42"/>
    <n v="-1"/>
    <n v="-472.22000000000025"/>
    <n v="-480.64000000000027"/>
    <n v="480045.51000000047"/>
  </r>
  <r>
    <s v="2025-06-25"/>
    <s v="Claire"/>
    <x v="3"/>
    <s v="Short"/>
    <n v="793"/>
    <n v="2054.2600000000002"/>
    <n v="2172.2600000000002"/>
    <n v="39.18"/>
    <n v="-1"/>
    <n v="-93574"/>
    <n v="-93613.18"/>
    <n v="386432.33000000048"/>
  </r>
  <r>
    <s v="2025-06-15"/>
    <s v="Claire"/>
    <x v="4"/>
    <s v="Long"/>
    <n v="241"/>
    <n v="109.12"/>
    <n v="114.05"/>
    <n v="8.17"/>
    <n v="1"/>
    <n v="1188.1299999999983"/>
    <n v="1179.9599999999982"/>
    <n v="387612.2900000005"/>
  </r>
  <r>
    <s v="2025-06-01"/>
    <s v="Mathis"/>
    <x v="6"/>
    <s v="Short"/>
    <n v="343"/>
    <n v="3661.24"/>
    <n v="3486.52"/>
    <n v="6.42"/>
    <n v="-1"/>
    <n v="59928.959999999934"/>
    <n v="59922.539999999935"/>
    <n v="447534.83000000042"/>
  </r>
  <r>
    <s v="2025-06-02"/>
    <s v="Claire"/>
    <x v="2"/>
    <s v="Long"/>
    <n v="816"/>
    <n v="2218.86"/>
    <n v="2414.65"/>
    <n v="30.07"/>
    <n v="1"/>
    <n v="159764.63999999996"/>
    <n v="159734.56999999995"/>
    <n v="607269.40000000037"/>
  </r>
  <r>
    <s v="2025-06-15"/>
    <s v="Julien"/>
    <x v="2"/>
    <s v="Short"/>
    <n v="458"/>
    <n v="4613.45"/>
    <n v="4803.43"/>
    <n v="8.66"/>
    <n v="-1"/>
    <n v="-87010.840000000215"/>
    <n v="-87019.500000000218"/>
    <n v="520249.90000000014"/>
  </r>
  <r>
    <s v="2025-06-03"/>
    <s v="Claire"/>
    <x v="6"/>
    <s v="Long"/>
    <n v="544"/>
    <n v="611.24"/>
    <n v="634.4"/>
    <n v="10.64"/>
    <n v="1"/>
    <n v="12599.039999999983"/>
    <n v="12588.399999999983"/>
    <n v="532838.30000000016"/>
  </r>
  <r>
    <s v="2025-06-24"/>
    <s v="Julien"/>
    <x v="0"/>
    <s v="Short"/>
    <n v="262"/>
    <n v="2995.61"/>
    <n v="2973.53"/>
    <n v="38.58"/>
    <n v="-1"/>
    <n v="5784.9599999999809"/>
    <n v="5746.379999999981"/>
    <n v="538584.68000000017"/>
  </r>
  <r>
    <s v="2025-06-21"/>
    <s v="Claire"/>
    <x v="3"/>
    <s v="Short"/>
    <n v="485"/>
    <n v="3474.14"/>
    <n v="3700.14"/>
    <n v="12.77"/>
    <n v="-1"/>
    <n v="-109610"/>
    <n v="-109622.77"/>
    <n v="428961.91000000015"/>
  </r>
  <r>
    <s v="2025-06-24"/>
    <s v="Claire"/>
    <x v="1"/>
    <s v="Long"/>
    <n v="56"/>
    <n v="1950.72"/>
    <n v="2029.47"/>
    <n v="13.06"/>
    <n v="1"/>
    <n v="4410"/>
    <n v="4396.9399999999996"/>
    <n v="433358.85000000015"/>
  </r>
  <r>
    <s v="2025-06-24"/>
    <s v="Claire"/>
    <x v="2"/>
    <s v="Short"/>
    <n v="769"/>
    <n v="985.66"/>
    <n v="1035.24"/>
    <n v="30.61"/>
    <n v="-1"/>
    <n v="-38127.020000000033"/>
    <n v="-38157.630000000034"/>
    <n v="395201.22000000009"/>
  </r>
  <r>
    <s v="2025-06-02"/>
    <s v="Mathis"/>
    <x v="6"/>
    <s v="Short"/>
    <n v="850"/>
    <n v="1087.68"/>
    <n v="1054.82"/>
    <n v="19.399999999999999"/>
    <n v="-1"/>
    <n v="27931.000000000109"/>
    <n v="27911.600000000108"/>
    <n v="423112.82000000018"/>
  </r>
  <r>
    <s v="2025-06-27"/>
    <s v="Claire"/>
    <x v="8"/>
    <s v="Short"/>
    <n v="10"/>
    <n v="1261.6199999999999"/>
    <n v="1168.45"/>
    <n v="38.840000000000003"/>
    <n v="-1"/>
    <n v="931.69999999999845"/>
    <n v="892.85999999999842"/>
    <n v="424005.68000000017"/>
  </r>
  <r>
    <s v="2025-07-01"/>
    <s v="Claire"/>
    <x v="5"/>
    <s v="Long"/>
    <n v="156"/>
    <n v="4568.46"/>
    <n v="4450.3599999999997"/>
    <n v="33.32"/>
    <n v="1"/>
    <n v="-18423.600000000057"/>
    <n v="-18456.920000000056"/>
    <n v="405548.76000000013"/>
  </r>
  <r>
    <s v="2025-06-08"/>
    <s v="Mathis"/>
    <x v="8"/>
    <s v="Long"/>
    <n v="3"/>
    <n v="719.61"/>
    <n v="737.83"/>
    <n v="35.92"/>
    <n v="1"/>
    <n v="54.660000000000082"/>
    <n v="18.74000000000008"/>
    <n v="405567.50000000012"/>
  </r>
  <r>
    <s v="2025-06-04"/>
    <s v="Claire"/>
    <x v="3"/>
    <s v="Long"/>
    <n v="343"/>
    <n v="4825.3100000000004"/>
    <n v="4654.8599999999997"/>
    <n v="12.56"/>
    <n v="1"/>
    <n v="-58464.350000000253"/>
    <n v="-58476.910000000251"/>
    <n v="347090.58999999985"/>
  </r>
  <r>
    <s v="2025-06-17"/>
    <s v="Julien"/>
    <x v="7"/>
    <s v="Long"/>
    <n v="1"/>
    <n v="392.64"/>
    <n v="390.85"/>
    <n v="8.8000000000000007"/>
    <n v="1"/>
    <n v="-1.7899999999999636"/>
    <n v="-10.589999999999964"/>
    <n v="347079.99999999983"/>
  </r>
  <r>
    <s v="2025-06-21"/>
    <s v="Julien"/>
    <x v="5"/>
    <s v="Short"/>
    <n v="834"/>
    <n v="703.87"/>
    <n v="705.19"/>
    <n v="3.75"/>
    <n v="-1"/>
    <n v="-1100.8800000000417"/>
    <n v="-1104.6300000000417"/>
    <n v="345975.36999999976"/>
  </r>
  <r>
    <s v="2025-06-20"/>
    <s v="Mathis"/>
    <x v="0"/>
    <s v="Short"/>
    <n v="655"/>
    <n v="3801.16"/>
    <n v="3773.91"/>
    <n v="29.69"/>
    <n v="-1"/>
    <n v="17848.75"/>
    <n v="17819.060000000001"/>
    <n v="363794.42999999976"/>
  </r>
  <r>
    <s v="2025-06-17"/>
    <s v="Claire"/>
    <x v="0"/>
    <s v="Long"/>
    <n v="335"/>
    <n v="3354.89"/>
    <n v="3633.21"/>
    <n v="43.74"/>
    <n v="1"/>
    <n v="93237.200000000055"/>
    <n v="93193.46000000005"/>
    <n v="456987.88999999978"/>
  </r>
  <r>
    <s v="2025-06-02"/>
    <s v="Mathis"/>
    <x v="7"/>
    <s v="Short"/>
    <n v="8"/>
    <n v="3362.84"/>
    <n v="3584.39"/>
    <n v="44.5"/>
    <n v="-1"/>
    <n v="-1772.3999999999978"/>
    <n v="-1816.8999999999978"/>
    <n v="455170.98999999976"/>
  </r>
  <r>
    <s v="2025-06-14"/>
    <s v="Claire"/>
    <x v="5"/>
    <s v="Long"/>
    <n v="342"/>
    <n v="810.25"/>
    <n v="835.58"/>
    <n v="31.8"/>
    <n v="1"/>
    <n v="8662.8600000000133"/>
    <n v="8631.060000000014"/>
    <n v="463802.04999999976"/>
  </r>
  <r>
    <s v="2025-06-13"/>
    <s v="Claire"/>
    <x v="6"/>
    <s v="Long"/>
    <n v="685"/>
    <n v="4519.0600000000004"/>
    <n v="4140.2299999999996"/>
    <n v="26.09"/>
    <n v="1"/>
    <n v="-259498.55000000057"/>
    <n v="-259524.64000000057"/>
    <n v="204277.40999999919"/>
  </r>
  <r>
    <s v="2025-06-13"/>
    <s v="Mathis"/>
    <x v="5"/>
    <s v="Long"/>
    <n v="316"/>
    <n v="4783.12"/>
    <n v="4565.82"/>
    <n v="37.79"/>
    <n v="1"/>
    <n v="-68666.800000000061"/>
    <n v="-68704.590000000055"/>
    <n v="135572.81999999913"/>
  </r>
  <r>
    <s v="2025-06-12"/>
    <s v="Julien"/>
    <x v="0"/>
    <s v="Long"/>
    <n v="351"/>
    <n v="1605.99"/>
    <n v="1645.24"/>
    <n v="14.94"/>
    <n v="1"/>
    <n v="13776.75"/>
    <n v="13761.81"/>
    <n v="149334.62999999913"/>
  </r>
  <r>
    <s v="2025-06-27"/>
    <s v="Julien"/>
    <x v="4"/>
    <s v="Long"/>
    <n v="95"/>
    <n v="4401.28"/>
    <n v="4374.57"/>
    <n v="19.2"/>
    <n v="1"/>
    <n v="-2537.4500000000035"/>
    <n v="-2556.6500000000033"/>
    <n v="146777.97999999914"/>
  </r>
  <r>
    <s v="2025-06-02"/>
    <s v="Claire"/>
    <x v="9"/>
    <s v="Long"/>
    <n v="894"/>
    <n v="177.45"/>
    <n v="183.89"/>
    <n v="13.94"/>
    <n v="1"/>
    <n v="5757.3599999999979"/>
    <n v="5743.4199999999983"/>
    <n v="152521.39999999915"/>
  </r>
  <r>
    <s v="2025-06-13"/>
    <s v="Mathis"/>
    <x v="8"/>
    <s v="Long"/>
    <n v="4"/>
    <n v="2357.5"/>
    <n v="2355.0300000000002"/>
    <n v="2.61"/>
    <n v="1"/>
    <n v="-9.8799999999991996"/>
    <n v="-12.489999999999199"/>
    <n v="152508.90999999916"/>
  </r>
  <r>
    <s v="2025-06-12"/>
    <s v="Claire"/>
    <x v="6"/>
    <s v="Short"/>
    <n v="866"/>
    <n v="2519.87"/>
    <n v="2763.67"/>
    <n v="34.200000000000003"/>
    <n v="-1"/>
    <n v="-211130.80000000016"/>
    <n v="-211165.00000000017"/>
    <n v="-58656.090000001015"/>
  </r>
  <r>
    <s v="2025-06-16"/>
    <s v="Claire"/>
    <x v="8"/>
    <s v="Short"/>
    <n v="3"/>
    <n v="995.07"/>
    <n v="899.58"/>
    <n v="3.07"/>
    <n v="-1"/>
    <n v="286.47000000000003"/>
    <n v="283.40000000000003"/>
    <n v="-58372.690000001014"/>
  </r>
  <r>
    <s v="2025-06-29"/>
    <s v="Mathis"/>
    <x v="3"/>
    <s v="Short"/>
    <n v="810"/>
    <n v="1856.71"/>
    <n v="1744.46"/>
    <n v="29.33"/>
    <n v="-1"/>
    <n v="90922.5"/>
    <n v="90893.17"/>
    <n v="32520.479999998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19CEC-89FB-461B-BB04-25B23FD6FBFE}" name="Tableau croisé dynamique6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R7:S18" firstHeaderRow="1" firstDataRow="1" firstDataCol="1"/>
  <pivotFields count="12">
    <pivotField showAll="0"/>
    <pivotField showAll="0"/>
    <pivotField axis="axisRow" showAll="0">
      <items count="11">
        <item x="2"/>
        <item x="8"/>
        <item x="5"/>
        <item x="4"/>
        <item x="1"/>
        <item x="0"/>
        <item x="3"/>
        <item x="7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P&amp;L Ne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3CC42-A6E3-45E7-8310-9851EAC20457}" name="Tableau croisé dynamique4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A39:E41" firstHeaderRow="1" firstDataRow="2" firstDataCol="1"/>
  <pivotFields count="11">
    <pivotField showAll="0"/>
    <pivotField axis="axisCol" showAll="0" sortType="ascending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P&amp;L Net" fld="10" baseField="0" baseItem="0"/>
  </dataFields>
  <formats count="7">
    <format dxfId="14">
      <pivotArea type="origin" dataOnly="0" labelOnly="1" outline="0" offset="A2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20">
      <pivotArea grandCol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88830-A4FD-4D03-8CE6-53A2443E17A0}" name="Tableau croisé dynamique3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6:B32" firstHeaderRow="1" firstDataRow="1" firstDataCol="1"/>
  <pivotFields count="11">
    <pivotField axis="axisRow" showAll="0">
      <items count="26">
        <item x="18"/>
        <item x="10"/>
        <item x="14"/>
        <item x="15"/>
        <item x="9"/>
        <item x="7"/>
        <item x="6"/>
        <item x="23"/>
        <item x="12"/>
        <item x="22"/>
        <item x="17"/>
        <item x="2"/>
        <item x="3"/>
        <item x="5"/>
        <item x="21"/>
        <item x="8"/>
        <item x="13"/>
        <item x="19"/>
        <item x="16"/>
        <item x="0"/>
        <item x="20"/>
        <item x="1"/>
        <item x="24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P&amp;L Ne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51"/>
  <sheetViews>
    <sheetView zoomScale="40" zoomScaleNormal="59" workbookViewId="0">
      <selection sqref="A1:L51"/>
    </sheetView>
  </sheetViews>
  <sheetFormatPr baseColWidth="10" defaultColWidth="8.88671875" defaultRowHeight="14.4" x14ac:dyDescent="0.3"/>
  <cols>
    <col min="5" max="5" width="11.109375" customWidth="1"/>
    <col min="6" max="6" width="11.21875" customWidth="1"/>
    <col min="9" max="9" width="17.6640625" customWidth="1"/>
    <col min="12" max="12" width="11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48</v>
      </c>
      <c r="J1" s="2" t="s">
        <v>49</v>
      </c>
      <c r="K1" s="2" t="s">
        <v>50</v>
      </c>
      <c r="L1" s="2" t="s">
        <v>55</v>
      </c>
    </row>
    <row r="2" spans="1:12" x14ac:dyDescent="0.3">
      <c r="A2" t="s">
        <v>8</v>
      </c>
      <c r="B2" t="s">
        <v>33</v>
      </c>
      <c r="C2" t="s">
        <v>36</v>
      </c>
      <c r="D2" t="s">
        <v>46</v>
      </c>
      <c r="E2">
        <v>717</v>
      </c>
      <c r="F2">
        <v>3000.25</v>
      </c>
      <c r="G2">
        <v>2816.36</v>
      </c>
      <c r="H2">
        <v>35.270000000000003</v>
      </c>
      <c r="I2">
        <f>IF(D2="Long",1,-1)</f>
        <v>1</v>
      </c>
      <c r="J2" s="3">
        <f>(G2-F2)*E2*I2</f>
        <v>-131849.12999999992</v>
      </c>
      <c r="K2" s="3">
        <f>J2-H2</f>
        <v>-131884.39999999991</v>
      </c>
      <c r="L2" s="3">
        <f>K2</f>
        <v>-131884.39999999991</v>
      </c>
    </row>
    <row r="3" spans="1:12" x14ac:dyDescent="0.3">
      <c r="A3" t="s">
        <v>9</v>
      </c>
      <c r="B3" t="s">
        <v>33</v>
      </c>
      <c r="C3" t="s">
        <v>37</v>
      </c>
      <c r="D3" t="s">
        <v>47</v>
      </c>
      <c r="E3">
        <v>818</v>
      </c>
      <c r="F3">
        <v>1750.66</v>
      </c>
      <c r="G3">
        <v>1775.82</v>
      </c>
      <c r="H3">
        <v>10.25</v>
      </c>
      <c r="I3">
        <f t="shared" ref="I3:I51" si="0">IF(D3="Long",1,-1)</f>
        <v>-1</v>
      </c>
      <c r="J3" s="3">
        <f>(G3-F3)*E3*I3</f>
        <v>-20580.879999999881</v>
      </c>
      <c r="K3" s="3">
        <f>J3-H3</f>
        <v>-20591.129999999881</v>
      </c>
      <c r="L3" s="3">
        <f>L2+K3</f>
        <v>-152475.5299999998</v>
      </c>
    </row>
    <row r="4" spans="1:12" x14ac:dyDescent="0.3">
      <c r="A4" t="s">
        <v>10</v>
      </c>
      <c r="B4" t="s">
        <v>34</v>
      </c>
      <c r="C4" t="s">
        <v>38</v>
      </c>
      <c r="D4" t="s">
        <v>46</v>
      </c>
      <c r="E4">
        <v>568</v>
      </c>
      <c r="F4">
        <v>4198.9799999999996</v>
      </c>
      <c r="G4">
        <v>4444.5</v>
      </c>
      <c r="H4">
        <v>41.89</v>
      </c>
      <c r="I4">
        <f t="shared" si="0"/>
        <v>1</v>
      </c>
      <c r="J4" s="4">
        <f>(G4-F4)*E4*I4</f>
        <v>139455.36000000025</v>
      </c>
      <c r="K4" s="4">
        <f>J4-H4</f>
        <v>139413.47000000023</v>
      </c>
      <c r="L4" s="3">
        <f>L3+K4</f>
        <v>-13062.059999999561</v>
      </c>
    </row>
    <row r="5" spans="1:12" x14ac:dyDescent="0.3">
      <c r="A5" t="s">
        <v>11</v>
      </c>
      <c r="B5" t="s">
        <v>33</v>
      </c>
      <c r="C5" t="s">
        <v>36</v>
      </c>
      <c r="D5" t="s">
        <v>47</v>
      </c>
      <c r="E5">
        <v>230</v>
      </c>
      <c r="F5">
        <v>1194.94</v>
      </c>
      <c r="G5">
        <v>1081.6099999999999</v>
      </c>
      <c r="H5">
        <v>42.11</v>
      </c>
      <c r="I5">
        <f t="shared" si="0"/>
        <v>-1</v>
      </c>
      <c r="J5" s="4">
        <f>(G5-F5)*E5*I5</f>
        <v>26065.900000000034</v>
      </c>
      <c r="K5" s="4">
        <f>J5-H5</f>
        <v>26023.790000000034</v>
      </c>
      <c r="L5" s="4">
        <f t="shared" ref="L5:L51" si="1">L4+K5</f>
        <v>12961.730000000473</v>
      </c>
    </row>
    <row r="6" spans="1:12" x14ac:dyDescent="0.3">
      <c r="A6" t="s">
        <v>10</v>
      </c>
      <c r="B6" t="s">
        <v>33</v>
      </c>
      <c r="C6" t="s">
        <v>39</v>
      </c>
      <c r="D6" t="s">
        <v>46</v>
      </c>
      <c r="E6">
        <v>613</v>
      </c>
      <c r="F6">
        <v>3426.18</v>
      </c>
      <c r="G6">
        <v>3516.45</v>
      </c>
      <c r="H6">
        <v>33.57</v>
      </c>
      <c r="I6">
        <f t="shared" si="0"/>
        <v>1</v>
      </c>
      <c r="J6" s="4">
        <f>(G6-F6)*E6*I6</f>
        <v>55335.509999999987</v>
      </c>
      <c r="K6" s="4">
        <f>J6-H6</f>
        <v>55301.939999999988</v>
      </c>
      <c r="L6" s="4">
        <f t="shared" si="1"/>
        <v>68263.670000000464</v>
      </c>
    </row>
    <row r="7" spans="1:12" x14ac:dyDescent="0.3">
      <c r="A7" t="s">
        <v>12</v>
      </c>
      <c r="B7" t="s">
        <v>33</v>
      </c>
      <c r="C7" t="s">
        <v>36</v>
      </c>
      <c r="D7" t="s">
        <v>47</v>
      </c>
      <c r="E7">
        <v>648</v>
      </c>
      <c r="F7">
        <v>3877.44</v>
      </c>
      <c r="G7">
        <v>3884.21</v>
      </c>
      <c r="H7">
        <v>31.29</v>
      </c>
      <c r="I7">
        <f t="shared" si="0"/>
        <v>-1</v>
      </c>
      <c r="J7" s="3">
        <f>(G7-F7)*E7*I7</f>
        <v>-4386.9599999999882</v>
      </c>
      <c r="K7" s="3">
        <f>J7-H7</f>
        <v>-4418.2499999999882</v>
      </c>
      <c r="L7" s="4">
        <f t="shared" si="1"/>
        <v>63845.420000000478</v>
      </c>
    </row>
    <row r="8" spans="1:12" x14ac:dyDescent="0.3">
      <c r="A8" t="s">
        <v>13</v>
      </c>
      <c r="B8" t="s">
        <v>33</v>
      </c>
      <c r="C8" t="s">
        <v>36</v>
      </c>
      <c r="D8" t="s">
        <v>47</v>
      </c>
      <c r="E8">
        <v>415</v>
      </c>
      <c r="F8">
        <v>2524.65</v>
      </c>
      <c r="G8">
        <v>2277.7399999999998</v>
      </c>
      <c r="H8">
        <v>10.96</v>
      </c>
      <c r="I8">
        <f t="shared" si="0"/>
        <v>-1</v>
      </c>
      <c r="J8" s="4">
        <f>(G8-F8)*E8*I8</f>
        <v>102467.65000000013</v>
      </c>
      <c r="K8" s="4">
        <f>J8-H8</f>
        <v>102456.69000000012</v>
      </c>
      <c r="L8" s="4">
        <f t="shared" si="1"/>
        <v>166302.1100000006</v>
      </c>
    </row>
    <row r="9" spans="1:12" x14ac:dyDescent="0.3">
      <c r="A9" t="s">
        <v>14</v>
      </c>
      <c r="B9" t="s">
        <v>34</v>
      </c>
      <c r="C9" t="s">
        <v>40</v>
      </c>
      <c r="D9" t="s">
        <v>46</v>
      </c>
      <c r="E9">
        <v>854</v>
      </c>
      <c r="F9">
        <v>607.73</v>
      </c>
      <c r="G9">
        <v>549.58000000000004</v>
      </c>
      <c r="H9">
        <v>44.28</v>
      </c>
      <c r="I9">
        <f t="shared" si="0"/>
        <v>1</v>
      </c>
      <c r="J9" s="3">
        <f>(G9-F9)*E9*I9</f>
        <v>-49660.099999999984</v>
      </c>
      <c r="K9" s="3">
        <f>J9-H9</f>
        <v>-49704.379999999983</v>
      </c>
      <c r="L9" s="4">
        <f t="shared" si="1"/>
        <v>116597.73000000062</v>
      </c>
    </row>
    <row r="10" spans="1:12" x14ac:dyDescent="0.3">
      <c r="A10" t="s">
        <v>15</v>
      </c>
      <c r="B10" t="s">
        <v>35</v>
      </c>
      <c r="C10" t="s">
        <v>40</v>
      </c>
      <c r="D10" t="s">
        <v>46</v>
      </c>
      <c r="E10">
        <v>690</v>
      </c>
      <c r="F10">
        <v>4033.66</v>
      </c>
      <c r="G10">
        <v>3745.61</v>
      </c>
      <c r="H10">
        <v>24.12</v>
      </c>
      <c r="I10">
        <f t="shared" si="0"/>
        <v>1</v>
      </c>
      <c r="J10" s="3">
        <f>(G10-F10)*E10*I10</f>
        <v>-198754.49999999983</v>
      </c>
      <c r="K10" s="3">
        <f>J10-H10</f>
        <v>-198778.61999999982</v>
      </c>
      <c r="L10" s="3">
        <f t="shared" si="1"/>
        <v>-82180.889999999199</v>
      </c>
    </row>
    <row r="11" spans="1:12" x14ac:dyDescent="0.3">
      <c r="A11" t="s">
        <v>16</v>
      </c>
      <c r="B11" t="s">
        <v>35</v>
      </c>
      <c r="C11" t="s">
        <v>41</v>
      </c>
      <c r="D11" t="s">
        <v>47</v>
      </c>
      <c r="E11">
        <v>165</v>
      </c>
      <c r="F11">
        <v>2768.54</v>
      </c>
      <c r="G11">
        <v>2594.1799999999998</v>
      </c>
      <c r="H11">
        <v>13.38</v>
      </c>
      <c r="I11">
        <f t="shared" si="0"/>
        <v>-1</v>
      </c>
      <c r="J11" s="4">
        <f>(G11-F11)*E11*I11</f>
        <v>28769.40000000002</v>
      </c>
      <c r="K11" s="4">
        <f>J11-H11</f>
        <v>28756.020000000019</v>
      </c>
      <c r="L11" s="3">
        <f t="shared" si="1"/>
        <v>-53424.86999999918</v>
      </c>
    </row>
    <row r="12" spans="1:12" x14ac:dyDescent="0.3">
      <c r="A12" t="s">
        <v>17</v>
      </c>
      <c r="B12" t="s">
        <v>33</v>
      </c>
      <c r="C12" t="s">
        <v>40</v>
      </c>
      <c r="D12" t="s">
        <v>46</v>
      </c>
      <c r="E12">
        <v>847</v>
      </c>
      <c r="F12">
        <v>4366.16</v>
      </c>
      <c r="G12">
        <v>4784.82</v>
      </c>
      <c r="H12">
        <v>39.56</v>
      </c>
      <c r="I12">
        <f t="shared" si="0"/>
        <v>1</v>
      </c>
      <c r="J12" s="4">
        <f>(G12-F12)*E12*I12</f>
        <v>354605.0199999999</v>
      </c>
      <c r="K12" s="4">
        <f>J12-H12</f>
        <v>354565.4599999999</v>
      </c>
      <c r="L12" s="4">
        <f t="shared" si="1"/>
        <v>301140.59000000072</v>
      </c>
    </row>
    <row r="13" spans="1:12" x14ac:dyDescent="0.3">
      <c r="A13" t="s">
        <v>18</v>
      </c>
      <c r="B13" t="s">
        <v>33</v>
      </c>
      <c r="C13" t="s">
        <v>42</v>
      </c>
      <c r="D13" t="s">
        <v>46</v>
      </c>
      <c r="E13">
        <v>908</v>
      </c>
      <c r="F13">
        <v>2924.07</v>
      </c>
      <c r="G13">
        <v>2776.64</v>
      </c>
      <c r="H13">
        <v>45.06</v>
      </c>
      <c r="I13">
        <f t="shared" si="0"/>
        <v>1</v>
      </c>
      <c r="J13" s="3">
        <f>(G13-F13)*E13*I13</f>
        <v>-133866.44000000026</v>
      </c>
      <c r="K13" s="3">
        <f>J13-H13</f>
        <v>-133911.50000000026</v>
      </c>
      <c r="L13" s="4">
        <f t="shared" si="1"/>
        <v>167229.09000000046</v>
      </c>
    </row>
    <row r="14" spans="1:12" x14ac:dyDescent="0.3">
      <c r="A14" t="s">
        <v>16</v>
      </c>
      <c r="B14" t="s">
        <v>35</v>
      </c>
      <c r="C14" t="s">
        <v>38</v>
      </c>
      <c r="D14" t="s">
        <v>47</v>
      </c>
      <c r="E14">
        <v>440</v>
      </c>
      <c r="F14">
        <v>4006.68</v>
      </c>
      <c r="G14">
        <v>3858.19</v>
      </c>
      <c r="H14">
        <v>5.14</v>
      </c>
      <c r="I14">
        <f t="shared" si="0"/>
        <v>-1</v>
      </c>
      <c r="J14" s="4">
        <f>(G14-F14)*E14*I14</f>
        <v>65335.599999999904</v>
      </c>
      <c r="K14" s="4">
        <f>J14-H14</f>
        <v>65330.459999999905</v>
      </c>
      <c r="L14" s="4">
        <f t="shared" si="1"/>
        <v>232559.55000000037</v>
      </c>
    </row>
    <row r="15" spans="1:12" x14ac:dyDescent="0.3">
      <c r="A15" t="s">
        <v>19</v>
      </c>
      <c r="B15" t="s">
        <v>34</v>
      </c>
      <c r="C15" t="s">
        <v>36</v>
      </c>
      <c r="D15" t="s">
        <v>47</v>
      </c>
      <c r="E15">
        <v>267</v>
      </c>
      <c r="F15">
        <v>4638.88</v>
      </c>
      <c r="G15">
        <v>4807.29</v>
      </c>
      <c r="H15">
        <v>6.57</v>
      </c>
      <c r="I15">
        <f t="shared" si="0"/>
        <v>-1</v>
      </c>
      <c r="J15" s="3">
        <f>(G15-F15)*E15*I15</f>
        <v>-44965.469999999958</v>
      </c>
      <c r="K15" s="3">
        <f>J15-H15</f>
        <v>-44972.039999999957</v>
      </c>
      <c r="L15" s="4">
        <f t="shared" si="1"/>
        <v>187587.51000000042</v>
      </c>
    </row>
    <row r="16" spans="1:12" x14ac:dyDescent="0.3">
      <c r="A16" t="s">
        <v>20</v>
      </c>
      <c r="B16" t="s">
        <v>34</v>
      </c>
      <c r="C16" t="s">
        <v>40</v>
      </c>
      <c r="D16" t="s">
        <v>47</v>
      </c>
      <c r="E16">
        <v>701</v>
      </c>
      <c r="F16">
        <v>424.94</v>
      </c>
      <c r="G16">
        <v>442.05</v>
      </c>
      <c r="H16">
        <v>40.380000000000003</v>
      </c>
      <c r="I16">
        <f t="shared" si="0"/>
        <v>-1</v>
      </c>
      <c r="J16" s="3">
        <f>(G16-F16)*E16*I16</f>
        <v>-11994.11000000001</v>
      </c>
      <c r="K16" s="3">
        <f>J16-H16</f>
        <v>-12034.490000000009</v>
      </c>
      <c r="L16" s="4">
        <f t="shared" si="1"/>
        <v>175553.0200000004</v>
      </c>
    </row>
    <row r="17" spans="1:12" x14ac:dyDescent="0.3">
      <c r="A17" t="s">
        <v>14</v>
      </c>
      <c r="B17" t="s">
        <v>35</v>
      </c>
      <c r="C17" t="s">
        <v>43</v>
      </c>
      <c r="D17" t="s">
        <v>46</v>
      </c>
      <c r="E17">
        <v>10</v>
      </c>
      <c r="F17">
        <v>4431.53</v>
      </c>
      <c r="G17">
        <v>4790.8999999999996</v>
      </c>
      <c r="H17">
        <v>13.52</v>
      </c>
      <c r="I17">
        <f t="shared" si="0"/>
        <v>1</v>
      </c>
      <c r="J17" s="4">
        <f>(G17-F17)*E17*I17</f>
        <v>3593.6999999999989</v>
      </c>
      <c r="K17" s="4">
        <f>J17-H17</f>
        <v>3580.1799999999989</v>
      </c>
      <c r="L17" s="4">
        <f t="shared" si="1"/>
        <v>179133.20000000039</v>
      </c>
    </row>
    <row r="18" spans="1:12" x14ac:dyDescent="0.3">
      <c r="A18" t="s">
        <v>16</v>
      </c>
      <c r="B18" t="s">
        <v>35</v>
      </c>
      <c r="C18" t="s">
        <v>36</v>
      </c>
      <c r="D18" t="s">
        <v>46</v>
      </c>
      <c r="E18">
        <v>268</v>
      </c>
      <c r="F18">
        <v>4710.7299999999996</v>
      </c>
      <c r="G18">
        <v>4915.83</v>
      </c>
      <c r="H18">
        <v>39.86</v>
      </c>
      <c r="I18">
        <f t="shared" si="0"/>
        <v>1</v>
      </c>
      <c r="J18" s="4">
        <f>(G18-F18)*E18*I18</f>
        <v>54966.800000000097</v>
      </c>
      <c r="K18" s="4">
        <f>J18-H18</f>
        <v>54926.940000000097</v>
      </c>
      <c r="L18" s="4">
        <f t="shared" si="1"/>
        <v>234060.14000000048</v>
      </c>
    </row>
    <row r="19" spans="1:12" x14ac:dyDescent="0.3">
      <c r="A19" t="s">
        <v>21</v>
      </c>
      <c r="B19" t="s">
        <v>35</v>
      </c>
      <c r="C19" t="s">
        <v>37</v>
      </c>
      <c r="D19" t="s">
        <v>47</v>
      </c>
      <c r="E19">
        <v>778</v>
      </c>
      <c r="F19">
        <v>4321.12</v>
      </c>
      <c r="G19">
        <v>4021.64</v>
      </c>
      <c r="H19">
        <v>39.36</v>
      </c>
      <c r="I19">
        <f t="shared" si="0"/>
        <v>-1</v>
      </c>
      <c r="J19" s="4">
        <f>(G19-F19)*E19*I19</f>
        <v>232995.44</v>
      </c>
      <c r="K19" s="4">
        <f>J19-H19</f>
        <v>232956.08000000002</v>
      </c>
      <c r="L19" s="4">
        <f t="shared" si="1"/>
        <v>467016.2200000005</v>
      </c>
    </row>
    <row r="20" spans="1:12" x14ac:dyDescent="0.3">
      <c r="A20" t="s">
        <v>22</v>
      </c>
      <c r="B20" t="s">
        <v>34</v>
      </c>
      <c r="C20" t="s">
        <v>42</v>
      </c>
      <c r="D20" t="s">
        <v>46</v>
      </c>
      <c r="E20">
        <v>547</v>
      </c>
      <c r="F20">
        <v>1412.06</v>
      </c>
      <c r="G20">
        <v>1436.81</v>
      </c>
      <c r="H20">
        <v>28.32</v>
      </c>
      <c r="I20">
        <f t="shared" si="0"/>
        <v>1</v>
      </c>
      <c r="J20" s="4">
        <f>(G20-F20)*E20*I20</f>
        <v>13538.25</v>
      </c>
      <c r="K20" s="4">
        <f>J20-H20</f>
        <v>13509.93</v>
      </c>
      <c r="L20" s="4">
        <f t="shared" si="1"/>
        <v>480526.15000000049</v>
      </c>
    </row>
    <row r="21" spans="1:12" x14ac:dyDescent="0.3">
      <c r="A21" t="s">
        <v>23</v>
      </c>
      <c r="B21" t="s">
        <v>34</v>
      </c>
      <c r="C21" t="s">
        <v>44</v>
      </c>
      <c r="D21" t="s">
        <v>47</v>
      </c>
      <c r="E21">
        <v>7</v>
      </c>
      <c r="F21">
        <v>2124.19</v>
      </c>
      <c r="G21">
        <v>2191.65</v>
      </c>
      <c r="H21">
        <v>8.42</v>
      </c>
      <c r="I21">
        <f t="shared" si="0"/>
        <v>-1</v>
      </c>
      <c r="J21" s="3">
        <f>(G21-F21)*E21*I21</f>
        <v>-472.22000000000025</v>
      </c>
      <c r="K21" s="3">
        <f>J21-H21</f>
        <v>-480.64000000000027</v>
      </c>
      <c r="L21" s="4">
        <f t="shared" si="1"/>
        <v>480045.51000000047</v>
      </c>
    </row>
    <row r="22" spans="1:12" x14ac:dyDescent="0.3">
      <c r="A22" t="s">
        <v>24</v>
      </c>
      <c r="B22" t="s">
        <v>34</v>
      </c>
      <c r="C22" t="s">
        <v>39</v>
      </c>
      <c r="D22" t="s">
        <v>47</v>
      </c>
      <c r="E22">
        <v>793</v>
      </c>
      <c r="F22">
        <v>2054.2600000000002</v>
      </c>
      <c r="G22">
        <v>2172.2600000000002</v>
      </c>
      <c r="H22">
        <v>39.18</v>
      </c>
      <c r="I22">
        <f t="shared" si="0"/>
        <v>-1</v>
      </c>
      <c r="J22" s="3">
        <f>(G22-F22)*E22*I22</f>
        <v>-93574</v>
      </c>
      <c r="K22" s="3">
        <f>J22-H22</f>
        <v>-93613.18</v>
      </c>
      <c r="L22" s="4">
        <f t="shared" si="1"/>
        <v>386432.33000000048</v>
      </c>
    </row>
    <row r="23" spans="1:12" x14ac:dyDescent="0.3">
      <c r="A23" t="s">
        <v>25</v>
      </c>
      <c r="B23" t="s">
        <v>34</v>
      </c>
      <c r="C23" t="s">
        <v>40</v>
      </c>
      <c r="D23" t="s">
        <v>46</v>
      </c>
      <c r="E23">
        <v>241</v>
      </c>
      <c r="F23">
        <v>109.12</v>
      </c>
      <c r="G23">
        <v>114.05</v>
      </c>
      <c r="H23">
        <v>8.17</v>
      </c>
      <c r="I23">
        <f t="shared" si="0"/>
        <v>1</v>
      </c>
      <c r="J23" s="4">
        <f>(G23-F23)*E23*I23</f>
        <v>1188.1299999999983</v>
      </c>
      <c r="K23" s="4">
        <f>J23-H23</f>
        <v>1179.9599999999982</v>
      </c>
      <c r="L23" s="4">
        <f t="shared" si="1"/>
        <v>387612.2900000005</v>
      </c>
    </row>
    <row r="24" spans="1:12" x14ac:dyDescent="0.3">
      <c r="A24" t="s">
        <v>26</v>
      </c>
      <c r="B24" t="s">
        <v>35</v>
      </c>
      <c r="C24" t="s">
        <v>42</v>
      </c>
      <c r="D24" t="s">
        <v>47</v>
      </c>
      <c r="E24">
        <v>343</v>
      </c>
      <c r="F24">
        <v>3661.24</v>
      </c>
      <c r="G24">
        <v>3486.52</v>
      </c>
      <c r="H24">
        <v>6.42</v>
      </c>
      <c r="I24">
        <f t="shared" si="0"/>
        <v>-1</v>
      </c>
      <c r="J24" s="4">
        <f>(G24-F24)*E24*I24</f>
        <v>59928.959999999934</v>
      </c>
      <c r="K24" s="4">
        <f>J24-H24</f>
        <v>59922.539999999935</v>
      </c>
      <c r="L24" s="4">
        <f t="shared" si="1"/>
        <v>447534.83000000042</v>
      </c>
    </row>
    <row r="25" spans="1:12" x14ac:dyDescent="0.3">
      <c r="A25" t="s">
        <v>18</v>
      </c>
      <c r="B25" t="s">
        <v>34</v>
      </c>
      <c r="C25" t="s">
        <v>38</v>
      </c>
      <c r="D25" t="s">
        <v>46</v>
      </c>
      <c r="E25">
        <v>816</v>
      </c>
      <c r="F25">
        <v>2218.86</v>
      </c>
      <c r="G25">
        <v>2414.65</v>
      </c>
      <c r="H25">
        <v>30.07</v>
      </c>
      <c r="I25">
        <f t="shared" si="0"/>
        <v>1</v>
      </c>
      <c r="J25" s="4">
        <f>(G25-F25)*E25*I25</f>
        <v>159764.63999999996</v>
      </c>
      <c r="K25" s="4">
        <f>J25-H25</f>
        <v>159734.56999999995</v>
      </c>
      <c r="L25" s="4">
        <f t="shared" si="1"/>
        <v>607269.40000000037</v>
      </c>
    </row>
    <row r="26" spans="1:12" x14ac:dyDescent="0.3">
      <c r="A26" t="s">
        <v>25</v>
      </c>
      <c r="B26" t="s">
        <v>33</v>
      </c>
      <c r="C26" t="s">
        <v>38</v>
      </c>
      <c r="D26" t="s">
        <v>47</v>
      </c>
      <c r="E26">
        <v>458</v>
      </c>
      <c r="F26">
        <v>4613.45</v>
      </c>
      <c r="G26">
        <v>4803.43</v>
      </c>
      <c r="H26">
        <v>8.66</v>
      </c>
      <c r="I26">
        <f t="shared" si="0"/>
        <v>-1</v>
      </c>
      <c r="J26" s="3">
        <f>(G26-F26)*E26*I26</f>
        <v>-87010.840000000215</v>
      </c>
      <c r="K26" s="3">
        <f>J26-H26</f>
        <v>-87019.500000000218</v>
      </c>
      <c r="L26" s="4">
        <f t="shared" si="1"/>
        <v>520249.90000000014</v>
      </c>
    </row>
    <row r="27" spans="1:12" x14ac:dyDescent="0.3">
      <c r="A27" t="s">
        <v>22</v>
      </c>
      <c r="B27" t="s">
        <v>34</v>
      </c>
      <c r="C27" t="s">
        <v>42</v>
      </c>
      <c r="D27" t="s">
        <v>46</v>
      </c>
      <c r="E27">
        <v>544</v>
      </c>
      <c r="F27">
        <v>611.24</v>
      </c>
      <c r="G27">
        <v>634.4</v>
      </c>
      <c r="H27">
        <v>10.64</v>
      </c>
      <c r="I27">
        <f t="shared" si="0"/>
        <v>1</v>
      </c>
      <c r="J27" s="4">
        <f>(G27-F27)*E27*I27</f>
        <v>12599.039999999983</v>
      </c>
      <c r="K27" s="4">
        <f>J27-H27</f>
        <v>12588.399999999983</v>
      </c>
      <c r="L27" s="4">
        <f t="shared" si="1"/>
        <v>532838.30000000016</v>
      </c>
    </row>
    <row r="28" spans="1:12" x14ac:dyDescent="0.3">
      <c r="A28" t="s">
        <v>27</v>
      </c>
      <c r="B28" t="s">
        <v>33</v>
      </c>
      <c r="C28" t="s">
        <v>36</v>
      </c>
      <c r="D28" t="s">
        <v>47</v>
      </c>
      <c r="E28">
        <v>262</v>
      </c>
      <c r="F28">
        <v>2995.61</v>
      </c>
      <c r="G28">
        <v>2973.53</v>
      </c>
      <c r="H28">
        <v>38.58</v>
      </c>
      <c r="I28">
        <f t="shared" si="0"/>
        <v>-1</v>
      </c>
      <c r="J28" s="4">
        <f>(G28-F28)*E28*I28</f>
        <v>5784.9599999999809</v>
      </c>
      <c r="K28" s="4">
        <f>J28-H28</f>
        <v>5746.379999999981</v>
      </c>
      <c r="L28" s="4">
        <f t="shared" si="1"/>
        <v>538584.68000000017</v>
      </c>
    </row>
    <row r="29" spans="1:12" x14ac:dyDescent="0.3">
      <c r="A29" t="s">
        <v>16</v>
      </c>
      <c r="B29" t="s">
        <v>34</v>
      </c>
      <c r="C29" t="s">
        <v>39</v>
      </c>
      <c r="D29" t="s">
        <v>47</v>
      </c>
      <c r="E29">
        <v>485</v>
      </c>
      <c r="F29">
        <v>3474.14</v>
      </c>
      <c r="G29">
        <v>3700.14</v>
      </c>
      <c r="H29">
        <v>12.77</v>
      </c>
      <c r="I29">
        <f t="shared" si="0"/>
        <v>-1</v>
      </c>
      <c r="J29" s="3">
        <f>(G29-F29)*E29*I29</f>
        <v>-109610</v>
      </c>
      <c r="K29" s="3">
        <f>J29-H29</f>
        <v>-109622.77</v>
      </c>
      <c r="L29" s="4">
        <f t="shared" si="1"/>
        <v>428961.91000000015</v>
      </c>
    </row>
    <row r="30" spans="1:12" x14ac:dyDescent="0.3">
      <c r="A30" t="s">
        <v>27</v>
      </c>
      <c r="B30" t="s">
        <v>34</v>
      </c>
      <c r="C30" t="s">
        <v>37</v>
      </c>
      <c r="D30" t="s">
        <v>46</v>
      </c>
      <c r="E30">
        <v>56</v>
      </c>
      <c r="F30">
        <v>1950.72</v>
      </c>
      <c r="G30">
        <v>2029.47</v>
      </c>
      <c r="H30">
        <v>13.06</v>
      </c>
      <c r="I30">
        <f t="shared" si="0"/>
        <v>1</v>
      </c>
      <c r="J30" s="4">
        <f>(G30-F30)*E30*I30</f>
        <v>4410</v>
      </c>
      <c r="K30" s="4">
        <f>J30-H30</f>
        <v>4396.9399999999996</v>
      </c>
      <c r="L30" s="4">
        <f t="shared" si="1"/>
        <v>433358.85000000015</v>
      </c>
    </row>
    <row r="31" spans="1:12" x14ac:dyDescent="0.3">
      <c r="A31" t="s">
        <v>27</v>
      </c>
      <c r="B31" t="s">
        <v>34</v>
      </c>
      <c r="C31" t="s">
        <v>38</v>
      </c>
      <c r="D31" t="s">
        <v>47</v>
      </c>
      <c r="E31">
        <v>769</v>
      </c>
      <c r="F31">
        <v>985.66</v>
      </c>
      <c r="G31">
        <v>1035.24</v>
      </c>
      <c r="H31">
        <v>30.61</v>
      </c>
      <c r="I31">
        <f t="shared" si="0"/>
        <v>-1</v>
      </c>
      <c r="J31" s="3">
        <f>(G31-F31)*E31*I31</f>
        <v>-38127.020000000033</v>
      </c>
      <c r="K31" s="3">
        <f>J31-H31</f>
        <v>-38157.630000000034</v>
      </c>
      <c r="L31" s="4">
        <f t="shared" si="1"/>
        <v>395201.22000000009</v>
      </c>
    </row>
    <row r="32" spans="1:12" x14ac:dyDescent="0.3">
      <c r="A32" t="s">
        <v>18</v>
      </c>
      <c r="B32" t="s">
        <v>35</v>
      </c>
      <c r="C32" t="s">
        <v>42</v>
      </c>
      <c r="D32" t="s">
        <v>47</v>
      </c>
      <c r="E32">
        <v>850</v>
      </c>
      <c r="F32">
        <v>1087.68</v>
      </c>
      <c r="G32">
        <v>1054.82</v>
      </c>
      <c r="H32">
        <v>19.399999999999999</v>
      </c>
      <c r="I32">
        <f t="shared" si="0"/>
        <v>-1</v>
      </c>
      <c r="J32" s="4">
        <f>(G32-F32)*E32*I32</f>
        <v>27931.000000000109</v>
      </c>
      <c r="K32" s="4">
        <f>J32-H32</f>
        <v>27911.600000000108</v>
      </c>
      <c r="L32" s="4">
        <f t="shared" si="1"/>
        <v>423112.82000000018</v>
      </c>
    </row>
    <row r="33" spans="1:12" x14ac:dyDescent="0.3">
      <c r="A33" t="s">
        <v>28</v>
      </c>
      <c r="B33" t="s">
        <v>34</v>
      </c>
      <c r="C33" t="s">
        <v>44</v>
      </c>
      <c r="D33" t="s">
        <v>47</v>
      </c>
      <c r="E33">
        <v>10</v>
      </c>
      <c r="F33">
        <v>1261.6199999999999</v>
      </c>
      <c r="G33">
        <v>1168.45</v>
      </c>
      <c r="H33">
        <v>38.840000000000003</v>
      </c>
      <c r="I33">
        <f t="shared" si="0"/>
        <v>-1</v>
      </c>
      <c r="J33" s="4">
        <f>(G33-F33)*E33*I33</f>
        <v>931.69999999999845</v>
      </c>
      <c r="K33" s="4">
        <f>J33-H33</f>
        <v>892.85999999999842</v>
      </c>
      <c r="L33" s="4">
        <f t="shared" si="1"/>
        <v>424005.68000000017</v>
      </c>
    </row>
    <row r="34" spans="1:12" x14ac:dyDescent="0.3">
      <c r="A34" t="s">
        <v>19</v>
      </c>
      <c r="B34" t="s">
        <v>34</v>
      </c>
      <c r="C34" t="s">
        <v>41</v>
      </c>
      <c r="D34" t="s">
        <v>46</v>
      </c>
      <c r="E34">
        <v>156</v>
      </c>
      <c r="F34">
        <v>4568.46</v>
      </c>
      <c r="G34">
        <v>4450.3599999999997</v>
      </c>
      <c r="H34">
        <v>33.32</v>
      </c>
      <c r="I34">
        <f t="shared" si="0"/>
        <v>1</v>
      </c>
      <c r="J34" s="3">
        <f>(G34-F34)*E34*I34</f>
        <v>-18423.600000000057</v>
      </c>
      <c r="K34" s="3">
        <f>J34-H34</f>
        <v>-18456.920000000056</v>
      </c>
      <c r="L34" s="4">
        <f t="shared" si="1"/>
        <v>405548.76000000013</v>
      </c>
    </row>
    <row r="35" spans="1:12" x14ac:dyDescent="0.3">
      <c r="A35" t="s">
        <v>15</v>
      </c>
      <c r="B35" t="s">
        <v>35</v>
      </c>
      <c r="C35" t="s">
        <v>44</v>
      </c>
      <c r="D35" t="s">
        <v>46</v>
      </c>
      <c r="E35">
        <v>3</v>
      </c>
      <c r="F35">
        <v>719.61</v>
      </c>
      <c r="G35">
        <v>737.83</v>
      </c>
      <c r="H35">
        <v>35.92</v>
      </c>
      <c r="I35">
        <f t="shared" si="0"/>
        <v>1</v>
      </c>
      <c r="J35" s="4">
        <f>(G35-F35)*E35*I35</f>
        <v>54.660000000000082</v>
      </c>
      <c r="K35" s="4">
        <f>J35-H35</f>
        <v>18.74000000000008</v>
      </c>
      <c r="L35" s="4">
        <f t="shared" si="1"/>
        <v>405567.50000000012</v>
      </c>
    </row>
    <row r="36" spans="1:12" x14ac:dyDescent="0.3">
      <c r="A36" t="s">
        <v>23</v>
      </c>
      <c r="B36" t="s">
        <v>34</v>
      </c>
      <c r="C36" t="s">
        <v>39</v>
      </c>
      <c r="D36" t="s">
        <v>46</v>
      </c>
      <c r="E36">
        <v>343</v>
      </c>
      <c r="F36">
        <v>4825.3100000000004</v>
      </c>
      <c r="G36">
        <v>4654.8599999999997</v>
      </c>
      <c r="H36">
        <v>12.56</v>
      </c>
      <c r="I36">
        <f t="shared" si="0"/>
        <v>1</v>
      </c>
      <c r="J36" s="3">
        <f>(G36-F36)*E36*I36</f>
        <v>-58464.350000000253</v>
      </c>
      <c r="K36" s="3">
        <f>J36-H36</f>
        <v>-58476.910000000251</v>
      </c>
      <c r="L36" s="4">
        <f t="shared" si="1"/>
        <v>347090.58999999985</v>
      </c>
    </row>
    <row r="37" spans="1:12" x14ac:dyDescent="0.3">
      <c r="A37" t="s">
        <v>11</v>
      </c>
      <c r="B37" t="s">
        <v>33</v>
      </c>
      <c r="C37" t="s">
        <v>43</v>
      </c>
      <c r="D37" t="s">
        <v>46</v>
      </c>
      <c r="E37">
        <v>1</v>
      </c>
      <c r="F37">
        <v>392.64</v>
      </c>
      <c r="G37">
        <v>390.85</v>
      </c>
      <c r="H37">
        <v>8.8000000000000007</v>
      </c>
      <c r="I37">
        <f t="shared" si="0"/>
        <v>1</v>
      </c>
      <c r="J37" s="3">
        <f>(G37-F37)*E37*I37</f>
        <v>-1.7899999999999636</v>
      </c>
      <c r="K37" s="3">
        <f>J37-H37</f>
        <v>-10.589999999999964</v>
      </c>
      <c r="L37" s="4">
        <f t="shared" si="1"/>
        <v>347079.99999999983</v>
      </c>
    </row>
    <row r="38" spans="1:12" x14ac:dyDescent="0.3">
      <c r="A38" t="s">
        <v>16</v>
      </c>
      <c r="B38" t="s">
        <v>33</v>
      </c>
      <c r="C38" t="s">
        <v>41</v>
      </c>
      <c r="D38" t="s">
        <v>47</v>
      </c>
      <c r="E38">
        <v>834</v>
      </c>
      <c r="F38">
        <v>703.87</v>
      </c>
      <c r="G38">
        <v>705.19</v>
      </c>
      <c r="H38">
        <v>3.75</v>
      </c>
      <c r="I38">
        <f t="shared" si="0"/>
        <v>-1</v>
      </c>
      <c r="J38" s="3">
        <f>(G38-F38)*E38*I38</f>
        <v>-1100.8800000000417</v>
      </c>
      <c r="K38" s="3">
        <f>J38-H38</f>
        <v>-1104.6300000000417</v>
      </c>
      <c r="L38" s="4">
        <f t="shared" si="1"/>
        <v>345975.36999999976</v>
      </c>
    </row>
    <row r="39" spans="1:12" x14ac:dyDescent="0.3">
      <c r="A39" t="s">
        <v>29</v>
      </c>
      <c r="B39" t="s">
        <v>35</v>
      </c>
      <c r="C39" t="s">
        <v>36</v>
      </c>
      <c r="D39" t="s">
        <v>47</v>
      </c>
      <c r="E39">
        <v>655</v>
      </c>
      <c r="F39">
        <v>3801.16</v>
      </c>
      <c r="G39">
        <v>3773.91</v>
      </c>
      <c r="H39">
        <v>29.69</v>
      </c>
      <c r="I39">
        <f t="shared" si="0"/>
        <v>-1</v>
      </c>
      <c r="J39" s="4">
        <f>(G39-F39)*E39*I39</f>
        <v>17848.75</v>
      </c>
      <c r="K39" s="4">
        <f>J39-H39</f>
        <v>17819.060000000001</v>
      </c>
      <c r="L39" s="4">
        <f t="shared" si="1"/>
        <v>363794.42999999976</v>
      </c>
    </row>
    <row r="40" spans="1:12" x14ac:dyDescent="0.3">
      <c r="A40" t="s">
        <v>11</v>
      </c>
      <c r="B40" t="s">
        <v>34</v>
      </c>
      <c r="C40" t="s">
        <v>36</v>
      </c>
      <c r="D40" t="s">
        <v>46</v>
      </c>
      <c r="E40">
        <v>335</v>
      </c>
      <c r="F40">
        <v>3354.89</v>
      </c>
      <c r="G40">
        <v>3633.21</v>
      </c>
      <c r="H40">
        <v>43.74</v>
      </c>
      <c r="I40">
        <f t="shared" si="0"/>
        <v>1</v>
      </c>
      <c r="J40" s="4">
        <f>(G40-F40)*E40*I40</f>
        <v>93237.200000000055</v>
      </c>
      <c r="K40" s="4">
        <f>J40-H40</f>
        <v>93193.46000000005</v>
      </c>
      <c r="L40" s="4">
        <f t="shared" si="1"/>
        <v>456987.88999999978</v>
      </c>
    </row>
    <row r="41" spans="1:12" x14ac:dyDescent="0.3">
      <c r="A41" t="s">
        <v>18</v>
      </c>
      <c r="B41" t="s">
        <v>35</v>
      </c>
      <c r="C41" t="s">
        <v>43</v>
      </c>
      <c r="D41" t="s">
        <v>47</v>
      </c>
      <c r="E41">
        <v>8</v>
      </c>
      <c r="F41">
        <v>3362.84</v>
      </c>
      <c r="G41">
        <v>3584.39</v>
      </c>
      <c r="H41">
        <v>44.5</v>
      </c>
      <c r="I41">
        <f t="shared" si="0"/>
        <v>-1</v>
      </c>
      <c r="J41" s="3">
        <f>(G41-F41)*E41*I41</f>
        <v>-1772.3999999999978</v>
      </c>
      <c r="K41" s="3">
        <f>J41-H41</f>
        <v>-1816.8999999999978</v>
      </c>
      <c r="L41" s="4">
        <f t="shared" si="1"/>
        <v>455170.98999999976</v>
      </c>
    </row>
    <row r="42" spans="1:12" x14ac:dyDescent="0.3">
      <c r="A42" t="s">
        <v>30</v>
      </c>
      <c r="B42" t="s">
        <v>34</v>
      </c>
      <c r="C42" t="s">
        <v>41</v>
      </c>
      <c r="D42" t="s">
        <v>46</v>
      </c>
      <c r="E42">
        <v>342</v>
      </c>
      <c r="F42">
        <v>810.25</v>
      </c>
      <c r="G42">
        <v>835.58</v>
      </c>
      <c r="H42">
        <v>31.8</v>
      </c>
      <c r="I42">
        <f t="shared" si="0"/>
        <v>1</v>
      </c>
      <c r="J42" s="4">
        <f>(G42-F42)*E42*I42</f>
        <v>8662.8600000000133</v>
      </c>
      <c r="K42" s="4">
        <f>J42-H42</f>
        <v>8631.060000000014</v>
      </c>
      <c r="L42" s="4">
        <f t="shared" si="1"/>
        <v>463802.04999999976</v>
      </c>
    </row>
    <row r="43" spans="1:12" x14ac:dyDescent="0.3">
      <c r="A43" t="s">
        <v>20</v>
      </c>
      <c r="B43" t="s">
        <v>34</v>
      </c>
      <c r="C43" t="s">
        <v>42</v>
      </c>
      <c r="D43" t="s">
        <v>46</v>
      </c>
      <c r="E43">
        <v>685</v>
      </c>
      <c r="F43">
        <v>4519.0600000000004</v>
      </c>
      <c r="G43">
        <v>4140.2299999999996</v>
      </c>
      <c r="H43">
        <v>26.09</v>
      </c>
      <c r="I43">
        <f t="shared" si="0"/>
        <v>1</v>
      </c>
      <c r="J43" s="3">
        <f>(G43-F43)*E43*I43</f>
        <v>-259498.55000000057</v>
      </c>
      <c r="K43" s="3">
        <f>J43-H43</f>
        <v>-259524.64000000057</v>
      </c>
      <c r="L43" s="4">
        <f t="shared" si="1"/>
        <v>204277.40999999919</v>
      </c>
    </row>
    <row r="44" spans="1:12" x14ac:dyDescent="0.3">
      <c r="A44" t="s">
        <v>20</v>
      </c>
      <c r="B44" t="s">
        <v>35</v>
      </c>
      <c r="C44" t="s">
        <v>41</v>
      </c>
      <c r="D44" t="s">
        <v>46</v>
      </c>
      <c r="E44">
        <v>316</v>
      </c>
      <c r="F44">
        <v>4783.12</v>
      </c>
      <c r="G44">
        <v>4565.82</v>
      </c>
      <c r="H44">
        <v>37.79</v>
      </c>
      <c r="I44">
        <f t="shared" si="0"/>
        <v>1</v>
      </c>
      <c r="J44" s="3">
        <f>(G44-F44)*E44*I44</f>
        <v>-68666.800000000061</v>
      </c>
      <c r="K44" s="3">
        <f>J44-H44</f>
        <v>-68704.590000000055</v>
      </c>
      <c r="L44" s="4">
        <f t="shared" si="1"/>
        <v>135572.81999999913</v>
      </c>
    </row>
    <row r="45" spans="1:12" x14ac:dyDescent="0.3">
      <c r="A45" t="s">
        <v>31</v>
      </c>
      <c r="B45" t="s">
        <v>33</v>
      </c>
      <c r="C45" t="s">
        <v>36</v>
      </c>
      <c r="D45" t="s">
        <v>46</v>
      </c>
      <c r="E45">
        <v>351</v>
      </c>
      <c r="F45">
        <v>1605.99</v>
      </c>
      <c r="G45">
        <v>1645.24</v>
      </c>
      <c r="H45">
        <v>14.94</v>
      </c>
      <c r="I45">
        <f t="shared" si="0"/>
        <v>1</v>
      </c>
      <c r="J45" s="4">
        <f>(G45-F45)*E45*I45</f>
        <v>13776.75</v>
      </c>
      <c r="K45" s="4">
        <f>J45-H45</f>
        <v>13761.81</v>
      </c>
      <c r="L45" s="4">
        <f t="shared" si="1"/>
        <v>149334.62999999913</v>
      </c>
    </row>
    <row r="46" spans="1:12" x14ac:dyDescent="0.3">
      <c r="A46" t="s">
        <v>28</v>
      </c>
      <c r="B46" t="s">
        <v>33</v>
      </c>
      <c r="C46" t="s">
        <v>40</v>
      </c>
      <c r="D46" t="s">
        <v>46</v>
      </c>
      <c r="E46">
        <v>95</v>
      </c>
      <c r="F46">
        <v>4401.28</v>
      </c>
      <c r="G46">
        <v>4374.57</v>
      </c>
      <c r="H46">
        <v>19.2</v>
      </c>
      <c r="I46">
        <f t="shared" si="0"/>
        <v>1</v>
      </c>
      <c r="J46" s="3">
        <f>(G46-F46)*E46*I46</f>
        <v>-2537.4500000000035</v>
      </c>
      <c r="K46" s="3">
        <f>J46-H46</f>
        <v>-2556.6500000000033</v>
      </c>
      <c r="L46" s="4">
        <f t="shared" si="1"/>
        <v>146777.97999999914</v>
      </c>
    </row>
    <row r="47" spans="1:12" x14ac:dyDescent="0.3">
      <c r="A47" t="s">
        <v>18</v>
      </c>
      <c r="B47" t="s">
        <v>34</v>
      </c>
      <c r="C47" t="s">
        <v>45</v>
      </c>
      <c r="D47" t="s">
        <v>46</v>
      </c>
      <c r="E47">
        <v>894</v>
      </c>
      <c r="F47">
        <v>177.45</v>
      </c>
      <c r="G47">
        <v>183.89</v>
      </c>
      <c r="H47">
        <v>13.94</v>
      </c>
      <c r="I47">
        <f t="shared" si="0"/>
        <v>1</v>
      </c>
      <c r="J47" s="4">
        <f>(G47-F47)*E47*I47</f>
        <v>5757.3599999999979</v>
      </c>
      <c r="K47" s="4">
        <f>J47-H47</f>
        <v>5743.4199999999983</v>
      </c>
      <c r="L47" s="4">
        <f t="shared" si="1"/>
        <v>152521.39999999915</v>
      </c>
    </row>
    <row r="48" spans="1:12" x14ac:dyDescent="0.3">
      <c r="A48" t="s">
        <v>20</v>
      </c>
      <c r="B48" t="s">
        <v>35</v>
      </c>
      <c r="C48" t="s">
        <v>44</v>
      </c>
      <c r="D48" t="s">
        <v>46</v>
      </c>
      <c r="E48">
        <v>4</v>
      </c>
      <c r="F48">
        <v>2357.5</v>
      </c>
      <c r="G48">
        <v>2355.0300000000002</v>
      </c>
      <c r="H48">
        <v>2.61</v>
      </c>
      <c r="I48">
        <f t="shared" si="0"/>
        <v>1</v>
      </c>
      <c r="J48" s="3">
        <f>(G48-F48)*E48*I48</f>
        <v>-9.8799999999991996</v>
      </c>
      <c r="K48" s="3">
        <f>J48-H48</f>
        <v>-12.489999999999199</v>
      </c>
      <c r="L48" s="4">
        <f t="shared" si="1"/>
        <v>152508.90999999916</v>
      </c>
    </row>
    <row r="49" spans="1:12" x14ac:dyDescent="0.3">
      <c r="A49" t="s">
        <v>31</v>
      </c>
      <c r="B49" t="s">
        <v>34</v>
      </c>
      <c r="C49" t="s">
        <v>42</v>
      </c>
      <c r="D49" t="s">
        <v>47</v>
      </c>
      <c r="E49">
        <v>866</v>
      </c>
      <c r="F49">
        <v>2519.87</v>
      </c>
      <c r="G49">
        <v>2763.67</v>
      </c>
      <c r="H49">
        <v>34.200000000000003</v>
      </c>
      <c r="I49">
        <f t="shared" si="0"/>
        <v>-1</v>
      </c>
      <c r="J49" s="3">
        <f>(G49-F49)*E49*I49</f>
        <v>-211130.80000000016</v>
      </c>
      <c r="K49" s="3">
        <f>J49-H49</f>
        <v>-211165.00000000017</v>
      </c>
      <c r="L49" s="3">
        <f t="shared" si="1"/>
        <v>-58656.090000001015</v>
      </c>
    </row>
    <row r="50" spans="1:12" x14ac:dyDescent="0.3">
      <c r="A50" t="s">
        <v>10</v>
      </c>
      <c r="B50" t="s">
        <v>34</v>
      </c>
      <c r="C50" t="s">
        <v>44</v>
      </c>
      <c r="D50" t="s">
        <v>47</v>
      </c>
      <c r="E50">
        <v>3</v>
      </c>
      <c r="F50">
        <v>995.07</v>
      </c>
      <c r="G50">
        <v>899.58</v>
      </c>
      <c r="H50">
        <v>3.07</v>
      </c>
      <c r="I50">
        <f t="shared" si="0"/>
        <v>-1</v>
      </c>
      <c r="J50" s="4">
        <f>(G50-F50)*E50*I50</f>
        <v>286.47000000000003</v>
      </c>
      <c r="K50" s="4">
        <f>J50-H50</f>
        <v>283.40000000000003</v>
      </c>
      <c r="L50" s="3">
        <f t="shared" si="1"/>
        <v>-58372.690000001014</v>
      </c>
    </row>
    <row r="51" spans="1:12" x14ac:dyDescent="0.3">
      <c r="A51" t="s">
        <v>32</v>
      </c>
      <c r="B51" t="s">
        <v>35</v>
      </c>
      <c r="C51" t="s">
        <v>39</v>
      </c>
      <c r="D51" t="s">
        <v>47</v>
      </c>
      <c r="E51">
        <v>810</v>
      </c>
      <c r="F51">
        <v>1856.71</v>
      </c>
      <c r="G51">
        <v>1744.46</v>
      </c>
      <c r="H51">
        <v>29.33</v>
      </c>
      <c r="I51">
        <f t="shared" si="0"/>
        <v>-1</v>
      </c>
      <c r="J51" s="4">
        <f>(G51-F51)*E51*I51</f>
        <v>90922.5</v>
      </c>
      <c r="K51" s="4">
        <f>J51-H51</f>
        <v>90893.17</v>
      </c>
      <c r="L51" s="4">
        <f t="shared" si="1"/>
        <v>32520.479999998985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7C0D-1EE0-448F-968D-52B04C45A613}">
  <sheetPr codeName="Feuil2"/>
  <dimension ref="A4:S41"/>
  <sheetViews>
    <sheetView tabSelected="1" zoomScale="45" zoomScaleNormal="92" workbookViewId="0">
      <selection activeCell="Q24" sqref="Q24"/>
    </sheetView>
  </sheetViews>
  <sheetFormatPr baseColWidth="10" defaultRowHeight="14.4" x14ac:dyDescent="0.3"/>
  <cols>
    <col min="1" max="1" width="28.33203125" bestFit="1" customWidth="1"/>
    <col min="2" max="2" width="23.5546875" bestFit="1" customWidth="1"/>
    <col min="12" max="12" width="22" bestFit="1" customWidth="1"/>
    <col min="13" max="13" width="24.5546875" bestFit="1" customWidth="1"/>
    <col min="14" max="14" width="22.33203125" bestFit="1" customWidth="1"/>
    <col min="15" max="16" width="10" bestFit="1" customWidth="1"/>
    <col min="17" max="17" width="16.5546875" bestFit="1" customWidth="1"/>
    <col min="18" max="18" width="30.88671875" bestFit="1" customWidth="1"/>
    <col min="19" max="19" width="24.109375" bestFit="1" customWidth="1"/>
    <col min="22" max="22" width="35.109375" bestFit="1" customWidth="1"/>
  </cols>
  <sheetData>
    <row r="4" spans="1:19" ht="18" x14ac:dyDescent="0.35">
      <c r="A4" s="12" t="s">
        <v>58</v>
      </c>
      <c r="R4" s="13" t="s">
        <v>59</v>
      </c>
    </row>
    <row r="6" spans="1:19" x14ac:dyDescent="0.3">
      <c r="A6" s="5" t="s">
        <v>51</v>
      </c>
      <c r="B6" t="s">
        <v>53</v>
      </c>
    </row>
    <row r="7" spans="1:19" x14ac:dyDescent="0.3">
      <c r="A7" s="6" t="s">
        <v>26</v>
      </c>
      <c r="B7" s="7">
        <v>59922.539999999935</v>
      </c>
      <c r="R7" s="5" t="s">
        <v>51</v>
      </c>
      <c r="S7" t="s">
        <v>53</v>
      </c>
    </row>
    <row r="8" spans="1:19" x14ac:dyDescent="0.3">
      <c r="A8" s="6" t="s">
        <v>18</v>
      </c>
      <c r="B8" s="7">
        <v>57661.189999999799</v>
      </c>
      <c r="R8" s="6" t="s">
        <v>38</v>
      </c>
      <c r="S8" s="7">
        <v>239301.36999999985</v>
      </c>
    </row>
    <row r="9" spans="1:19" x14ac:dyDescent="0.3">
      <c r="A9" s="6" t="s">
        <v>22</v>
      </c>
      <c r="B9" s="7">
        <v>26098.329999999984</v>
      </c>
      <c r="R9" s="6" t="s">
        <v>44</v>
      </c>
      <c r="S9" s="7">
        <v>701.86999999999898</v>
      </c>
    </row>
    <row r="10" spans="1:19" x14ac:dyDescent="0.3">
      <c r="A10" s="6" t="s">
        <v>23</v>
      </c>
      <c r="B10" s="7">
        <v>-58957.55000000025</v>
      </c>
      <c r="R10" s="6" t="s">
        <v>41</v>
      </c>
      <c r="S10" s="7">
        <v>-50879.060000000121</v>
      </c>
    </row>
    <row r="11" spans="1:19" x14ac:dyDescent="0.3">
      <c r="A11" s="6" t="s">
        <v>17</v>
      </c>
      <c r="B11" s="7">
        <v>354565.4599999999</v>
      </c>
      <c r="R11" s="6" t="s">
        <v>40</v>
      </c>
      <c r="S11" s="7">
        <v>92671.280000000086</v>
      </c>
    </row>
    <row r="12" spans="1:19" x14ac:dyDescent="0.3">
      <c r="A12" s="6" t="s">
        <v>15</v>
      </c>
      <c r="B12" s="7">
        <v>-198759.87999999983</v>
      </c>
      <c r="R12" s="6" t="s">
        <v>37</v>
      </c>
      <c r="S12" s="7">
        <v>216761.89000000013</v>
      </c>
    </row>
    <row r="13" spans="1:19" x14ac:dyDescent="0.3">
      <c r="A13" s="6" t="s">
        <v>14</v>
      </c>
      <c r="B13" s="7">
        <v>-46124.199999999983</v>
      </c>
      <c r="R13" s="6" t="s">
        <v>36</v>
      </c>
      <c r="S13" s="7">
        <v>132653.44000000044</v>
      </c>
    </row>
    <row r="14" spans="1:19" x14ac:dyDescent="0.3">
      <c r="A14" s="6" t="s">
        <v>31</v>
      </c>
      <c r="B14" s="7">
        <v>-197403.19000000018</v>
      </c>
      <c r="R14" s="6" t="s">
        <v>39</v>
      </c>
      <c r="S14" s="7">
        <v>-115517.75000000028</v>
      </c>
    </row>
    <row r="15" spans="1:19" x14ac:dyDescent="0.3">
      <c r="A15" s="6" t="s">
        <v>20</v>
      </c>
      <c r="B15" s="7">
        <v>-340276.21000000066</v>
      </c>
      <c r="R15" s="6" t="s">
        <v>43</v>
      </c>
      <c r="S15" s="7">
        <v>1752.690000000001</v>
      </c>
    </row>
    <row r="16" spans="1:19" x14ac:dyDescent="0.3">
      <c r="A16" s="6" t="s">
        <v>30</v>
      </c>
      <c r="B16" s="7">
        <v>8631.060000000014</v>
      </c>
      <c r="R16" s="6" t="s">
        <v>45</v>
      </c>
      <c r="S16" s="7">
        <v>5743.4199999999983</v>
      </c>
    </row>
    <row r="17" spans="1:19" x14ac:dyDescent="0.3">
      <c r="A17" s="6" t="s">
        <v>25</v>
      </c>
      <c r="B17" s="7">
        <v>-85839.540000000226</v>
      </c>
      <c r="R17" s="6" t="s">
        <v>42</v>
      </c>
      <c r="S17" s="7">
        <v>-490668.67000000097</v>
      </c>
    </row>
    <row r="18" spans="1:19" x14ac:dyDescent="0.3">
      <c r="A18" s="6" t="s">
        <v>10</v>
      </c>
      <c r="B18" s="7">
        <v>194998.8100000002</v>
      </c>
      <c r="R18" s="6" t="s">
        <v>52</v>
      </c>
      <c r="S18" s="7">
        <v>32520.479999999108</v>
      </c>
    </row>
    <row r="19" spans="1:19" x14ac:dyDescent="0.3">
      <c r="A19" s="6" t="s">
        <v>11</v>
      </c>
      <c r="B19" s="7">
        <v>119206.66000000009</v>
      </c>
    </row>
    <row r="20" spans="1:19" x14ac:dyDescent="0.3">
      <c r="A20" s="6" t="s">
        <v>13</v>
      </c>
      <c r="B20" s="7">
        <v>102456.69000000012</v>
      </c>
    </row>
    <row r="21" spans="1:19" x14ac:dyDescent="0.3">
      <c r="A21" s="6" t="s">
        <v>29</v>
      </c>
      <c r="B21" s="7">
        <v>17819.060000000001</v>
      </c>
    </row>
    <row r="22" spans="1:19" x14ac:dyDescent="0.3">
      <c r="A22" s="6" t="s">
        <v>16</v>
      </c>
      <c r="B22" s="7">
        <v>38286.019999999968</v>
      </c>
    </row>
    <row r="23" spans="1:19" x14ac:dyDescent="0.3">
      <c r="A23" s="6" t="s">
        <v>21</v>
      </c>
      <c r="B23" s="7">
        <v>232956.08000000002</v>
      </c>
    </row>
    <row r="24" spans="1:19" x14ac:dyDescent="0.3">
      <c r="A24" s="6" t="s">
        <v>27</v>
      </c>
      <c r="B24" s="7">
        <v>-28014.310000000052</v>
      </c>
    </row>
    <row r="25" spans="1:19" x14ac:dyDescent="0.3">
      <c r="A25" s="6" t="s">
        <v>24</v>
      </c>
      <c r="B25" s="7">
        <v>-93613.18</v>
      </c>
    </row>
    <row r="26" spans="1:19" x14ac:dyDescent="0.3">
      <c r="A26" s="6" t="s">
        <v>8</v>
      </c>
      <c r="B26" s="7">
        <v>-131884.39999999991</v>
      </c>
    </row>
    <row r="27" spans="1:19" x14ac:dyDescent="0.3">
      <c r="A27" s="6" t="s">
        <v>28</v>
      </c>
      <c r="B27" s="7">
        <v>-1663.790000000005</v>
      </c>
    </row>
    <row r="28" spans="1:19" x14ac:dyDescent="0.3">
      <c r="A28" s="6" t="s">
        <v>9</v>
      </c>
      <c r="B28" s="7">
        <v>-20591.129999999881</v>
      </c>
    </row>
    <row r="29" spans="1:19" x14ac:dyDescent="0.3">
      <c r="A29" s="6" t="s">
        <v>32</v>
      </c>
      <c r="B29" s="7">
        <v>90893.17</v>
      </c>
    </row>
    <row r="30" spans="1:19" x14ac:dyDescent="0.3">
      <c r="A30" s="6" t="s">
        <v>12</v>
      </c>
      <c r="B30" s="7">
        <v>-4418.2499999999882</v>
      </c>
    </row>
    <row r="31" spans="1:19" x14ac:dyDescent="0.3">
      <c r="A31" s="6" t="s">
        <v>19</v>
      </c>
      <c r="B31" s="7">
        <v>-63428.960000000014</v>
      </c>
    </row>
    <row r="32" spans="1:19" x14ac:dyDescent="0.3">
      <c r="A32" s="6" t="s">
        <v>52</v>
      </c>
      <c r="B32" s="7">
        <v>32520.479999999072</v>
      </c>
    </row>
    <row r="37" spans="1:9" ht="18" x14ac:dyDescent="0.35">
      <c r="A37" s="12" t="s">
        <v>57</v>
      </c>
      <c r="I37" s="12" t="s">
        <v>56</v>
      </c>
    </row>
    <row r="39" spans="1:9" x14ac:dyDescent="0.3">
      <c r="B39" s="5" t="s">
        <v>54</v>
      </c>
    </row>
    <row r="40" spans="1:9" x14ac:dyDescent="0.3">
      <c r="A40" s="8"/>
      <c r="B40" s="8" t="s">
        <v>34</v>
      </c>
      <c r="C40" s="8" t="s">
        <v>33</v>
      </c>
      <c r="D40" s="8" t="s">
        <v>35</v>
      </c>
      <c r="E40" s="8" t="s">
        <v>52</v>
      </c>
    </row>
    <row r="41" spans="1:9" x14ac:dyDescent="0.3">
      <c r="A41" t="s">
        <v>53</v>
      </c>
      <c r="B41" s="9">
        <v>-456641.13000000076</v>
      </c>
      <c r="C41" s="10">
        <v>176359.41999999975</v>
      </c>
      <c r="D41" s="11">
        <v>312802.19000000018</v>
      </c>
      <c r="E41" s="11">
        <v>32520.479999999166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Trades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babinot</dc:creator>
  <cp:lastModifiedBy>mathis babinot</cp:lastModifiedBy>
  <dcterms:created xsi:type="dcterms:W3CDTF">2025-06-24T06:24:36Z</dcterms:created>
  <dcterms:modified xsi:type="dcterms:W3CDTF">2025-06-24T07:52:06Z</dcterms:modified>
</cp:coreProperties>
</file>