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codeName="ThisWorkbook" defaultThemeVersion="166925"/>
  <mc:AlternateContent xmlns:mc="http://schemas.openxmlformats.org/markup-compatibility/2006">
    <mc:Choice Requires="x15">
      <x15ac:absPath xmlns:x15ac="http://schemas.microsoft.com/office/spreadsheetml/2010/11/ac" url="C:\Users\mathi\Desktop\Pro\Finance\Projets\predictive_dashboard\"/>
    </mc:Choice>
  </mc:AlternateContent>
  <xr:revisionPtr revIDLastSave="0" documentId="13_ncr:1_{18A70806-393D-48B1-83A8-1C55D6643E4C}" xr6:coauthVersionLast="47" xr6:coauthVersionMax="47" xr10:uidLastSave="{00000000-0000-0000-0000-000000000000}"/>
  <bookViews>
    <workbookView xWindow="-108" yWindow="-108" windowWidth="23256" windowHeight="12456" xr2:uid="{93762990-40DD-49AC-AD9F-CF9A41B9363F}"/>
  </bookViews>
  <sheets>
    <sheet name="Modèle" sheetId="5"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 i="5" l="1"/>
  <c r="D35" i="5"/>
  <c r="I28" i="5" s="1"/>
  <c r="J28" i="5" l="1"/>
  <c r="K28" i="5"/>
  <c r="S28" i="5"/>
  <c r="H28" i="5"/>
  <c r="G28" i="5"/>
  <c r="F28" i="5"/>
  <c r="C28" i="5"/>
  <c r="D28" i="5"/>
  <c r="N28" i="5"/>
  <c r="E28" i="5"/>
  <c r="L28" i="5"/>
  <c r="AA28" i="5"/>
  <c r="Y28" i="5"/>
  <c r="X28" i="5"/>
  <c r="W28" i="5"/>
  <c r="V28" i="5"/>
  <c r="U28" i="5"/>
  <c r="R28" i="5"/>
  <c r="P28" i="5"/>
  <c r="Q28" i="5"/>
  <c r="T28" i="5"/>
  <c r="O28" i="5"/>
  <c r="M28" i="5"/>
</calcChain>
</file>

<file path=xl/sharedStrings.xml><?xml version="1.0" encoding="utf-8"?>
<sst xmlns="http://schemas.openxmlformats.org/spreadsheetml/2006/main" count="56" uniqueCount="25">
  <si>
    <t>Octobre</t>
  </si>
  <si>
    <t>Janvier</t>
  </si>
  <si>
    <t>Avril</t>
  </si>
  <si>
    <t>Juillet</t>
  </si>
  <si>
    <t>Novembre</t>
  </si>
  <si>
    <t>Février</t>
  </si>
  <si>
    <t>Mai</t>
  </si>
  <si>
    <t>Août</t>
  </si>
  <si>
    <t>Décembre</t>
  </si>
  <si>
    <t>Mars</t>
  </si>
  <si>
    <t>Juin</t>
  </si>
  <si>
    <t>Septembre</t>
  </si>
  <si>
    <t>CO2 Emission</t>
  </si>
  <si>
    <t>intensité_mensuelle_km</t>
  </si>
  <si>
    <t>CA Mensuel</t>
  </si>
  <si>
    <t>Comparaison N-1</t>
  </si>
  <si>
    <t>N/A</t>
  </si>
  <si>
    <t>é022/2023 puis 2023/2024</t>
  </si>
  <si>
    <t>CA/Intensité 2023</t>
  </si>
  <si>
    <t>CA/Intensité 2024</t>
  </si>
  <si>
    <t xml:space="preserve"> mois   co2_pred_lin  co2_pred_sarimax</t>
  </si>
  <si>
    <t>22 2024-08-01  301745.046613     315881.057908</t>
  </si>
  <si>
    <t>23 2024-09-01  374105.009032     431229.754312</t>
  </si>
  <si>
    <t>Linear</t>
  </si>
  <si>
    <t>Sarimax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</si>
</sst>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5" x14ac:knownFonts="1">
    <font>
      <sz val="11"/>
      <color theme="1"/>
      <name val="Calibri"/>
      <family val="2"/>
      <scheme val="minor"/>
    </font>
    <font>
      <sz val="11"/>
      <color theme="1"/>
      <name val="Calibri"/>
      <family val="2"/>
      <scheme val="minor"/>
    </font>
    <font>
      <sz val="11"/>
      <color rgb="FF9C5700"/>
      <name val="Calibri"/>
      <family val="2"/>
      <scheme val="minor"/>
    </font>
    <font>
      <sz val="11"/>
      <color theme="0"/>
      <name val="Calibri"/>
      <family val="2"/>
      <scheme val="minor"/>
    </font>
    <font>
      <sz val="8"/>
      <name val="Calibri"/>
      <family val="2"/>
      <scheme val="minor"/>
    </font>
  </fonts>
  <fills count="6">
    <fill>
      <patternFill patternType="none"/>
    </fill>
    <fill>
      <patternFill patternType="gray125"/>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s>
  <borders count="1">
    <border>
      <left/>
      <right/>
      <top/>
      <bottom/>
      <diagonal/>
    </border>
  </borders>
  <cellStyleXfs count="6">
    <xf numFmtId="0" fontId="0" fillId="0" borderId="0"/>
    <xf numFmtId="0" fontId="2" fillId="2" borderId="0" applyNumberFormat="0" applyBorder="0" applyAlignment="0" applyProtection="0"/>
    <xf numFmtId="0" fontId="1" fillId="0" borderId="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11">
    <xf numFmtId="0" fontId="0" fillId="0" borderId="0" xfId="0"/>
    <xf numFmtId="4" fontId="0" fillId="0" borderId="0" xfId="0" applyNumberFormat="1"/>
    <xf numFmtId="0" fontId="3" fillId="3" borderId="0" xfId="3"/>
    <xf numFmtId="0" fontId="1" fillId="5" borderId="0" xfId="5"/>
    <xf numFmtId="164" fontId="0" fillId="0" borderId="0" xfId="0" applyNumberFormat="1"/>
    <xf numFmtId="0" fontId="1" fillId="4" borderId="0" xfId="4"/>
    <xf numFmtId="0" fontId="1" fillId="5" borderId="0" xfId="5" applyAlignment="1">
      <alignment horizontal="center"/>
    </xf>
    <xf numFmtId="0" fontId="0" fillId="0" borderId="0" xfId="0" applyAlignment="1">
      <alignment horizontal="center"/>
    </xf>
    <xf numFmtId="164" fontId="0" fillId="0" borderId="0" xfId="0" applyNumberFormat="1" applyAlignment="1">
      <alignment horizontal="center"/>
    </xf>
    <xf numFmtId="4" fontId="0" fillId="0" borderId="0" xfId="0" applyNumberFormat="1" applyAlignment="1">
      <alignment horizontal="center"/>
    </xf>
    <xf numFmtId="4" fontId="2" fillId="2" borderId="0" xfId="1" applyNumberFormat="1"/>
  </cellXfs>
  <cellStyles count="6">
    <cellStyle name="20 % - Accent1" xfId="4" builtinId="30"/>
    <cellStyle name="60 % - Accent1" xfId="5" builtinId="32"/>
    <cellStyle name="Accent1" xfId="3" builtinId="29"/>
    <cellStyle name="Neutre" xfId="1" builtinId="28"/>
    <cellStyle name="Normal" xfId="0" builtinId="0"/>
    <cellStyle name="Normal 2" xfId="2" xr:uid="{EC5325A1-4DD5-4744-A541-1285D5913A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23425</xdr:colOff>
      <xdr:row>4</xdr:row>
      <xdr:rowOff>40829</xdr:rowOff>
    </xdr:from>
    <xdr:to>
      <xdr:col>20</xdr:col>
      <xdr:colOff>780816</xdr:colOff>
      <xdr:row>19</xdr:row>
      <xdr:rowOff>17969</xdr:rowOff>
    </xdr:to>
    <xdr:sp macro="" textlink="">
      <xdr:nvSpPr>
        <xdr:cNvPr id="2" name="ZoneTexte 1">
          <a:extLst>
            <a:ext uri="{FF2B5EF4-FFF2-40B4-BE49-F238E27FC236}">
              <a16:creationId xmlns:a16="http://schemas.microsoft.com/office/drawing/2014/main" id="{A21B1D6C-9D07-751F-4323-B49F61EFCBCC}"/>
            </a:ext>
          </a:extLst>
        </xdr:cNvPr>
        <xdr:cNvSpPr txBox="1"/>
      </xdr:nvSpPr>
      <xdr:spPr>
        <a:xfrm>
          <a:off x="11086536" y="755792"/>
          <a:ext cx="5498724" cy="2658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b="1"/>
            <a:t>➤ Option simple (baseline) :</a:t>
          </a:r>
        </a:p>
        <a:p>
          <a:r>
            <a:rPr lang="fr-FR" b="1"/>
            <a:t>Régression linéaire</a:t>
          </a:r>
          <a:r>
            <a:rPr lang="fr-FR"/>
            <a:t> sur les mois (x = 1 à 10, y = émission).</a:t>
          </a:r>
        </a:p>
        <a:p>
          <a:r>
            <a:rPr lang="fr-FR"/>
            <a:t>Utile pour poser une tendance.</a:t>
          </a:r>
        </a:p>
        <a:p>
          <a:r>
            <a:rPr lang="fr-FR" b="1"/>
            <a:t>➤ Option plus robuste :</a:t>
          </a:r>
        </a:p>
        <a:p>
          <a:r>
            <a:rPr lang="fr-FR" b="1"/>
            <a:t>Modèle de séries temporelles</a:t>
          </a:r>
          <a:r>
            <a:rPr lang="fr-FR"/>
            <a:t> :</a:t>
          </a:r>
        </a:p>
        <a:p>
          <a:pPr lvl="1"/>
          <a:r>
            <a:rPr lang="fr-FR"/>
            <a:t>Ex. : </a:t>
          </a:r>
          <a:r>
            <a:rPr lang="fr-FR" b="1"/>
            <a:t>ARIMA</a:t>
          </a:r>
          <a:r>
            <a:rPr lang="fr-FR"/>
            <a:t> ou </a:t>
          </a:r>
          <a:r>
            <a:rPr lang="fr-FR" b="1"/>
            <a:t>Exponential Smoothing</a:t>
          </a:r>
          <a:r>
            <a:rPr lang="fr-FR"/>
            <a:t>.</a:t>
          </a:r>
        </a:p>
        <a:p>
          <a:pPr lvl="1"/>
          <a:r>
            <a:rPr lang="fr-FR"/>
            <a:t>Avantage : ces modèles prennent en compte tendance + saisonnalité.</a:t>
          </a:r>
        </a:p>
        <a:p>
          <a:r>
            <a:rPr lang="fr-FR" b="1"/>
            <a:t>➤ Option avancée (plus tard) :</a:t>
          </a:r>
        </a:p>
        <a:p>
          <a:r>
            <a:rPr lang="fr-FR"/>
            <a:t>Modèles ML : RandomForestRegressor, XGBoost, etc.</a:t>
          </a:r>
        </a:p>
        <a:p>
          <a:r>
            <a:rPr lang="fr-FR"/>
            <a:t>Mais à ce stade, ARIMA ou Linear Regression suffisent largement.</a:t>
          </a:r>
        </a:p>
        <a:p>
          <a:endParaRPr lang="fr-FR" sz="1100"/>
        </a:p>
      </xdr:txBody>
    </xdr:sp>
    <xdr:clientData/>
  </xdr:twoCellAnchor>
  <xdr:twoCellAnchor>
    <xdr:from>
      <xdr:col>9</xdr:col>
      <xdr:colOff>530201</xdr:colOff>
      <xdr:row>3</xdr:row>
      <xdr:rowOff>164912</xdr:rowOff>
    </xdr:from>
    <xdr:to>
      <xdr:col>12</xdr:col>
      <xdr:colOff>652121</xdr:colOff>
      <xdr:row>18</xdr:row>
      <xdr:rowOff>134432</xdr:rowOff>
    </xdr:to>
    <xdr:sp macro="" textlink="">
      <xdr:nvSpPr>
        <xdr:cNvPr id="3" name="ZoneTexte 2">
          <a:extLst>
            <a:ext uri="{FF2B5EF4-FFF2-40B4-BE49-F238E27FC236}">
              <a16:creationId xmlns:a16="http://schemas.microsoft.com/office/drawing/2014/main" id="{EE0A26F4-0BB6-9518-98FC-3390C25D0869}"/>
            </a:ext>
          </a:extLst>
        </xdr:cNvPr>
        <xdr:cNvSpPr txBox="1"/>
      </xdr:nvSpPr>
      <xdr:spPr>
        <a:xfrm>
          <a:off x="7642201" y="701134"/>
          <a:ext cx="2492587" cy="2650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b="1"/>
            <a:t>La variable intensité_mensuelle_km a été construite par discrétisation du kilométrage mensuel en 3 niveaux</a:t>
          </a:r>
          <a:r>
            <a:rPr lang="fr-FR"/>
            <a:t> (faible, moyen, fort).</a:t>
          </a:r>
          <a:br>
            <a:rPr lang="fr-FR"/>
          </a:br>
          <a:r>
            <a:rPr lang="fr-FR"/>
            <a:t>Ce choix permet de simplifier l'interprétation tout en conservant une représentation fidèle de l’activité réelle de transport.</a:t>
          </a:r>
          <a:br>
            <a:rPr lang="fr-FR"/>
          </a:br>
          <a:r>
            <a:rPr lang="fr-FR"/>
            <a:t>Trois classes assurent un bon compromis entre lisibilité du modèle et pertinence métier.</a:t>
          </a:r>
          <a:endParaRPr lang="fr-FR" sz="1100"/>
        </a:p>
      </xdr:txBody>
    </xdr:sp>
    <xdr:clientData/>
  </xdr:twoCellAnchor>
  <xdr:twoCellAnchor>
    <xdr:from>
      <xdr:col>2</xdr:col>
      <xdr:colOff>282223</xdr:colOff>
      <xdr:row>3</xdr:row>
      <xdr:rowOff>94074</xdr:rowOff>
    </xdr:from>
    <xdr:to>
      <xdr:col>8</xdr:col>
      <xdr:colOff>329259</xdr:colOff>
      <xdr:row>17</xdr:row>
      <xdr:rowOff>141111</xdr:rowOff>
    </xdr:to>
    <xdr:sp macro="" textlink="">
      <xdr:nvSpPr>
        <xdr:cNvPr id="4" name="ZoneTexte 3">
          <a:extLst>
            <a:ext uri="{FF2B5EF4-FFF2-40B4-BE49-F238E27FC236}">
              <a16:creationId xmlns:a16="http://schemas.microsoft.com/office/drawing/2014/main" id="{908A2E15-4EE2-85FE-566A-B38A0FB92FC5}"/>
            </a:ext>
          </a:extLst>
        </xdr:cNvPr>
        <xdr:cNvSpPr txBox="1"/>
      </xdr:nvSpPr>
      <xdr:spPr>
        <a:xfrm>
          <a:off x="1862667" y="630296"/>
          <a:ext cx="4788370" cy="25494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fr-FR" sz="1100"/>
        </a:p>
      </xdr:txBody>
    </xdr:sp>
    <xdr:clientData/>
  </xdr:twoCellAnchor>
  <xdr:twoCellAnchor>
    <xdr:from>
      <xdr:col>2</xdr:col>
      <xdr:colOff>282223</xdr:colOff>
      <xdr:row>3</xdr:row>
      <xdr:rowOff>94074</xdr:rowOff>
    </xdr:from>
    <xdr:to>
      <xdr:col>9</xdr:col>
      <xdr:colOff>9407</xdr:colOff>
      <xdr:row>19</xdr:row>
      <xdr:rowOff>4781</xdr:rowOff>
    </xdr:to>
    <xdr:sp macro="" textlink="">
      <xdr:nvSpPr>
        <xdr:cNvPr id="5" name="ZoneTexte 4">
          <a:extLst>
            <a:ext uri="{FF2B5EF4-FFF2-40B4-BE49-F238E27FC236}">
              <a16:creationId xmlns:a16="http://schemas.microsoft.com/office/drawing/2014/main" id="{90E7320E-8B9E-4B47-AC97-28C8A3A47C7F}"/>
            </a:ext>
          </a:extLst>
        </xdr:cNvPr>
        <xdr:cNvSpPr txBox="1"/>
      </xdr:nvSpPr>
      <xdr:spPr>
        <a:xfrm>
          <a:off x="1862667" y="630296"/>
          <a:ext cx="5258740" cy="27705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Pour</a:t>
          </a:r>
          <a:r>
            <a:rPr lang="fr-FR" sz="1100" baseline="0"/>
            <a:t> estimer par régression linéaire nous vons choisi trois principaux paramètres d'entrées, toutes les datats nettoyées d'emissions des 18 mois précedents, l'évolution du CA, ainsi que l'impact des périodes de l'années. Pour estimer au mieux.</a:t>
          </a:r>
        </a:p>
        <a:p>
          <a:endParaRPr lang="fr-FR" sz="1100" baseline="0"/>
        </a:p>
        <a:p>
          <a:r>
            <a:rPr lang="fr-FR" sz="1100" baseline="0"/>
            <a:t>Emissions 18 mois : Datas récupérées directements</a:t>
          </a: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t>Evolution CA : </a:t>
          </a:r>
          <a:r>
            <a:rPr lang="fr-FR" sz="1100" baseline="0">
              <a:solidFill>
                <a:schemeClr val="dk1"/>
              </a:solidFill>
              <a:effectLst/>
              <a:latin typeface="+mn-lt"/>
              <a:ea typeface="+mn-ea"/>
              <a:cs typeface="+mn-cs"/>
            </a:rPr>
            <a:t>Datas récupérées directements</a:t>
          </a:r>
          <a:endParaRPr lang="fr-FR">
            <a:effectLst/>
          </a:endParaRPr>
        </a:p>
        <a:p>
          <a:r>
            <a:rPr lang="fr-FR" sz="1100"/>
            <a:t>Impact des périodes de l'année:</a:t>
          </a:r>
          <a:r>
            <a:rPr lang="fr-FR" sz="1100" baseline="0"/>
            <a:t> datas obtenus à partir des datas de kilometres parcourus (discretisation par quantile), corrélés avec analyse pour ne pas sur boosté les datas des emissions</a:t>
          </a:r>
          <a:endParaRPr lang="fr-FR" sz="1100"/>
        </a:p>
      </xdr:txBody>
    </xdr:sp>
    <xdr:clientData/>
  </xdr:twoCellAnchor>
  <xdr:twoCellAnchor editAs="oneCell">
    <xdr:from>
      <xdr:col>8</xdr:col>
      <xdr:colOff>614715</xdr:colOff>
      <xdr:row>32</xdr:row>
      <xdr:rowOff>151107</xdr:rowOff>
    </xdr:from>
    <xdr:to>
      <xdr:col>19</xdr:col>
      <xdr:colOff>567203</xdr:colOff>
      <xdr:row>61</xdr:row>
      <xdr:rowOff>68499</xdr:rowOff>
    </xdr:to>
    <xdr:pic>
      <xdr:nvPicPr>
        <xdr:cNvPr id="6" name="Image 5">
          <a:extLst>
            <a:ext uri="{FF2B5EF4-FFF2-40B4-BE49-F238E27FC236}">
              <a16:creationId xmlns:a16="http://schemas.microsoft.com/office/drawing/2014/main" id="{F52B1603-53DB-4DFA-342E-4CD05C9836FA}"/>
            </a:ext>
          </a:extLst>
        </xdr:cNvPr>
        <xdr:cNvPicPr>
          <a:picLocks noChangeAspect="1"/>
        </xdr:cNvPicPr>
      </xdr:nvPicPr>
      <xdr:blipFill>
        <a:blip xmlns:r="http://schemas.openxmlformats.org/officeDocument/2006/relationships" r:embed="rId1"/>
        <a:stretch>
          <a:fillRect/>
        </a:stretch>
      </xdr:blipFill>
      <xdr:spPr>
        <a:xfrm>
          <a:off x="9353903" y="6247107"/>
          <a:ext cx="9334613" cy="544189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thi\Desktop\Stage\Dupasquier%20Bilan%20Carbone%20Babinot\2.%20Travaux\Emissions+\consomation+\Emission%20de%20CO2+.xlsx.xlsm" TargetMode="External"/><Relationship Id="rId1" Type="http://schemas.openxmlformats.org/officeDocument/2006/relationships/externalLinkPath" Target="/Users/mathi/Desktop/Stage/Dupasquier%20Bilan%20Carbone%20Babinot/2.%20Travaux/Emissions+/consomation+/Emission%20de%20CO2+.xlsx.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ynthèse"/>
      <sheetName val="TOTAL"/>
      <sheetName val="Parc Global 2023-2024"/>
      <sheetName val="Parc Global 2023"/>
      <sheetName val="Kilometrage "/>
      <sheetName val="Parc BUS(janvier- juin)"/>
      <sheetName val="(NON ) CO2 par km.P"/>
      <sheetName val="(NON) émission par passager "/>
      <sheetName val="VL Gasoil (janvier- juin)"/>
      <sheetName val="VL ESSENCE(janvier- juin)"/>
      <sheetName val="ELEC (janvier- juin)"/>
      <sheetName val="COMMANDE (octobre-septemb 2024)"/>
      <sheetName val="Commande 2023"/>
      <sheetName val="huile (année)"/>
      <sheetName val="ADBLUE + LR (année complète)"/>
      <sheetName val="Trajet collaborateurs domicile"/>
      <sheetName val="Consommation électrique"/>
      <sheetName val="Fiche idée"/>
      <sheetName val="Emission de CO2+.xlsx"/>
    </sheetNames>
    <sheetDataSet>
      <sheetData sheetId="0"/>
      <sheetData sheetId="1">
        <row r="7">
          <cell r="K7" t="str">
            <v>Kg CO2e</v>
          </cell>
        </row>
        <row r="8">
          <cell r="J8" t="str">
            <v>Emissions Bus</v>
          </cell>
          <cell r="K8">
            <v>4387963.3836714001</v>
          </cell>
        </row>
        <row r="9">
          <cell r="J9" t="str">
            <v>Emissions V-L</v>
          </cell>
          <cell r="K9">
            <v>220321.6283286</v>
          </cell>
        </row>
        <row r="10">
          <cell r="J10" t="str">
            <v>Emissions Elec totale</v>
          </cell>
          <cell r="K10">
            <v>4516.2520000000004</v>
          </cell>
        </row>
        <row r="11">
          <cell r="J11" t="str">
            <v>Emissions commandes</v>
          </cell>
          <cell r="K11">
            <v>65860.22</v>
          </cell>
        </row>
        <row r="12">
          <cell r="J12" t="str">
            <v>Emissions trajets collaborateurs</v>
          </cell>
          <cell r="K12">
            <v>59935.38</v>
          </cell>
        </row>
      </sheetData>
      <sheetData sheetId="2">
        <row r="64">
          <cell r="AC64">
            <v>220321.6283286</v>
          </cell>
        </row>
      </sheetData>
      <sheetData sheetId="3">
        <row r="14">
          <cell r="X14">
            <v>325806.6679</v>
          </cell>
          <cell r="AP14">
            <v>374825.86710000009</v>
          </cell>
        </row>
        <row r="16">
          <cell r="F16">
            <v>298754.07010000001</v>
          </cell>
        </row>
        <row r="32">
          <cell r="AP32">
            <v>307984.09200000006</v>
          </cell>
        </row>
        <row r="33">
          <cell r="F33">
            <v>255297.84960000005</v>
          </cell>
          <cell r="X33">
            <v>323921.96540000004</v>
          </cell>
        </row>
        <row r="48">
          <cell r="F48">
            <v>333832.90549999994</v>
          </cell>
        </row>
        <row r="49">
          <cell r="X49">
            <v>185785.16400000005</v>
          </cell>
          <cell r="AP49">
            <v>528830.13099999994</v>
          </cell>
        </row>
        <row r="63">
          <cell r="F63">
            <v>234384.64640000003</v>
          </cell>
        </row>
        <row r="65">
          <cell r="X65">
            <v>158408.8028</v>
          </cell>
        </row>
        <row r="68">
          <cell r="AP68">
            <v>418137.14900000009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F70B0-D529-4C40-BA17-E8B62D57F65C}">
  <sheetPr codeName="Feuil7"/>
  <dimension ref="B24:AB39"/>
  <sheetViews>
    <sheetView tabSelected="1" topLeftCell="B1" zoomScale="48" zoomScaleNormal="82" workbookViewId="0">
      <selection activeCell="G39" sqref="G39"/>
    </sheetView>
  </sheetViews>
  <sheetFormatPr baseColWidth="10" defaultRowHeight="14.4" x14ac:dyDescent="0.3"/>
  <cols>
    <col min="2" max="2" width="25" bestFit="1" customWidth="1"/>
    <col min="3" max="3" width="16.6640625" bestFit="1" customWidth="1"/>
    <col min="4" max="4" width="14.5546875" bestFit="1" customWidth="1"/>
    <col min="5" max="5" width="22.5546875" bestFit="1" customWidth="1"/>
    <col min="6" max="7" width="11.77734375" bestFit="1" customWidth="1"/>
    <col min="8" max="8" width="13.44140625" bestFit="1" customWidth="1"/>
    <col min="9" max="9" width="11.77734375" bestFit="1" customWidth="1"/>
    <col min="10" max="11" width="13.44140625" bestFit="1" customWidth="1"/>
    <col min="12" max="15" width="11.77734375" bestFit="1" customWidth="1"/>
    <col min="16" max="16" width="13.44140625" bestFit="1" customWidth="1"/>
    <col min="17" max="17" width="11.77734375" bestFit="1" customWidth="1"/>
    <col min="18" max="18" width="13.44140625" bestFit="1" customWidth="1"/>
    <col min="19" max="19" width="11.77734375" bestFit="1" customWidth="1"/>
    <col min="20" max="20" width="14.109375" bestFit="1" customWidth="1"/>
    <col min="21" max="21" width="13.44140625" bestFit="1" customWidth="1"/>
    <col min="22" max="22" width="15.21875" bestFit="1" customWidth="1"/>
    <col min="23" max="23" width="13.44140625" bestFit="1" customWidth="1"/>
    <col min="24" max="25" width="11.77734375" bestFit="1" customWidth="1"/>
    <col min="26" max="26" width="13.44140625" bestFit="1" customWidth="1"/>
    <col min="27" max="27" width="12.77734375" bestFit="1" customWidth="1"/>
    <col min="42" max="42" width="42.88671875" bestFit="1" customWidth="1"/>
  </cols>
  <sheetData>
    <row r="24" spans="2:28" x14ac:dyDescent="0.3">
      <c r="Y24" s="6" t="s">
        <v>7</v>
      </c>
      <c r="Z24" s="6"/>
      <c r="AA24" s="6" t="s">
        <v>11</v>
      </c>
      <c r="AB24" s="6"/>
    </row>
    <row r="25" spans="2:28" x14ac:dyDescent="0.3">
      <c r="B25" s="2" t="s">
        <v>17</v>
      </c>
      <c r="C25" s="3" t="s">
        <v>0</v>
      </c>
      <c r="D25" s="3" t="s">
        <v>4</v>
      </c>
      <c r="E25" s="3" t="s">
        <v>8</v>
      </c>
      <c r="F25" s="3" t="s">
        <v>1</v>
      </c>
      <c r="G25" s="3" t="s">
        <v>5</v>
      </c>
      <c r="H25" s="3" t="s">
        <v>9</v>
      </c>
      <c r="I25" s="3" t="s">
        <v>2</v>
      </c>
      <c r="J25" s="3" t="s">
        <v>6</v>
      </c>
      <c r="K25" s="3" t="s">
        <v>10</v>
      </c>
      <c r="L25" s="3" t="s">
        <v>3</v>
      </c>
      <c r="M25" s="3" t="s">
        <v>7</v>
      </c>
      <c r="N25" s="3" t="s">
        <v>11</v>
      </c>
      <c r="O25" s="3" t="s">
        <v>0</v>
      </c>
      <c r="P25" s="3" t="s">
        <v>4</v>
      </c>
      <c r="Q25" s="3" t="s">
        <v>8</v>
      </c>
      <c r="R25" s="3" t="s">
        <v>1</v>
      </c>
      <c r="S25" s="3" t="s">
        <v>5</v>
      </c>
      <c r="T25" s="3" t="s">
        <v>9</v>
      </c>
      <c r="U25" s="3" t="s">
        <v>2</v>
      </c>
      <c r="V25" s="3" t="s">
        <v>6</v>
      </c>
      <c r="W25" s="3" t="s">
        <v>10</v>
      </c>
      <c r="X25" s="3" t="s">
        <v>3</v>
      </c>
      <c r="Y25" s="5" t="s">
        <v>23</v>
      </c>
      <c r="Z25" s="5" t="s">
        <v>24</v>
      </c>
      <c r="AA25" s="5" t="s">
        <v>23</v>
      </c>
      <c r="AB25" s="5" t="s">
        <v>24</v>
      </c>
    </row>
    <row r="26" spans="2:28" x14ac:dyDescent="0.3">
      <c r="B26" t="s">
        <v>12</v>
      </c>
      <c r="C26" t="s">
        <v>16</v>
      </c>
      <c r="D26" t="s">
        <v>16</v>
      </c>
      <c r="E26" t="s">
        <v>16</v>
      </c>
      <c r="F26" s="1">
        <v>298754.07010000001</v>
      </c>
      <c r="G26" s="1">
        <v>255297.84960000005</v>
      </c>
      <c r="H26" s="1">
        <v>333832.90549999994</v>
      </c>
      <c r="I26" s="1">
        <v>234384.64640000003</v>
      </c>
      <c r="J26" s="1">
        <v>325806.6679</v>
      </c>
      <c r="K26" s="1">
        <v>323921.96540000004</v>
      </c>
      <c r="L26" s="1">
        <v>185785.16400000005</v>
      </c>
      <c r="M26" s="1">
        <v>158408.8028</v>
      </c>
      <c r="N26" s="1">
        <v>374825.86710000009</v>
      </c>
      <c r="O26" s="1">
        <v>307984.09200000006</v>
      </c>
      <c r="P26" s="1">
        <v>528830.13099999994</v>
      </c>
      <c r="Q26" s="1">
        <v>418137.14900000009</v>
      </c>
      <c r="R26" s="1">
        <v>357420.76300000004</v>
      </c>
      <c r="S26" s="1">
        <v>363507.49999999994</v>
      </c>
      <c r="T26" s="1">
        <v>375950.13300000003</v>
      </c>
      <c r="U26" s="1">
        <v>362419.47899999999</v>
      </c>
      <c r="V26" s="1">
        <v>399446.80299999996</v>
      </c>
      <c r="W26" s="1">
        <v>443985.07</v>
      </c>
      <c r="X26" s="1">
        <v>287034.272</v>
      </c>
      <c r="Y26" s="10">
        <v>301745</v>
      </c>
      <c r="Z26" s="10">
        <v>315881</v>
      </c>
      <c r="AA26" s="10">
        <v>374105</v>
      </c>
      <c r="AB26" s="10">
        <v>431230</v>
      </c>
    </row>
    <row r="27" spans="2:28" x14ac:dyDescent="0.3">
      <c r="B27" t="s">
        <v>13</v>
      </c>
      <c r="C27">
        <v>1</v>
      </c>
      <c r="D27">
        <v>3</v>
      </c>
      <c r="E27">
        <v>1</v>
      </c>
      <c r="F27">
        <v>2</v>
      </c>
      <c r="G27">
        <v>1</v>
      </c>
      <c r="H27">
        <v>3</v>
      </c>
      <c r="I27">
        <v>2</v>
      </c>
      <c r="J27">
        <v>3</v>
      </c>
      <c r="K27">
        <v>3</v>
      </c>
      <c r="L27">
        <v>1</v>
      </c>
      <c r="M27">
        <v>1</v>
      </c>
      <c r="N27">
        <v>2</v>
      </c>
      <c r="O27">
        <v>1</v>
      </c>
      <c r="P27">
        <v>3</v>
      </c>
      <c r="Q27">
        <v>1</v>
      </c>
      <c r="R27">
        <v>2</v>
      </c>
      <c r="S27">
        <v>1</v>
      </c>
      <c r="T27">
        <v>3</v>
      </c>
      <c r="U27">
        <v>2</v>
      </c>
      <c r="V27">
        <v>3</v>
      </c>
      <c r="W27">
        <v>3</v>
      </c>
      <c r="X27">
        <v>1</v>
      </c>
      <c r="Y27" s="7">
        <v>1</v>
      </c>
      <c r="Z27" s="7"/>
      <c r="AA27" s="7">
        <v>2</v>
      </c>
      <c r="AB27" s="7"/>
    </row>
    <row r="28" spans="2:28" x14ac:dyDescent="0.3">
      <c r="B28" t="s">
        <v>14</v>
      </c>
      <c r="C28" s="4">
        <f>C27*$D$35</f>
        <v>434782.60869565216</v>
      </c>
      <c r="D28" s="4">
        <f>D27*$D$35</f>
        <v>1304347.8260869565</v>
      </c>
      <c r="E28" s="4">
        <f t="shared" ref="E28:N28" si="0">E27*$D$35</f>
        <v>434782.60869565216</v>
      </c>
      <c r="F28" s="4">
        <f t="shared" si="0"/>
        <v>869565.21739130432</v>
      </c>
      <c r="G28" s="4">
        <f t="shared" si="0"/>
        <v>434782.60869565216</v>
      </c>
      <c r="H28" s="4">
        <f t="shared" si="0"/>
        <v>1304347.8260869565</v>
      </c>
      <c r="I28" s="4">
        <f t="shared" si="0"/>
        <v>869565.21739130432</v>
      </c>
      <c r="J28" s="4">
        <f t="shared" si="0"/>
        <v>1304347.8260869565</v>
      </c>
      <c r="K28" s="4">
        <f t="shared" si="0"/>
        <v>1304347.8260869565</v>
      </c>
      <c r="L28" s="4">
        <f t="shared" si="0"/>
        <v>434782.60869565216</v>
      </c>
      <c r="M28" s="4">
        <f t="shared" si="0"/>
        <v>434782.60869565216</v>
      </c>
      <c r="N28" s="4">
        <f t="shared" si="0"/>
        <v>869565.21739130432</v>
      </c>
      <c r="O28" s="4">
        <f>O27*$D$36</f>
        <v>652173.91304347827</v>
      </c>
      <c r="P28" s="4">
        <f t="shared" ref="P28:Y28" si="1">P27*$D$36</f>
        <v>1956521.7391304348</v>
      </c>
      <c r="Q28" s="4">
        <f t="shared" si="1"/>
        <v>652173.91304347827</v>
      </c>
      <c r="R28" s="4">
        <f t="shared" si="1"/>
        <v>1304347.8260869565</v>
      </c>
      <c r="S28" s="4">
        <f t="shared" si="1"/>
        <v>652173.91304347827</v>
      </c>
      <c r="T28" s="4">
        <f t="shared" si="1"/>
        <v>1956521.7391304348</v>
      </c>
      <c r="U28" s="4">
        <f t="shared" si="1"/>
        <v>1304347.8260869565</v>
      </c>
      <c r="V28" s="4">
        <f t="shared" si="1"/>
        <v>1956521.7391304348</v>
      </c>
      <c r="W28" s="4">
        <f t="shared" si="1"/>
        <v>1956521.7391304348</v>
      </c>
      <c r="X28" s="4">
        <f t="shared" si="1"/>
        <v>652173.91304347827</v>
      </c>
      <c r="Y28" s="8">
        <f t="shared" si="1"/>
        <v>652173.91304347827</v>
      </c>
      <c r="Z28" s="8"/>
      <c r="AA28" s="8">
        <f>AA27*$D$36</f>
        <v>1304347.8260869565</v>
      </c>
      <c r="AB28" s="8"/>
    </row>
    <row r="29" spans="2:28" x14ac:dyDescent="0.3">
      <c r="B29" t="s">
        <v>15</v>
      </c>
      <c r="C29" t="s">
        <v>16</v>
      </c>
      <c r="D29" t="s">
        <v>16</v>
      </c>
      <c r="E29" t="s">
        <v>16</v>
      </c>
      <c r="F29" t="s">
        <v>16</v>
      </c>
      <c r="G29" t="s">
        <v>16</v>
      </c>
      <c r="H29" t="s">
        <v>16</v>
      </c>
      <c r="I29" t="s">
        <v>16</v>
      </c>
      <c r="J29" t="s">
        <v>16</v>
      </c>
      <c r="K29" t="s">
        <v>16</v>
      </c>
      <c r="L29" t="s">
        <v>16</v>
      </c>
      <c r="M29" t="s">
        <v>16</v>
      </c>
      <c r="N29" t="s">
        <v>16</v>
      </c>
      <c r="O29" t="s">
        <v>16</v>
      </c>
      <c r="P29" t="s">
        <v>16</v>
      </c>
      <c r="Q29" t="s">
        <v>16</v>
      </c>
      <c r="R29" s="1">
        <v>298754.07010000001</v>
      </c>
      <c r="S29" s="1">
        <v>255297.84960000005</v>
      </c>
      <c r="T29" s="1">
        <v>333832.90549999994</v>
      </c>
      <c r="U29" s="1">
        <v>234384.64640000003</v>
      </c>
      <c r="V29" s="1">
        <v>325806.6679</v>
      </c>
      <c r="W29" s="1">
        <v>323921.96540000004</v>
      </c>
      <c r="X29" s="1">
        <v>185785.16400000005</v>
      </c>
      <c r="Y29" s="9">
        <v>158408.8028</v>
      </c>
      <c r="Z29" s="9"/>
      <c r="AA29" s="9">
        <v>374825.86710000009</v>
      </c>
      <c r="AB29" s="9"/>
    </row>
    <row r="35" spans="3:22" x14ac:dyDescent="0.3">
      <c r="C35" t="s">
        <v>18</v>
      </c>
      <c r="D35">
        <f>10000000/SUM(C27:N27)</f>
        <v>434782.60869565216</v>
      </c>
      <c r="T35" s="4"/>
      <c r="V35" s="4"/>
    </row>
    <row r="36" spans="3:22" x14ac:dyDescent="0.3">
      <c r="C36" t="s">
        <v>19</v>
      </c>
      <c r="D36">
        <f>15000000/SUM(O27:AB27)</f>
        <v>652173.91304347827</v>
      </c>
    </row>
    <row r="37" spans="3:22" x14ac:dyDescent="0.3">
      <c r="V37" t="s">
        <v>20</v>
      </c>
    </row>
    <row r="38" spans="3:22" x14ac:dyDescent="0.3">
      <c r="V38" t="s">
        <v>21</v>
      </c>
    </row>
    <row r="39" spans="3:22" x14ac:dyDescent="0.3">
      <c r="V39" t="s">
        <v>22</v>
      </c>
    </row>
  </sheetData>
  <mergeCells count="8">
    <mergeCell ref="Y24:Z24"/>
    <mergeCell ref="AA24:AB24"/>
    <mergeCell ref="Y27:Z27"/>
    <mergeCell ref="Y29:Z29"/>
    <mergeCell ref="AA29:AB29"/>
    <mergeCell ref="AA27:AB27"/>
    <mergeCell ref="AA28:AB28"/>
    <mergeCell ref="Y28:Z28"/>
  </mergeCells>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Modèle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mathis babinot</dc:creator>
  <cp:lastModifiedBy>mathis babinot</cp:lastModifiedBy>
  <dcterms:created xsi:type="dcterms:W3CDTF">2025-07-11T05:33:32Z</dcterms:created>
  <dcterms:modified xsi:type="dcterms:W3CDTF">2025-07-21T10:52:50Z</dcterms:modified>
</cp:coreProperties>
</file>