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120" yWindow="5580" windowWidth="32340" windowHeight="19840" tabRatio="500" firstSheet="1" activeTab="1"/>
  </bookViews>
  <sheets>
    <sheet name="fault_num" sheetId="4" r:id="rId1"/>
    <sheet name="Perm1_statistics" sheetId="6" r:id="rId2"/>
    <sheet name="Perm1_comparison" sheetId="7" r:id="rId3"/>
    <sheet name="Perm9_statistics" sheetId="8" r:id="rId4"/>
    <sheet name="Perm9_comparison" sheetId="9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9" l="1"/>
  <c r="J11" i="9"/>
  <c r="H17" i="9"/>
  <c r="H6" i="8"/>
  <c r="H44" i="8"/>
  <c r="H43" i="8"/>
  <c r="H42" i="8"/>
  <c r="H35" i="8"/>
  <c r="H34" i="8"/>
  <c r="H33" i="8"/>
  <c r="H26" i="8"/>
  <c r="H25" i="8"/>
  <c r="H24" i="8"/>
  <c r="H17" i="8"/>
  <c r="H16" i="8"/>
  <c r="H15" i="8"/>
  <c r="H7" i="8"/>
  <c r="H8" i="8"/>
  <c r="H43" i="6"/>
  <c r="H44" i="6"/>
  <c r="H42" i="6"/>
  <c r="H34" i="6"/>
  <c r="H35" i="6"/>
  <c r="H33" i="6"/>
  <c r="H25" i="6"/>
  <c r="H26" i="6"/>
  <c r="H24" i="6"/>
  <c r="H16" i="6"/>
  <c r="H17" i="6"/>
  <c r="H15" i="6"/>
  <c r="H7" i="6"/>
  <c r="H8" i="6"/>
  <c r="H6" i="6"/>
  <c r="M5" i="9"/>
  <c r="Y25" i="9"/>
  <c r="Y27" i="9"/>
  <c r="Y23" i="9"/>
  <c r="Y17" i="9"/>
  <c r="Y21" i="9"/>
  <c r="Y14" i="9"/>
  <c r="Y11" i="9"/>
  <c r="Y8" i="9"/>
  <c r="Y5" i="9"/>
  <c r="Y5" i="7"/>
  <c r="Y27" i="7"/>
  <c r="Y25" i="7"/>
  <c r="Y23" i="7"/>
  <c r="Y21" i="7"/>
  <c r="Y17" i="7"/>
  <c r="Y14" i="7"/>
  <c r="Y8" i="7"/>
  <c r="Y11" i="7"/>
  <c r="U25" i="9"/>
  <c r="U23" i="9"/>
  <c r="U27" i="9"/>
  <c r="U21" i="9"/>
  <c r="U17" i="9"/>
  <c r="U14" i="9"/>
  <c r="U11" i="9"/>
  <c r="U8" i="9"/>
  <c r="U5" i="9"/>
  <c r="U27" i="7"/>
  <c r="U25" i="7"/>
  <c r="U23" i="7"/>
  <c r="U21" i="7"/>
  <c r="U11" i="7"/>
  <c r="U17" i="7"/>
  <c r="U14" i="7"/>
  <c r="U8" i="7"/>
  <c r="U5" i="7"/>
  <c r="Q25" i="9"/>
  <c r="Q27" i="9"/>
  <c r="Q23" i="9"/>
  <c r="Q21" i="9"/>
  <c r="Q17" i="9"/>
  <c r="Q14" i="9"/>
  <c r="Q11" i="9"/>
  <c r="Q8" i="9"/>
  <c r="Q5" i="9"/>
  <c r="Q5" i="7"/>
  <c r="Q23" i="7"/>
  <c r="Q25" i="7"/>
  <c r="Q27" i="7"/>
  <c r="Q21" i="7"/>
  <c r="Q17" i="7"/>
  <c r="Q14" i="7"/>
  <c r="Q11" i="7"/>
  <c r="Q8" i="7"/>
  <c r="M27" i="9"/>
  <c r="M25" i="9"/>
  <c r="M23" i="9"/>
  <c r="M21" i="9"/>
  <c r="M11" i="9"/>
  <c r="M14" i="9"/>
  <c r="M8" i="9"/>
  <c r="M5" i="7"/>
  <c r="M27" i="7"/>
  <c r="M25" i="7"/>
  <c r="M23" i="7"/>
  <c r="M21" i="7"/>
  <c r="M8" i="7"/>
  <c r="I17" i="9"/>
  <c r="I14" i="9"/>
  <c r="I11" i="9"/>
  <c r="I8" i="9"/>
  <c r="I27" i="9"/>
  <c r="I25" i="9"/>
  <c r="I23" i="9"/>
  <c r="I21" i="9"/>
  <c r="I5" i="9"/>
  <c r="I27" i="7"/>
  <c r="I25" i="7"/>
  <c r="I23" i="7"/>
  <c r="I21" i="7"/>
  <c r="I17" i="7"/>
  <c r="I14" i="7"/>
  <c r="I11" i="7"/>
  <c r="I8" i="7"/>
  <c r="I5" i="7"/>
  <c r="H5" i="7"/>
  <c r="J17" i="9"/>
  <c r="G17" i="9"/>
  <c r="H17" i="7"/>
  <c r="J17" i="7"/>
  <c r="G17" i="7"/>
  <c r="J14" i="9"/>
  <c r="J27" i="9"/>
  <c r="H27" i="9"/>
  <c r="G27" i="9"/>
  <c r="J25" i="9"/>
  <c r="H25" i="9"/>
  <c r="G25" i="9"/>
  <c r="J23" i="9"/>
  <c r="H23" i="9"/>
  <c r="G23" i="9"/>
  <c r="J21" i="9"/>
  <c r="H21" i="9"/>
  <c r="G21" i="9"/>
  <c r="H14" i="9"/>
  <c r="G14" i="9"/>
  <c r="H11" i="9"/>
  <c r="G11" i="9"/>
  <c r="J8" i="9"/>
  <c r="H8" i="9"/>
  <c r="G8" i="9"/>
  <c r="J5" i="9"/>
  <c r="H5" i="9"/>
  <c r="G5" i="9"/>
  <c r="E7" i="8"/>
  <c r="E8" i="8"/>
  <c r="J7" i="8"/>
  <c r="I7" i="8"/>
  <c r="G7" i="8"/>
  <c r="F7" i="8"/>
  <c r="C8" i="8"/>
  <c r="D8" i="8"/>
  <c r="F8" i="8"/>
  <c r="G8" i="8"/>
  <c r="I8" i="8"/>
  <c r="J8" i="8"/>
  <c r="B8" i="8"/>
  <c r="C6" i="8"/>
  <c r="D6" i="8"/>
  <c r="E6" i="8"/>
  <c r="F6" i="8"/>
  <c r="G6" i="8"/>
  <c r="I6" i="8"/>
  <c r="J6" i="8"/>
  <c r="B6" i="8"/>
  <c r="C8" i="6"/>
  <c r="D8" i="6"/>
  <c r="E8" i="6"/>
  <c r="F8" i="6"/>
  <c r="G8" i="6"/>
  <c r="I8" i="6"/>
  <c r="J8" i="6"/>
  <c r="B8" i="6"/>
  <c r="C6" i="6"/>
  <c r="D6" i="6"/>
  <c r="E6" i="6"/>
  <c r="F6" i="6"/>
  <c r="G6" i="6"/>
  <c r="I6" i="6"/>
  <c r="J6" i="6"/>
  <c r="B6" i="6"/>
  <c r="J5" i="7"/>
  <c r="G5" i="7"/>
  <c r="H27" i="7"/>
  <c r="J27" i="7"/>
  <c r="G27" i="7"/>
  <c r="H25" i="7"/>
  <c r="J25" i="7"/>
  <c r="G25" i="7"/>
  <c r="H23" i="7"/>
  <c r="J23" i="7"/>
  <c r="G23" i="7"/>
  <c r="H21" i="7"/>
  <c r="J21" i="7"/>
  <c r="G21" i="7"/>
  <c r="H14" i="7"/>
  <c r="J14" i="7"/>
  <c r="G14" i="7"/>
  <c r="H11" i="7"/>
  <c r="J11" i="7"/>
  <c r="G11" i="7"/>
  <c r="G8" i="7"/>
  <c r="J8" i="7"/>
  <c r="H8" i="7"/>
  <c r="F14" i="4"/>
  <c r="E14" i="4"/>
  <c r="D14" i="4"/>
  <c r="C14" i="4"/>
  <c r="B14" i="4"/>
</calcChain>
</file>

<file path=xl/sharedStrings.xml><?xml version="1.0" encoding="utf-8"?>
<sst xmlns="http://schemas.openxmlformats.org/spreadsheetml/2006/main" count="324" uniqueCount="50">
  <si>
    <t>AND2</t>
  </si>
  <si>
    <t>AND4</t>
  </si>
  <si>
    <t>NAND2</t>
  </si>
  <si>
    <t>NAND3</t>
  </si>
  <si>
    <t>NAND4</t>
  </si>
  <si>
    <t>OR2</t>
  </si>
  <si>
    <t>OR3</t>
  </si>
  <si>
    <t>AND3</t>
  </si>
  <si>
    <t>OR4</t>
  </si>
  <si>
    <t>NOR2</t>
  </si>
  <si>
    <t>NOR3</t>
  </si>
  <si>
    <t>NOR4</t>
  </si>
  <si>
    <t>Total</t>
  </si>
  <si>
    <t>s9234</t>
  </si>
  <si>
    <t>s13207</t>
  </si>
  <si>
    <t>s15850</t>
  </si>
  <si>
    <t>s38417</t>
  </si>
  <si>
    <t>s38584</t>
  </si>
  <si>
    <t># of detectected faults</t>
  </si>
  <si>
    <t># of Non-detectected faults</t>
  </si>
  <si>
    <t>5k_1st</t>
  </si>
  <si>
    <t>5k_2nd</t>
  </si>
  <si>
    <t>10k_1st</t>
  </si>
  <si>
    <t>10k_2nd</t>
  </si>
  <si>
    <t>stuck_n0_atpg</t>
  </si>
  <si>
    <t>stuck_n1_atpg</t>
  </si>
  <si>
    <t>stuck_n3_atpg</t>
  </si>
  <si>
    <t>Total # of faults</t>
  </si>
  <si>
    <t>% of detectected faults</t>
  </si>
  <si>
    <t>% of Non-detectected faults</t>
  </si>
  <si>
    <t>Stuck-at ATPG</t>
  </si>
  <si>
    <t>Cell-aware ATPG</t>
  </si>
  <si>
    <t>Good-state patterns</t>
  </si>
  <si>
    <t>cell-aware_atpg</t>
  </si>
  <si>
    <t>N</t>
  </si>
  <si>
    <t>detected by stuck-at ATPG</t>
  </si>
  <si>
    <t>Y</t>
  </si>
  <si>
    <t>N/Y</t>
  </si>
  <si>
    <t>detected by goodstate but not stuck-at ATPG</t>
  </si>
  <si>
    <t>#</t>
  </si>
  <si>
    <t>%</t>
  </si>
  <si>
    <t>detected by cell-aware ATPG but not goodsate and stuck-at</t>
  </si>
  <si>
    <t xml:space="preserve"># of detectected faults </t>
  </si>
  <si>
    <t># of patterns</t>
  </si>
  <si>
    <t>n0: No multi-n detection</t>
  </si>
  <si>
    <t>n1: -guaranteed_atpg_detections 1 -desired_atpg_detections 3</t>
  </si>
  <si>
    <t>n2: -guaranteed_atpg_detections 2 -desired_atpg_detections 5</t>
  </si>
  <si>
    <t>stuck_n2_atpg</t>
  </si>
  <si>
    <t>n3: -guaranteed_atpg_detections 3 -desired_atpg_detections 7</t>
  </si>
  <si>
    <t># of top-off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</si>
</sst>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0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99E0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/>
      <bottom/>
      <diagonal style="thin">
        <color auto="1"/>
      </diagonal>
    </border>
  </borders>
  <cellStyleXfs count="2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vertical="center"/>
    </xf>
    <xf numFmtId="0" fontId="6" fillId="9" borderId="0" xfId="0" applyFont="1" applyFill="1" applyAlignment="1">
      <alignment horizontal="center" vertical="center" wrapText="1"/>
    </xf>
    <xf numFmtId="10" fontId="5" fillId="11" borderId="5" xfId="0" applyNumberFormat="1" applyFont="1" applyFill="1" applyBorder="1" applyAlignment="1">
      <alignment horizontal="center" vertical="center" wrapText="1"/>
    </xf>
    <xf numFmtId="10" fontId="5" fillId="11" borderId="7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0" fontId="0" fillId="0" borderId="0" xfId="0" applyNumberFormat="1"/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9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0" fontId="5" fillId="11" borderId="0" xfId="0" applyNumberFormat="1" applyFont="1" applyFill="1" applyBorder="1" applyAlignment="1">
      <alignment horizontal="center" vertical="center" wrapText="1"/>
    </xf>
    <xf numFmtId="10" fontId="5" fillId="11" borderId="6" xfId="0" applyNumberFormat="1" applyFont="1" applyFill="1" applyBorder="1" applyAlignment="1">
      <alignment horizontal="center" vertical="center" wrapText="1"/>
    </xf>
    <xf numFmtId="10" fontId="5" fillId="11" borderId="8" xfId="0" applyNumberFormat="1" applyFont="1" applyFill="1" applyBorder="1" applyAlignment="1">
      <alignment horizontal="center" vertical="center" wrapText="1"/>
    </xf>
    <xf numFmtId="10" fontId="5" fillId="11" borderId="9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10" fontId="5" fillId="9" borderId="5" xfId="0" applyNumberFormat="1" applyFont="1" applyFill="1" applyBorder="1" applyAlignment="1">
      <alignment horizontal="center" vertical="center" wrapText="1"/>
    </xf>
    <xf numFmtId="10" fontId="5" fillId="9" borderId="0" xfId="0" applyNumberFormat="1" applyFont="1" applyFill="1" applyBorder="1" applyAlignment="1">
      <alignment horizontal="center" vertical="center" wrapText="1"/>
    </xf>
    <xf numFmtId="10" fontId="5" fillId="9" borderId="6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10" fontId="7" fillId="0" borderId="5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 wrapText="1"/>
    </xf>
    <xf numFmtId="10" fontId="7" fillId="0" borderId="6" xfId="0" applyNumberFormat="1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10" fontId="7" fillId="12" borderId="5" xfId="0" applyNumberFormat="1" applyFont="1" applyFill="1" applyBorder="1" applyAlignment="1">
      <alignment horizontal="center" vertical="center" wrapText="1"/>
    </xf>
    <xf numFmtId="10" fontId="7" fillId="12" borderId="0" xfId="0" applyNumberFormat="1" applyFont="1" applyFill="1" applyBorder="1" applyAlignment="1">
      <alignment horizontal="center" vertical="center" wrapText="1"/>
    </xf>
    <xf numFmtId="10" fontId="7" fillId="12" borderId="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10" fontId="7" fillId="11" borderId="5" xfId="0" applyNumberFormat="1" applyFont="1" applyFill="1" applyBorder="1" applyAlignment="1">
      <alignment horizontal="center" vertical="center" wrapText="1"/>
    </xf>
    <xf numFmtId="10" fontId="7" fillId="11" borderId="0" xfId="0" applyNumberFormat="1" applyFont="1" applyFill="1" applyBorder="1" applyAlignment="1">
      <alignment horizontal="center" vertical="center" wrapText="1"/>
    </xf>
    <xf numFmtId="10" fontId="0" fillId="9" borderId="0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0" fontId="5" fillId="4" borderId="5" xfId="0" applyNumberFormat="1" applyFont="1" applyFill="1" applyBorder="1" applyAlignment="1">
      <alignment horizontal="center" vertical="center" wrapText="1"/>
    </xf>
    <xf numFmtId="10" fontId="5" fillId="4" borderId="0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10" fontId="7" fillId="4" borderId="5" xfId="0" applyNumberFormat="1" applyFont="1" applyFill="1" applyBorder="1" applyAlignment="1">
      <alignment horizontal="center" vertical="center" wrapText="1"/>
    </xf>
    <xf numFmtId="10" fontId="7" fillId="4" borderId="6" xfId="0" applyNumberFormat="1" applyFont="1" applyFill="1" applyBorder="1" applyAlignment="1">
      <alignment horizontal="center" vertical="center" wrapText="1"/>
    </xf>
    <xf numFmtId="10" fontId="0" fillId="4" borderId="0" xfId="0" applyNumberForma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10" fontId="7" fillId="9" borderId="0" xfId="0" applyNumberFormat="1" applyFont="1" applyFill="1" applyBorder="1" applyAlignment="1">
      <alignment horizontal="center" vertical="center" wrapText="1"/>
    </xf>
    <xf numFmtId="10" fontId="7" fillId="9" borderId="5" xfId="0" applyNumberFormat="1" applyFont="1" applyFill="1" applyBorder="1" applyAlignment="1">
      <alignment horizontal="center" vertical="center" wrapText="1"/>
    </xf>
    <xf numFmtId="10" fontId="7" fillId="9" borderId="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0" fontId="8" fillId="9" borderId="0" xfId="0" applyNumberFormat="1" applyFont="1" applyFill="1" applyBorder="1" applyAlignment="1">
      <alignment horizontal="center" vertical="center"/>
    </xf>
    <xf numFmtId="10" fontId="8" fillId="9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3" fillId="0" borderId="0" xfId="0" applyFont="1" applyFill="1" applyAlignment="1">
      <alignment horizontal="left"/>
    </xf>
    <xf numFmtId="10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0" fontId="8" fillId="9" borderId="5" xfId="0" applyNumberFormat="1" applyFont="1" applyFill="1" applyBorder="1" applyAlignment="1">
      <alignment horizontal="center"/>
    </xf>
    <xf numFmtId="10" fontId="8" fillId="9" borderId="0" xfId="0" applyNumberFormat="1" applyFont="1" applyFill="1" applyBorder="1" applyAlignment="1">
      <alignment horizontal="center"/>
    </xf>
    <xf numFmtId="10" fontId="8" fillId="9" borderId="6" xfId="0" applyNumberFormat="1" applyFont="1" applyFill="1" applyBorder="1" applyAlignment="1">
      <alignment horizontal="center"/>
    </xf>
    <xf numFmtId="10" fontId="8" fillId="9" borderId="7" xfId="0" applyNumberFormat="1" applyFont="1" applyFill="1" applyBorder="1" applyAlignment="1">
      <alignment horizontal="center"/>
    </xf>
    <xf numFmtId="10" fontId="8" fillId="9" borderId="8" xfId="0" applyNumberFormat="1" applyFont="1" applyFill="1" applyBorder="1" applyAlignment="1">
      <alignment horizontal="center"/>
    </xf>
    <xf numFmtId="10" fontId="8" fillId="9" borderId="9" xfId="0" applyNumberFormat="1" applyFont="1" applyFill="1" applyBorder="1" applyAlignment="1">
      <alignment horizontal="center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8" xfId="0" applyNumberFormat="1" applyFill="1" applyBorder="1" applyAlignment="1">
      <alignment horizontal="center"/>
    </xf>
    <xf numFmtId="10" fontId="0" fillId="9" borderId="9" xfId="0" applyNumberForma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1" fontId="5" fillId="9" borderId="5" xfId="0" applyNumberFormat="1" applyFont="1" applyFill="1" applyBorder="1" applyAlignment="1">
      <alignment horizontal="center" vertical="center" wrapText="1"/>
    </xf>
    <xf numFmtId="1" fontId="5" fillId="9" borderId="0" xfId="0" applyNumberFormat="1" applyFont="1" applyFill="1" applyBorder="1" applyAlignment="1">
      <alignment horizontal="center" vertical="center" wrapText="1"/>
    </xf>
    <xf numFmtId="1" fontId="5" fillId="9" borderId="6" xfId="0" applyNumberFormat="1" applyFont="1" applyFill="1" applyBorder="1" applyAlignment="1">
      <alignment horizontal="center" vertical="center" wrapText="1"/>
    </xf>
    <xf numFmtId="1" fontId="7" fillId="11" borderId="0" xfId="0" applyNumberFormat="1" applyFont="1" applyFill="1" applyBorder="1" applyAlignment="1">
      <alignment horizontal="center" vertical="center" wrapText="1"/>
    </xf>
    <xf numFmtId="1" fontId="7" fillId="11" borderId="5" xfId="0" applyNumberFormat="1" applyFont="1" applyFill="1" applyBorder="1" applyAlignment="1">
      <alignment horizontal="center" vertical="center" wrapText="1"/>
    </xf>
    <xf numFmtId="1" fontId="7" fillId="12" borderId="6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1" fontId="5" fillId="4" borderId="0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1" fontId="7" fillId="4" borderId="5" xfId="0" applyNumberFormat="1" applyFont="1" applyFill="1" applyBorder="1" applyAlignment="1">
      <alignment horizontal="center" vertical="center" wrapText="1"/>
    </xf>
    <xf numFmtId="1" fontId="7" fillId="4" borderId="6" xfId="0" applyNumberFormat="1" applyFont="1" applyFill="1" applyBorder="1" applyAlignment="1">
      <alignment horizontal="center" vertical="center" wrapText="1"/>
    </xf>
    <xf numFmtId="1" fontId="7" fillId="12" borderId="0" xfId="0" applyNumberFormat="1" applyFont="1" applyFill="1" applyBorder="1" applyAlignment="1">
      <alignment horizontal="center" vertical="center" wrapText="1"/>
    </xf>
    <xf numFmtId="1" fontId="7" fillId="12" borderId="5" xfId="0" applyNumberFormat="1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9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</cellXfs>
  <cellStyles count="2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8" sqref="C18"/>
    </sheetView>
  </sheetViews>
  <sheetFormatPr baseColWidth="10" defaultRowHeight="15" x14ac:dyDescent="0"/>
  <cols>
    <col min="2" max="2" width="12.1640625" customWidth="1"/>
  </cols>
  <sheetData>
    <row r="1" spans="1:8">
      <c r="A1" s="1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1"/>
      <c r="H1" s="1"/>
    </row>
    <row r="2" spans="1:8">
      <c r="A2" s="3" t="s">
        <v>0</v>
      </c>
      <c r="B2" s="1">
        <v>914</v>
      </c>
      <c r="C2" s="1">
        <v>986</v>
      </c>
      <c r="D2" s="1">
        <v>1554</v>
      </c>
      <c r="E2" s="1">
        <v>3803</v>
      </c>
      <c r="F2" s="1">
        <v>4930</v>
      </c>
      <c r="G2" s="1"/>
      <c r="H2" s="1"/>
    </row>
    <row r="3" spans="1:8">
      <c r="A3" s="3" t="s">
        <v>7</v>
      </c>
      <c r="B3" s="1">
        <v>32</v>
      </c>
      <c r="C3" s="1">
        <v>35</v>
      </c>
      <c r="D3" s="1">
        <v>49</v>
      </c>
      <c r="E3" s="1">
        <v>258</v>
      </c>
      <c r="F3" s="1">
        <v>287</v>
      </c>
      <c r="G3" s="1"/>
      <c r="H3" s="1"/>
    </row>
    <row r="4" spans="1:8">
      <c r="A4" s="3" t="s">
        <v>1</v>
      </c>
      <c r="B4" s="1">
        <v>9</v>
      </c>
      <c r="C4" s="1">
        <v>93</v>
      </c>
      <c r="D4" s="1">
        <v>16</v>
      </c>
      <c r="E4" s="1">
        <v>93</v>
      </c>
      <c r="F4" s="1">
        <v>299</v>
      </c>
      <c r="G4" s="1"/>
      <c r="H4" s="1"/>
    </row>
    <row r="5" spans="1:8">
      <c r="A5" s="3" t="s">
        <v>2</v>
      </c>
      <c r="B5" s="1">
        <v>463</v>
      </c>
      <c r="C5" s="1">
        <v>831</v>
      </c>
      <c r="D5" s="1">
        <v>924</v>
      </c>
      <c r="E5" s="1">
        <v>1949</v>
      </c>
      <c r="F5" s="1">
        <v>1618</v>
      </c>
      <c r="G5" s="1"/>
      <c r="H5" s="1"/>
    </row>
    <row r="6" spans="1:8">
      <c r="A6" s="3" t="s">
        <v>3</v>
      </c>
      <c r="B6" s="1">
        <v>29</v>
      </c>
      <c r="C6" s="1">
        <v>14</v>
      </c>
      <c r="D6" s="1">
        <v>23</v>
      </c>
      <c r="E6" s="1">
        <v>84</v>
      </c>
      <c r="F6" s="1">
        <v>236</v>
      </c>
      <c r="G6" s="1"/>
      <c r="H6" s="1"/>
    </row>
    <row r="7" spans="1:8">
      <c r="A7" s="3" t="s">
        <v>4</v>
      </c>
      <c r="B7" s="1">
        <v>36</v>
      </c>
      <c r="C7" s="1">
        <v>4</v>
      </c>
      <c r="D7" s="1">
        <v>21</v>
      </c>
      <c r="E7" s="1">
        <v>17</v>
      </c>
      <c r="F7" s="1">
        <v>272</v>
      </c>
      <c r="G7" s="1"/>
      <c r="H7" s="1"/>
    </row>
    <row r="8" spans="1:8">
      <c r="A8" s="3" t="s">
        <v>5</v>
      </c>
      <c r="B8" s="1">
        <v>354</v>
      </c>
      <c r="C8" s="1">
        <v>320</v>
      </c>
      <c r="D8" s="1">
        <v>587</v>
      </c>
      <c r="E8" s="1">
        <v>122</v>
      </c>
      <c r="F8" s="1">
        <v>2464</v>
      </c>
      <c r="G8" s="1"/>
      <c r="H8" s="1"/>
    </row>
    <row r="9" spans="1:8">
      <c r="A9" s="3" t="s">
        <v>6</v>
      </c>
      <c r="B9" s="1">
        <v>19</v>
      </c>
      <c r="C9" s="1">
        <v>57</v>
      </c>
      <c r="D9" s="1">
        <v>62</v>
      </c>
      <c r="E9" s="1">
        <v>91</v>
      </c>
      <c r="F9" s="1">
        <v>63</v>
      </c>
      <c r="G9" s="1"/>
      <c r="H9" s="1"/>
    </row>
    <row r="10" spans="1:8">
      <c r="A10" s="3" t="s">
        <v>8</v>
      </c>
      <c r="B10" s="1">
        <v>58</v>
      </c>
      <c r="C10" s="1">
        <v>135</v>
      </c>
      <c r="D10" s="1">
        <v>61</v>
      </c>
      <c r="E10" s="1">
        <v>13</v>
      </c>
      <c r="F10" s="1">
        <v>94</v>
      </c>
      <c r="G10" s="1"/>
      <c r="H10" s="1"/>
    </row>
    <row r="11" spans="1:8">
      <c r="A11" s="3" t="s">
        <v>9</v>
      </c>
      <c r="B11" s="1">
        <v>77</v>
      </c>
      <c r="C11" s="1">
        <v>43</v>
      </c>
      <c r="D11" s="1">
        <v>98</v>
      </c>
      <c r="E11" s="1">
        <v>1838</v>
      </c>
      <c r="F11" s="1">
        <v>1063</v>
      </c>
      <c r="G11" s="1"/>
      <c r="H11" s="1"/>
    </row>
    <row r="12" spans="1:8">
      <c r="A12" s="3" t="s">
        <v>10</v>
      </c>
      <c r="B12" s="1">
        <v>11</v>
      </c>
      <c r="C12" s="1">
        <v>39</v>
      </c>
      <c r="D12" s="1">
        <v>11</v>
      </c>
      <c r="E12" s="1">
        <v>421</v>
      </c>
      <c r="F12" s="1">
        <v>105</v>
      </c>
      <c r="G12" s="1"/>
      <c r="H12" s="1"/>
    </row>
    <row r="13" spans="1:8">
      <c r="A13" s="3" t="s">
        <v>11</v>
      </c>
      <c r="B13" s="1">
        <v>25</v>
      </c>
      <c r="C13" s="1">
        <v>16</v>
      </c>
      <c r="D13" s="1">
        <v>42</v>
      </c>
      <c r="E13" s="1">
        <v>20</v>
      </c>
      <c r="F13" s="1">
        <v>17</v>
      </c>
      <c r="G13" s="1"/>
      <c r="H13" s="1"/>
    </row>
    <row r="14" spans="1:8">
      <c r="A14" s="13" t="s">
        <v>12</v>
      </c>
      <c r="B14" s="12">
        <f>SUM(B2:B13)</f>
        <v>2027</v>
      </c>
      <c r="C14" s="12">
        <f>SUM(C2:C13)</f>
        <v>2573</v>
      </c>
      <c r="D14" s="12">
        <f>SUM(D2:D13)</f>
        <v>3448</v>
      </c>
      <c r="E14" s="12">
        <f>SUM(E2:E13)</f>
        <v>8709</v>
      </c>
      <c r="F14" s="12">
        <f>SUM(F2:F13)</f>
        <v>11448</v>
      </c>
      <c r="G14" s="1"/>
      <c r="H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workbookViewId="0">
      <selection activeCell="B38" sqref="B38:J38"/>
    </sheetView>
  </sheetViews>
  <sheetFormatPr baseColWidth="10" defaultRowHeight="15" x14ac:dyDescent="0"/>
  <cols>
    <col min="1" max="1" width="26.1640625" customWidth="1"/>
    <col min="2" max="7" width="10.83203125" style="1"/>
    <col min="8" max="8" width="10.83203125" style="103"/>
    <col min="9" max="10" width="10.83203125" style="1"/>
  </cols>
  <sheetData>
    <row r="2" spans="1:10">
      <c r="B2" s="149" t="s">
        <v>13</v>
      </c>
      <c r="C2" s="150"/>
      <c r="D2" s="150"/>
      <c r="E2" s="150"/>
      <c r="F2" s="150"/>
      <c r="G2" s="150"/>
      <c r="H2" s="150"/>
      <c r="I2" s="150"/>
      <c r="J2" s="151"/>
    </row>
    <row r="3" spans="1:10" ht="45">
      <c r="A3" s="1"/>
      <c r="B3" s="7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47</v>
      </c>
      <c r="I3" s="26" t="s">
        <v>26</v>
      </c>
      <c r="J3" s="9" t="s">
        <v>33</v>
      </c>
    </row>
    <row r="4" spans="1:10" ht="15" customHeight="1">
      <c r="A4" s="29" t="s">
        <v>27</v>
      </c>
      <c r="B4" s="158">
        <v>2027</v>
      </c>
      <c r="C4" s="159"/>
      <c r="D4" s="159"/>
      <c r="E4" s="159"/>
      <c r="F4" s="159"/>
      <c r="G4" s="159"/>
      <c r="H4" s="159"/>
      <c r="I4" s="159"/>
      <c r="J4" s="160"/>
    </row>
    <row r="5" spans="1:10">
      <c r="A5" s="30" t="s">
        <v>18</v>
      </c>
      <c r="B5" s="10">
        <v>362</v>
      </c>
      <c r="C5" s="18">
        <v>359</v>
      </c>
      <c r="D5" s="18">
        <v>369</v>
      </c>
      <c r="E5" s="18">
        <v>359</v>
      </c>
      <c r="F5" s="18">
        <v>929</v>
      </c>
      <c r="G5" s="18">
        <v>923</v>
      </c>
      <c r="H5" s="18">
        <v>938</v>
      </c>
      <c r="I5" s="18">
        <v>955</v>
      </c>
      <c r="J5" s="11">
        <v>1034</v>
      </c>
    </row>
    <row r="6" spans="1:10">
      <c r="A6" s="29" t="s">
        <v>28</v>
      </c>
      <c r="B6" s="16">
        <f>B5/2027</f>
        <v>0.17858904785397139</v>
      </c>
      <c r="C6" s="32">
        <f t="shared" ref="C6:J6" si="0">C5/2027</f>
        <v>0.17710902812037493</v>
      </c>
      <c r="D6" s="32">
        <f t="shared" si="0"/>
        <v>0.18204242723236311</v>
      </c>
      <c r="E6" s="32">
        <f t="shared" si="0"/>
        <v>0.17710902812037493</v>
      </c>
      <c r="F6" s="32">
        <f t="shared" si="0"/>
        <v>0.45831277750370003</v>
      </c>
      <c r="G6" s="32">
        <f t="shared" si="0"/>
        <v>0.45535273803650717</v>
      </c>
      <c r="H6" s="32">
        <f>H5/B4</f>
        <v>0.46275283670448941</v>
      </c>
      <c r="I6" s="32">
        <f t="shared" si="0"/>
        <v>0.47113961519486924</v>
      </c>
      <c r="J6" s="33">
        <f t="shared" si="0"/>
        <v>0.5101134681795757</v>
      </c>
    </row>
    <row r="7" spans="1:10">
      <c r="A7" s="30" t="s">
        <v>19</v>
      </c>
      <c r="B7" s="10">
        <v>1665</v>
      </c>
      <c r="C7" s="18">
        <v>1668</v>
      </c>
      <c r="D7" s="18">
        <v>1658</v>
      </c>
      <c r="E7" s="18">
        <v>1668</v>
      </c>
      <c r="F7" s="18">
        <v>1098</v>
      </c>
      <c r="G7" s="18">
        <v>1104</v>
      </c>
      <c r="H7" s="18">
        <f>B4-H5</f>
        <v>1089</v>
      </c>
      <c r="I7" s="18">
        <v>1072</v>
      </c>
      <c r="J7" s="11">
        <v>993</v>
      </c>
    </row>
    <row r="8" spans="1:10">
      <c r="A8" s="29" t="s">
        <v>29</v>
      </c>
      <c r="B8" s="17">
        <f>B7/2027</f>
        <v>0.82141095214602866</v>
      </c>
      <c r="C8" s="34">
        <f t="shared" ref="C8:J8" si="1">C7/2027</f>
        <v>0.82289097187962501</v>
      </c>
      <c r="D8" s="34">
        <f t="shared" si="1"/>
        <v>0.81795757276763692</v>
      </c>
      <c r="E8" s="34">
        <f t="shared" si="1"/>
        <v>0.82289097187962501</v>
      </c>
      <c r="F8" s="34">
        <f t="shared" si="1"/>
        <v>0.54168722249629997</v>
      </c>
      <c r="G8" s="34">
        <f t="shared" si="1"/>
        <v>0.54464726196349289</v>
      </c>
      <c r="H8" s="34">
        <f>H7/B4</f>
        <v>0.53724716329551059</v>
      </c>
      <c r="I8" s="34">
        <f t="shared" si="1"/>
        <v>0.52886038480513076</v>
      </c>
      <c r="J8" s="35">
        <f t="shared" si="1"/>
        <v>0.4898865318204243</v>
      </c>
    </row>
    <row r="9" spans="1:10">
      <c r="A9" s="31"/>
    </row>
    <row r="10" spans="1:10">
      <c r="A10" s="31"/>
    </row>
    <row r="11" spans="1:10">
      <c r="A11" s="31"/>
      <c r="B11" s="155" t="s">
        <v>14</v>
      </c>
      <c r="C11" s="156"/>
      <c r="D11" s="156"/>
      <c r="E11" s="156"/>
      <c r="F11" s="156"/>
      <c r="G11" s="156"/>
      <c r="H11" s="156"/>
      <c r="I11" s="156"/>
      <c r="J11" s="157"/>
    </row>
    <row r="12" spans="1:10" ht="45">
      <c r="A12" s="31"/>
      <c r="B12" s="7" t="s">
        <v>20</v>
      </c>
      <c r="C12" s="26" t="s">
        <v>21</v>
      </c>
      <c r="D12" s="26" t="s">
        <v>22</v>
      </c>
      <c r="E12" s="26" t="s">
        <v>23</v>
      </c>
      <c r="F12" s="26" t="s">
        <v>24</v>
      </c>
      <c r="G12" s="26" t="s">
        <v>25</v>
      </c>
      <c r="H12" s="26" t="s">
        <v>47</v>
      </c>
      <c r="I12" s="26" t="s">
        <v>26</v>
      </c>
      <c r="J12" s="9" t="s">
        <v>33</v>
      </c>
    </row>
    <row r="13" spans="1:10">
      <c r="A13" s="29" t="s">
        <v>27</v>
      </c>
      <c r="B13" s="152">
        <v>2573</v>
      </c>
      <c r="C13" s="153"/>
      <c r="D13" s="153"/>
      <c r="E13" s="153"/>
      <c r="F13" s="153"/>
      <c r="G13" s="153"/>
      <c r="H13" s="153"/>
      <c r="I13" s="153"/>
      <c r="J13" s="154"/>
    </row>
    <row r="14" spans="1:10">
      <c r="A14" s="30" t="s">
        <v>18</v>
      </c>
      <c r="B14" s="113">
        <v>441</v>
      </c>
      <c r="C14" s="101">
        <v>439</v>
      </c>
      <c r="D14" s="101">
        <v>451</v>
      </c>
      <c r="E14" s="101">
        <v>450</v>
      </c>
      <c r="F14" s="101">
        <v>1142</v>
      </c>
      <c r="G14" s="101">
        <v>1119</v>
      </c>
      <c r="H14" s="97">
        <v>1140</v>
      </c>
      <c r="I14" s="101">
        <v>1144</v>
      </c>
      <c r="J14" s="114">
        <v>1210</v>
      </c>
    </row>
    <row r="15" spans="1:10">
      <c r="A15" s="29" t="s">
        <v>28</v>
      </c>
      <c r="B15" s="16">
        <v>0.1713952584531675</v>
      </c>
      <c r="C15" s="32">
        <v>0.17061795569374272</v>
      </c>
      <c r="D15" s="32">
        <v>0.17528177225029148</v>
      </c>
      <c r="E15" s="32">
        <v>0.17489312087057909</v>
      </c>
      <c r="F15" s="32">
        <v>0.44383987563155847</v>
      </c>
      <c r="G15" s="32">
        <v>0.43490089389817332</v>
      </c>
      <c r="H15" s="32">
        <f>H14/B13</f>
        <v>0.44306257287213369</v>
      </c>
      <c r="I15" s="32">
        <v>0.4446171783909833</v>
      </c>
      <c r="J15" s="33">
        <v>0.47026816945200156</v>
      </c>
    </row>
    <row r="16" spans="1:10">
      <c r="A16" s="30" t="s">
        <v>19</v>
      </c>
      <c r="B16" s="105">
        <v>2132</v>
      </c>
      <c r="C16" s="106">
        <v>2134</v>
      </c>
      <c r="D16" s="106">
        <v>2122</v>
      </c>
      <c r="E16" s="106">
        <v>2123</v>
      </c>
      <c r="F16" s="106">
        <v>1431</v>
      </c>
      <c r="G16" s="106">
        <v>1454</v>
      </c>
      <c r="H16" s="104">
        <f>B13-H14</f>
        <v>1433</v>
      </c>
      <c r="I16" s="106">
        <v>1429</v>
      </c>
      <c r="J16" s="57">
        <v>1363</v>
      </c>
    </row>
    <row r="17" spans="1:10">
      <c r="A17" s="29" t="s">
        <v>29</v>
      </c>
      <c r="B17" s="17">
        <v>0.8286047415468325</v>
      </c>
      <c r="C17" s="34">
        <v>0.82938204430625728</v>
      </c>
      <c r="D17" s="34">
        <v>0.82471822774970849</v>
      </c>
      <c r="E17" s="34">
        <v>0.82510687912942093</v>
      </c>
      <c r="F17" s="34">
        <v>0.55616012436844153</v>
      </c>
      <c r="G17" s="34">
        <v>0.56509910610182668</v>
      </c>
      <c r="H17" s="34">
        <f>H16/B13</f>
        <v>0.55693742712786631</v>
      </c>
      <c r="I17" s="34">
        <v>0.55538282160901675</v>
      </c>
      <c r="J17" s="35">
        <v>0.52973183054799844</v>
      </c>
    </row>
    <row r="18" spans="1:10">
      <c r="A18" s="31"/>
    </row>
    <row r="19" spans="1:10">
      <c r="A19" s="31"/>
    </row>
    <row r="20" spans="1:10">
      <c r="A20" s="31"/>
      <c r="B20" s="149" t="s">
        <v>15</v>
      </c>
      <c r="C20" s="150"/>
      <c r="D20" s="150"/>
      <c r="E20" s="150"/>
      <c r="F20" s="150"/>
      <c r="G20" s="150"/>
      <c r="H20" s="150"/>
      <c r="I20" s="150"/>
      <c r="J20" s="151"/>
    </row>
    <row r="21" spans="1:10" ht="45">
      <c r="A21" s="31"/>
      <c r="B21" s="19" t="s">
        <v>20</v>
      </c>
      <c r="C21" s="20" t="s">
        <v>21</v>
      </c>
      <c r="D21" s="20" t="s">
        <v>22</v>
      </c>
      <c r="E21" s="20" t="s">
        <v>23</v>
      </c>
      <c r="F21" s="20" t="s">
        <v>24</v>
      </c>
      <c r="G21" s="20" t="s">
        <v>25</v>
      </c>
      <c r="H21" s="20" t="s">
        <v>47</v>
      </c>
      <c r="I21" s="20" t="s">
        <v>26</v>
      </c>
      <c r="J21" s="21" t="s">
        <v>33</v>
      </c>
    </row>
    <row r="22" spans="1:10">
      <c r="A22" s="29" t="s">
        <v>27</v>
      </c>
      <c r="B22" s="161">
        <v>3448</v>
      </c>
      <c r="C22" s="162"/>
      <c r="D22" s="162"/>
      <c r="E22" s="162"/>
      <c r="F22" s="162"/>
      <c r="G22" s="162"/>
      <c r="H22" s="162"/>
      <c r="I22" s="162"/>
      <c r="J22" s="163"/>
    </row>
    <row r="23" spans="1:10">
      <c r="A23" s="30" t="s">
        <v>18</v>
      </c>
      <c r="B23" s="115">
        <v>1121</v>
      </c>
      <c r="C23" s="102">
        <v>1112</v>
      </c>
      <c r="D23" s="102">
        <v>1146</v>
      </c>
      <c r="E23" s="102">
        <v>1149</v>
      </c>
      <c r="F23" s="102">
        <v>1585</v>
      </c>
      <c r="G23" s="102">
        <v>1568</v>
      </c>
      <c r="H23" s="98">
        <v>1584</v>
      </c>
      <c r="I23" s="102">
        <v>1580</v>
      </c>
      <c r="J23" s="116">
        <v>1678</v>
      </c>
    </row>
    <row r="24" spans="1:10">
      <c r="A24" s="29" t="s">
        <v>28</v>
      </c>
      <c r="B24" s="117">
        <v>0.32511600928074247</v>
      </c>
      <c r="C24" s="118">
        <v>0.3225058004640371</v>
      </c>
      <c r="D24" s="118">
        <v>0.33236658932714619</v>
      </c>
      <c r="E24" s="118">
        <v>0.33323665893271459</v>
      </c>
      <c r="F24" s="118">
        <v>0.45968677494199534</v>
      </c>
      <c r="G24" s="118">
        <v>0.45475638051044082</v>
      </c>
      <c r="H24" s="99">
        <f>H23/B22</f>
        <v>0.45939675174013922</v>
      </c>
      <c r="I24" s="118">
        <v>0.45823665893271459</v>
      </c>
      <c r="J24" s="119">
        <v>0.48665893271461719</v>
      </c>
    </row>
    <row r="25" spans="1:10">
      <c r="A25" s="30" t="s">
        <v>19</v>
      </c>
      <c r="B25" s="115">
        <v>2327</v>
      </c>
      <c r="C25" s="102">
        <v>2336</v>
      </c>
      <c r="D25" s="102">
        <v>2302</v>
      </c>
      <c r="E25" s="102">
        <v>2299</v>
      </c>
      <c r="F25" s="102">
        <v>1863</v>
      </c>
      <c r="G25" s="102">
        <v>1880</v>
      </c>
      <c r="H25" s="98">
        <f>B22-H23</f>
        <v>1864</v>
      </c>
      <c r="I25" s="102">
        <v>1868</v>
      </c>
      <c r="J25" s="116">
        <v>1770</v>
      </c>
    </row>
    <row r="26" spans="1:10">
      <c r="A26" s="29" t="s">
        <v>29</v>
      </c>
      <c r="B26" s="120">
        <v>0.67488399071925753</v>
      </c>
      <c r="C26" s="121">
        <v>0.6774941995359629</v>
      </c>
      <c r="D26" s="121">
        <v>0.66763341067285387</v>
      </c>
      <c r="E26" s="121">
        <v>0.66676334106728541</v>
      </c>
      <c r="F26" s="121">
        <v>0.54031322505800461</v>
      </c>
      <c r="G26" s="121">
        <v>0.54524361948955913</v>
      </c>
      <c r="H26" s="100">
        <f>H25/B22</f>
        <v>0.54060324825986084</v>
      </c>
      <c r="I26" s="121">
        <v>0.54176334106728541</v>
      </c>
      <c r="J26" s="122">
        <v>0.51334106728538287</v>
      </c>
    </row>
    <row r="27" spans="1:10">
      <c r="A27" s="31"/>
    </row>
    <row r="28" spans="1:10">
      <c r="A28" s="31"/>
    </row>
    <row r="29" spans="1:10">
      <c r="A29" s="31"/>
      <c r="B29" s="155" t="s">
        <v>16</v>
      </c>
      <c r="C29" s="156"/>
      <c r="D29" s="156"/>
      <c r="E29" s="156"/>
      <c r="F29" s="156"/>
      <c r="G29" s="156"/>
      <c r="H29" s="156"/>
      <c r="I29" s="156"/>
      <c r="J29" s="157"/>
    </row>
    <row r="30" spans="1:10" ht="45">
      <c r="A30" s="31"/>
      <c r="B30" s="19" t="s">
        <v>20</v>
      </c>
      <c r="C30" s="20" t="s">
        <v>21</v>
      </c>
      <c r="D30" s="20" t="s">
        <v>22</v>
      </c>
      <c r="E30" s="20" t="s">
        <v>23</v>
      </c>
      <c r="F30" s="20" t="s">
        <v>24</v>
      </c>
      <c r="G30" s="20" t="s">
        <v>25</v>
      </c>
      <c r="H30" s="20" t="s">
        <v>47</v>
      </c>
      <c r="I30" s="20" t="s">
        <v>26</v>
      </c>
      <c r="J30" s="21" t="s">
        <v>33</v>
      </c>
    </row>
    <row r="31" spans="1:10">
      <c r="A31" s="29" t="s">
        <v>27</v>
      </c>
      <c r="B31" s="152">
        <v>8709</v>
      </c>
      <c r="C31" s="153"/>
      <c r="D31" s="153"/>
      <c r="E31" s="153"/>
      <c r="F31" s="153"/>
      <c r="G31" s="153"/>
      <c r="H31" s="153"/>
      <c r="I31" s="153"/>
      <c r="J31" s="154"/>
    </row>
    <row r="32" spans="1:10">
      <c r="A32" s="30" t="s">
        <v>18</v>
      </c>
      <c r="B32" s="115">
        <v>1525</v>
      </c>
      <c r="C32" s="102">
        <v>1728</v>
      </c>
      <c r="D32" s="102">
        <v>1696</v>
      </c>
      <c r="E32" s="102">
        <v>1559</v>
      </c>
      <c r="F32" s="102">
        <v>5103</v>
      </c>
      <c r="G32" s="102">
        <v>5065</v>
      </c>
      <c r="H32" s="98">
        <v>5110</v>
      </c>
      <c r="I32" s="102">
        <v>5152</v>
      </c>
      <c r="J32" s="116">
        <v>5384</v>
      </c>
    </row>
    <row r="33" spans="1:10">
      <c r="A33" s="29" t="s">
        <v>28</v>
      </c>
      <c r="B33" s="117">
        <v>0.17510621196463427</v>
      </c>
      <c r="C33" s="118">
        <v>0.19841543231140199</v>
      </c>
      <c r="D33" s="118">
        <v>0.19474107245378344</v>
      </c>
      <c r="E33" s="118">
        <v>0.17901021931335401</v>
      </c>
      <c r="F33" s="118">
        <v>0.58594557354460908</v>
      </c>
      <c r="G33" s="118">
        <v>0.581582271213687</v>
      </c>
      <c r="H33" s="99">
        <f>H32/B31</f>
        <v>0.58674933976346311</v>
      </c>
      <c r="I33" s="118">
        <v>0.5915719370765874</v>
      </c>
      <c r="J33" s="119">
        <v>0.61821104604432198</v>
      </c>
    </row>
    <row r="34" spans="1:10">
      <c r="A34" s="30" t="s">
        <v>19</v>
      </c>
      <c r="B34" s="115">
        <v>7184</v>
      </c>
      <c r="C34" s="102">
        <v>6981</v>
      </c>
      <c r="D34" s="102">
        <v>7013</v>
      </c>
      <c r="E34" s="102">
        <v>7150</v>
      </c>
      <c r="F34" s="102">
        <v>3606</v>
      </c>
      <c r="G34" s="102">
        <v>3644</v>
      </c>
      <c r="H34" s="98">
        <f>B31-H32</f>
        <v>3599</v>
      </c>
      <c r="I34" s="102">
        <v>3557</v>
      </c>
      <c r="J34" s="116">
        <v>3325</v>
      </c>
    </row>
    <row r="35" spans="1:10">
      <c r="A35" s="29" t="s">
        <v>29</v>
      </c>
      <c r="B35" s="120">
        <v>0.82489378803536573</v>
      </c>
      <c r="C35" s="121">
        <v>0.80158456768859798</v>
      </c>
      <c r="D35" s="121">
        <v>0.80525892754621653</v>
      </c>
      <c r="E35" s="121">
        <v>0.82098978068664596</v>
      </c>
      <c r="F35" s="121">
        <v>0.41405442645539098</v>
      </c>
      <c r="G35" s="121">
        <v>0.418417728786313</v>
      </c>
      <c r="H35" s="100">
        <f>H34/B31</f>
        <v>0.41325066023653689</v>
      </c>
      <c r="I35" s="121">
        <v>0.40842806292341255</v>
      </c>
      <c r="J35" s="122">
        <v>0.38178895395567802</v>
      </c>
    </row>
    <row r="36" spans="1:10">
      <c r="A36" s="31"/>
    </row>
    <row r="37" spans="1:10">
      <c r="A37" s="31"/>
    </row>
    <row r="38" spans="1:10">
      <c r="A38" s="31"/>
      <c r="B38" s="149" t="s">
        <v>17</v>
      </c>
      <c r="C38" s="150"/>
      <c r="D38" s="150"/>
      <c r="E38" s="150"/>
      <c r="F38" s="150"/>
      <c r="G38" s="150"/>
      <c r="H38" s="150"/>
      <c r="I38" s="150"/>
      <c r="J38" s="151"/>
    </row>
    <row r="39" spans="1:10" ht="45">
      <c r="A39" s="31"/>
      <c r="B39" s="19" t="s">
        <v>20</v>
      </c>
      <c r="C39" s="20" t="s">
        <v>21</v>
      </c>
      <c r="D39" s="20" t="s">
        <v>22</v>
      </c>
      <c r="E39" s="20" t="s">
        <v>23</v>
      </c>
      <c r="F39" s="20" t="s">
        <v>24</v>
      </c>
      <c r="G39" s="20" t="s">
        <v>25</v>
      </c>
      <c r="H39" s="20" t="s">
        <v>47</v>
      </c>
      <c r="I39" s="20" t="s">
        <v>26</v>
      </c>
      <c r="J39" s="21" t="s">
        <v>33</v>
      </c>
    </row>
    <row r="40" spans="1:10">
      <c r="A40" s="29" t="s">
        <v>27</v>
      </c>
      <c r="B40" s="152">
        <v>11448</v>
      </c>
      <c r="C40" s="153"/>
      <c r="D40" s="153"/>
      <c r="E40" s="153"/>
      <c r="F40" s="153"/>
      <c r="G40" s="153"/>
      <c r="H40" s="153"/>
      <c r="I40" s="153"/>
      <c r="J40" s="154"/>
    </row>
    <row r="41" spans="1:10">
      <c r="A41" s="30" t="s">
        <v>18</v>
      </c>
      <c r="B41" s="115">
        <v>6439</v>
      </c>
      <c r="C41" s="102">
        <v>6437</v>
      </c>
      <c r="D41" s="102">
        <v>6559</v>
      </c>
      <c r="E41" s="102">
        <v>6566</v>
      </c>
      <c r="F41" s="102">
        <v>7037</v>
      </c>
      <c r="G41" s="102">
        <v>6988</v>
      </c>
      <c r="H41" s="98">
        <v>7041</v>
      </c>
      <c r="I41" s="102">
        <v>7060</v>
      </c>
      <c r="J41" s="116">
        <v>7339</v>
      </c>
    </row>
    <row r="42" spans="1:10">
      <c r="A42" s="29" t="s">
        <v>28</v>
      </c>
      <c r="B42" s="117">
        <v>0.56245632424877712</v>
      </c>
      <c r="C42" s="118">
        <v>0.56228162124388537</v>
      </c>
      <c r="D42" s="118">
        <v>0.57293850454227813</v>
      </c>
      <c r="E42" s="118">
        <v>0.57354996505939904</v>
      </c>
      <c r="F42" s="118">
        <v>0.61469252271139063</v>
      </c>
      <c r="G42" s="118">
        <v>0.61041229909154437</v>
      </c>
      <c r="H42" s="99">
        <f>H41/B40</f>
        <v>0.61504192872117402</v>
      </c>
      <c r="I42" s="118">
        <v>0.616701607267645</v>
      </c>
      <c r="J42" s="119">
        <v>0.64107267645003496</v>
      </c>
    </row>
    <row r="43" spans="1:10">
      <c r="A43" s="30" t="s">
        <v>19</v>
      </c>
      <c r="B43" s="115">
        <v>5009</v>
      </c>
      <c r="C43" s="102">
        <v>5011</v>
      </c>
      <c r="D43" s="102">
        <v>4889</v>
      </c>
      <c r="E43" s="102">
        <v>4882</v>
      </c>
      <c r="F43" s="102">
        <v>4411</v>
      </c>
      <c r="G43" s="102">
        <v>4460</v>
      </c>
      <c r="H43" s="98">
        <f>B40-H41</f>
        <v>4407</v>
      </c>
      <c r="I43" s="102">
        <v>4388</v>
      </c>
      <c r="J43" s="116">
        <v>4109</v>
      </c>
    </row>
    <row r="44" spans="1:10">
      <c r="A44" s="29" t="s">
        <v>29</v>
      </c>
      <c r="B44" s="120">
        <v>0.43754367575122294</v>
      </c>
      <c r="C44" s="121">
        <v>0.43771837875611458</v>
      </c>
      <c r="D44" s="121">
        <v>0.42706149545772187</v>
      </c>
      <c r="E44" s="121">
        <v>0.42645003494060096</v>
      </c>
      <c r="F44" s="121">
        <v>0.38530747728860937</v>
      </c>
      <c r="G44" s="121">
        <v>0.38958770090845563</v>
      </c>
      <c r="H44" s="100">
        <f>H43/B40</f>
        <v>0.38495807127882598</v>
      </c>
      <c r="I44" s="121">
        <v>0.383298392732355</v>
      </c>
      <c r="J44" s="122">
        <v>0.35892732354996504</v>
      </c>
    </row>
    <row r="47" spans="1:10">
      <c r="B47" s="1" t="s">
        <v>44</v>
      </c>
    </row>
    <row r="48" spans="1:10">
      <c r="B48" s="1" t="s">
        <v>45</v>
      </c>
    </row>
    <row r="49" spans="2:2">
      <c r="B49" s="1" t="s">
        <v>46</v>
      </c>
    </row>
    <row r="50" spans="2:2">
      <c r="B50" s="1" t="s">
        <v>48</v>
      </c>
    </row>
  </sheetData>
  <mergeCells count="10">
    <mergeCell ref="B38:J38"/>
    <mergeCell ref="B40:J40"/>
    <mergeCell ref="B29:J29"/>
    <mergeCell ref="B31:J31"/>
    <mergeCell ref="B2:J2"/>
    <mergeCell ref="B4:J4"/>
    <mergeCell ref="B11:J11"/>
    <mergeCell ref="B13:J13"/>
    <mergeCell ref="B20:J20"/>
    <mergeCell ref="B22:J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2" sqref="F12"/>
    </sheetView>
  </sheetViews>
  <sheetFormatPr baseColWidth="10" defaultRowHeight="15" x14ac:dyDescent="0"/>
  <cols>
    <col min="1" max="1" width="16.33203125" customWidth="1"/>
    <col min="5" max="5" width="8.83203125" customWidth="1"/>
    <col min="6" max="6" width="10.1640625" customWidth="1"/>
    <col min="7" max="7" width="9.83203125" customWidth="1"/>
    <col min="8" max="9" width="8.5" customWidth="1"/>
    <col min="10" max="10" width="9.6640625" customWidth="1"/>
  </cols>
  <sheetData>
    <row r="1" spans="1:26" ht="15" customHeight="1">
      <c r="A1" s="167"/>
      <c r="B1" s="169" t="s">
        <v>30</v>
      </c>
      <c r="C1" s="169" t="s">
        <v>32</v>
      </c>
      <c r="D1" s="169" t="s">
        <v>31</v>
      </c>
      <c r="E1" s="172"/>
      <c r="F1" s="174"/>
      <c r="G1" s="149" t="s">
        <v>13</v>
      </c>
      <c r="H1" s="150"/>
      <c r="I1" s="150"/>
      <c r="J1" s="150"/>
      <c r="K1" s="210" t="s">
        <v>14</v>
      </c>
      <c r="L1" s="211"/>
      <c r="M1" s="211"/>
      <c r="N1" s="212"/>
      <c r="O1" s="150" t="s">
        <v>15</v>
      </c>
      <c r="P1" s="150"/>
      <c r="Q1" s="150"/>
      <c r="R1" s="150"/>
      <c r="S1" s="210" t="s">
        <v>16</v>
      </c>
      <c r="T1" s="211"/>
      <c r="U1" s="211"/>
      <c r="V1" s="211"/>
      <c r="W1" s="149" t="s">
        <v>17</v>
      </c>
      <c r="X1" s="150"/>
      <c r="Y1" s="150"/>
      <c r="Z1" s="151"/>
    </row>
    <row r="2" spans="1:26" ht="30">
      <c r="A2" s="168"/>
      <c r="B2" s="170"/>
      <c r="C2" s="170"/>
      <c r="D2" s="170"/>
      <c r="E2" s="173"/>
      <c r="F2" s="175"/>
      <c r="G2" s="7" t="s">
        <v>24</v>
      </c>
      <c r="H2" s="26" t="s">
        <v>25</v>
      </c>
      <c r="I2" s="26" t="s">
        <v>47</v>
      </c>
      <c r="J2" s="26" t="s">
        <v>26</v>
      </c>
      <c r="K2" s="7" t="s">
        <v>24</v>
      </c>
      <c r="L2" s="26" t="s">
        <v>25</v>
      </c>
      <c r="M2" s="26" t="s">
        <v>47</v>
      </c>
      <c r="N2" s="9" t="s">
        <v>26</v>
      </c>
      <c r="O2" s="26" t="s">
        <v>24</v>
      </c>
      <c r="P2" s="26" t="s">
        <v>25</v>
      </c>
      <c r="Q2" s="26" t="s">
        <v>47</v>
      </c>
      <c r="R2" s="26" t="s">
        <v>26</v>
      </c>
      <c r="S2" s="7" t="s">
        <v>24</v>
      </c>
      <c r="T2" s="26" t="s">
        <v>25</v>
      </c>
      <c r="U2" s="26" t="s">
        <v>47</v>
      </c>
      <c r="V2" s="26" t="s">
        <v>26</v>
      </c>
      <c r="W2" s="7" t="s">
        <v>24</v>
      </c>
      <c r="X2" s="26" t="s">
        <v>25</v>
      </c>
      <c r="Y2" s="26" t="s">
        <v>47</v>
      </c>
      <c r="Z2" s="9" t="s">
        <v>26</v>
      </c>
    </row>
    <row r="3" spans="1:26">
      <c r="A3" s="181" t="s">
        <v>35</v>
      </c>
      <c r="B3" s="186" t="s">
        <v>36</v>
      </c>
      <c r="C3" s="188" t="s">
        <v>37</v>
      </c>
      <c r="D3" s="190" t="s">
        <v>36</v>
      </c>
      <c r="E3" s="192" t="s">
        <v>43</v>
      </c>
      <c r="F3" s="193"/>
      <c r="G3" s="69">
        <v>209</v>
      </c>
      <c r="H3" s="69">
        <v>205</v>
      </c>
      <c r="I3" s="69">
        <v>325</v>
      </c>
      <c r="J3" s="69">
        <v>451</v>
      </c>
      <c r="K3" s="68">
        <v>301</v>
      </c>
      <c r="L3" s="69">
        <v>305</v>
      </c>
      <c r="M3" s="69">
        <v>543</v>
      </c>
      <c r="N3" s="85">
        <v>776</v>
      </c>
      <c r="O3" s="73">
        <v>185</v>
      </c>
      <c r="P3" s="73">
        <v>185</v>
      </c>
      <c r="Q3" s="73">
        <v>283</v>
      </c>
      <c r="R3" s="75">
        <v>377</v>
      </c>
      <c r="S3" s="73">
        <v>172</v>
      </c>
      <c r="T3" s="73">
        <v>172</v>
      </c>
      <c r="U3" s="73">
        <v>233</v>
      </c>
      <c r="V3" s="75">
        <v>302</v>
      </c>
      <c r="W3" s="73">
        <v>205</v>
      </c>
      <c r="X3" s="73">
        <v>205</v>
      </c>
      <c r="Y3" s="73">
        <v>324</v>
      </c>
      <c r="Z3" s="75">
        <v>435</v>
      </c>
    </row>
    <row r="4" spans="1:26" ht="15" customHeight="1">
      <c r="A4" s="182"/>
      <c r="B4" s="187"/>
      <c r="C4" s="189"/>
      <c r="D4" s="191"/>
      <c r="E4" s="214"/>
      <c r="F4" s="15" t="s">
        <v>39</v>
      </c>
      <c r="G4" s="39">
        <v>929</v>
      </c>
      <c r="H4" s="40">
        <v>923</v>
      </c>
      <c r="I4" s="40">
        <v>938</v>
      </c>
      <c r="J4" s="40">
        <v>955</v>
      </c>
      <c r="K4" s="64">
        <v>1142</v>
      </c>
      <c r="L4" s="65">
        <v>1119</v>
      </c>
      <c r="M4" s="93">
        <v>1140</v>
      </c>
      <c r="N4" s="66">
        <v>1144</v>
      </c>
      <c r="O4" s="86">
        <v>1585</v>
      </c>
      <c r="P4" s="86">
        <v>1568</v>
      </c>
      <c r="Q4" s="86">
        <v>1584</v>
      </c>
      <c r="R4" s="86">
        <v>1580</v>
      </c>
      <c r="S4" s="87">
        <v>5103</v>
      </c>
      <c r="T4" s="86">
        <v>5065</v>
      </c>
      <c r="U4" s="86">
        <v>5110</v>
      </c>
      <c r="V4" s="86">
        <v>5152</v>
      </c>
      <c r="W4" s="87">
        <v>7037</v>
      </c>
      <c r="X4" s="86">
        <v>6988</v>
      </c>
      <c r="Y4" s="86">
        <v>7041</v>
      </c>
      <c r="Z4" s="88">
        <v>7060</v>
      </c>
    </row>
    <row r="5" spans="1:26">
      <c r="A5" s="182"/>
      <c r="B5" s="187"/>
      <c r="C5" s="189"/>
      <c r="D5" s="191"/>
      <c r="E5" s="214"/>
      <c r="F5" s="15" t="s">
        <v>40</v>
      </c>
      <c r="G5" s="41">
        <f>G4/2027</f>
        <v>0.45831277750370003</v>
      </c>
      <c r="H5" s="42">
        <f>H4/2027</f>
        <v>0.45535273803650717</v>
      </c>
      <c r="I5" s="42">
        <f>I4/2027</f>
        <v>0.46275283670448941</v>
      </c>
      <c r="J5" s="42">
        <f t="shared" ref="J5" si="0">J4/2027</f>
        <v>0.47113961519486924</v>
      </c>
      <c r="K5" s="41">
        <v>0.44383987563155847</v>
      </c>
      <c r="L5" s="42">
        <v>0.43490089389817332</v>
      </c>
      <c r="M5" s="42">
        <f>M4/2573</f>
        <v>0.44306257287213369</v>
      </c>
      <c r="N5" s="43">
        <v>0.4446171783909833</v>
      </c>
      <c r="O5" s="89">
        <v>0.45968677494199534</v>
      </c>
      <c r="P5" s="89">
        <v>0.45475638051044082</v>
      </c>
      <c r="Q5" s="89">
        <f>Q4/3448</f>
        <v>0.45939675174013922</v>
      </c>
      <c r="R5" s="89">
        <v>0.45823665893271459</v>
      </c>
      <c r="S5" s="90">
        <v>0.58594557354460908</v>
      </c>
      <c r="T5" s="89">
        <v>0.581582271213687</v>
      </c>
      <c r="U5" s="89">
        <f>U4/8709</f>
        <v>0.58674933976346311</v>
      </c>
      <c r="V5" s="89">
        <v>0.5915719370765874</v>
      </c>
      <c r="W5" s="90">
        <v>0.61469252271139063</v>
      </c>
      <c r="X5" s="89">
        <v>0.61041229909154437</v>
      </c>
      <c r="Y5" s="89">
        <f>Y4/11448</f>
        <v>0.61504192872117402</v>
      </c>
      <c r="Z5" s="91">
        <v>0.616701607267645</v>
      </c>
    </row>
    <row r="6" spans="1:26">
      <c r="A6" s="14"/>
      <c r="B6" s="14"/>
      <c r="C6" s="14"/>
      <c r="D6" s="14"/>
      <c r="E6" s="14"/>
      <c r="F6" s="14"/>
      <c r="G6" s="58"/>
      <c r="H6" s="27"/>
      <c r="I6" s="92"/>
      <c r="J6" s="27"/>
      <c r="K6" s="28"/>
      <c r="L6" s="56"/>
      <c r="M6" s="96"/>
      <c r="N6" s="57"/>
      <c r="O6" s="56"/>
      <c r="P6" s="56"/>
      <c r="Q6" s="96"/>
      <c r="R6" s="56"/>
      <c r="S6" s="28"/>
      <c r="T6" s="56"/>
      <c r="U6" s="96"/>
      <c r="V6" s="56"/>
      <c r="W6" s="28"/>
      <c r="X6" s="56"/>
      <c r="Y6" s="96"/>
      <c r="Z6" s="57"/>
    </row>
    <row r="7" spans="1:26">
      <c r="A7" s="197" t="s">
        <v>38</v>
      </c>
      <c r="B7" s="199" t="s">
        <v>34</v>
      </c>
      <c r="C7" s="186" t="s">
        <v>36</v>
      </c>
      <c r="D7" s="190" t="s">
        <v>36</v>
      </c>
      <c r="E7" s="176" t="s">
        <v>20</v>
      </c>
      <c r="F7" s="15" t="s">
        <v>39</v>
      </c>
      <c r="G7" s="39">
        <v>4</v>
      </c>
      <c r="H7" s="40">
        <v>5</v>
      </c>
      <c r="I7" s="40">
        <v>5</v>
      </c>
      <c r="J7" s="40">
        <v>7</v>
      </c>
      <c r="K7" s="23">
        <v>1</v>
      </c>
      <c r="L7" s="24">
        <v>2</v>
      </c>
      <c r="M7" s="93">
        <v>0</v>
      </c>
      <c r="N7" s="25">
        <v>0</v>
      </c>
      <c r="O7" s="60">
        <v>23</v>
      </c>
      <c r="P7" s="60">
        <v>36</v>
      </c>
      <c r="Q7" s="60">
        <v>27</v>
      </c>
      <c r="R7" s="60">
        <v>33</v>
      </c>
      <c r="S7" s="59">
        <v>23</v>
      </c>
      <c r="T7" s="60">
        <v>35</v>
      </c>
      <c r="U7" s="60">
        <v>28</v>
      </c>
      <c r="V7" s="60">
        <v>21</v>
      </c>
      <c r="W7" s="59">
        <v>134</v>
      </c>
      <c r="X7" s="60">
        <v>159</v>
      </c>
      <c r="Y7" s="60">
        <v>129</v>
      </c>
      <c r="Z7" s="52">
        <v>115</v>
      </c>
    </row>
    <row r="8" spans="1:26">
      <c r="A8" s="198"/>
      <c r="B8" s="200"/>
      <c r="C8" s="187"/>
      <c r="D8" s="191"/>
      <c r="E8" s="176"/>
      <c r="F8" s="15" t="s">
        <v>40</v>
      </c>
      <c r="G8" s="41">
        <f>G7/2027</f>
        <v>1.9733596447952641E-3</v>
      </c>
      <c r="H8" s="42">
        <f>H7/2027</f>
        <v>2.4666995559940799E-3</v>
      </c>
      <c r="I8" s="42">
        <f>I7/2027</f>
        <v>2.4666995559940799E-3</v>
      </c>
      <c r="J8" s="42">
        <f>J7/2027</f>
        <v>3.453379378391712E-3</v>
      </c>
      <c r="K8" s="41">
        <v>4.9333991119881603E-4</v>
      </c>
      <c r="L8" s="42">
        <v>9.8667982239763205E-4</v>
      </c>
      <c r="M8" s="42">
        <f>M7/2573</f>
        <v>0</v>
      </c>
      <c r="N8" s="43">
        <v>0</v>
      </c>
      <c r="O8" s="62">
        <v>6.670533642691415E-3</v>
      </c>
      <c r="P8" s="62">
        <v>1.0440835266821345E-2</v>
      </c>
      <c r="Q8" s="62">
        <f>Q7/3448</f>
        <v>7.830626450116009E-3</v>
      </c>
      <c r="R8" s="62">
        <v>9.5707656612528998E-3</v>
      </c>
      <c r="S8" s="61">
        <v>2.6409461476633368E-3</v>
      </c>
      <c r="T8" s="62">
        <v>4.0188310942702952E-3</v>
      </c>
      <c r="U8" s="62">
        <f>U7/8709</f>
        <v>3.2150648754162361E-3</v>
      </c>
      <c r="V8" s="62">
        <v>2.4112986565621771E-3</v>
      </c>
      <c r="W8" s="61">
        <v>1.1705101327742837E-2</v>
      </c>
      <c r="X8" s="62">
        <v>1.3888888888888888E-2</v>
      </c>
      <c r="Y8" s="62">
        <f>Y7/11448</f>
        <v>1.1268343815513627E-2</v>
      </c>
      <c r="Z8" s="55">
        <v>1.0045422781271837E-2</v>
      </c>
    </row>
    <row r="9" spans="1:26" ht="28">
      <c r="A9" s="198"/>
      <c r="B9" s="200"/>
      <c r="C9" s="187"/>
      <c r="D9" s="191"/>
      <c r="E9" s="176"/>
      <c r="F9" s="135" t="s">
        <v>49</v>
      </c>
      <c r="G9" s="129">
        <v>2</v>
      </c>
      <c r="H9" s="130">
        <v>3</v>
      </c>
      <c r="I9" s="130">
        <v>2</v>
      </c>
      <c r="J9" s="130">
        <v>3</v>
      </c>
      <c r="K9" s="129">
        <v>1</v>
      </c>
      <c r="L9" s="130">
        <v>1</v>
      </c>
      <c r="M9" s="130">
        <v>0</v>
      </c>
      <c r="N9" s="131">
        <v>0</v>
      </c>
      <c r="O9" s="132">
        <v>15</v>
      </c>
      <c r="P9" s="132">
        <v>23</v>
      </c>
      <c r="Q9" s="132">
        <v>17</v>
      </c>
      <c r="R9" s="132">
        <v>20</v>
      </c>
      <c r="S9" s="133">
        <v>6</v>
      </c>
      <c r="T9" s="132">
        <v>7</v>
      </c>
      <c r="U9" s="132">
        <v>7</v>
      </c>
      <c r="V9" s="132">
        <v>4</v>
      </c>
      <c r="W9" s="133">
        <v>20</v>
      </c>
      <c r="X9" s="132">
        <v>20</v>
      </c>
      <c r="Y9" s="132">
        <v>17</v>
      </c>
      <c r="Z9" s="134">
        <v>15</v>
      </c>
    </row>
    <row r="10" spans="1:26">
      <c r="A10" s="198"/>
      <c r="B10" s="200"/>
      <c r="C10" s="187"/>
      <c r="D10" s="191"/>
      <c r="E10" s="180" t="s">
        <v>21</v>
      </c>
      <c r="F10" s="67" t="s">
        <v>39</v>
      </c>
      <c r="G10" s="68">
        <v>4</v>
      </c>
      <c r="H10" s="69">
        <v>5</v>
      </c>
      <c r="I10" s="69">
        <v>5</v>
      </c>
      <c r="J10" s="69">
        <v>7</v>
      </c>
      <c r="K10" s="70">
        <v>1</v>
      </c>
      <c r="L10" s="71">
        <v>2</v>
      </c>
      <c r="M10" s="94">
        <v>0</v>
      </c>
      <c r="N10" s="72">
        <v>0</v>
      </c>
      <c r="O10" s="73">
        <v>20</v>
      </c>
      <c r="P10" s="73">
        <v>35</v>
      </c>
      <c r="Q10" s="73">
        <v>25</v>
      </c>
      <c r="R10" s="73">
        <v>29</v>
      </c>
      <c r="S10" s="74">
        <v>24</v>
      </c>
      <c r="T10" s="73">
        <v>36</v>
      </c>
      <c r="U10" s="73">
        <v>28</v>
      </c>
      <c r="V10" s="73">
        <v>20</v>
      </c>
      <c r="W10" s="74">
        <v>133</v>
      </c>
      <c r="X10" s="73">
        <v>152</v>
      </c>
      <c r="Y10" s="73">
        <v>126</v>
      </c>
      <c r="Z10" s="75">
        <v>115</v>
      </c>
    </row>
    <row r="11" spans="1:26">
      <c r="A11" s="198"/>
      <c r="B11" s="200"/>
      <c r="C11" s="187"/>
      <c r="D11" s="191"/>
      <c r="E11" s="180"/>
      <c r="F11" s="67" t="s">
        <v>40</v>
      </c>
      <c r="G11" s="76">
        <f>G10/2027</f>
        <v>1.9733596447952641E-3</v>
      </c>
      <c r="H11" s="77">
        <f t="shared" ref="H11:J11" si="1">H10/2027</f>
        <v>2.4666995559940799E-3</v>
      </c>
      <c r="I11" s="77">
        <f t="shared" si="1"/>
        <v>2.4666995559940799E-3</v>
      </c>
      <c r="J11" s="77">
        <f t="shared" si="1"/>
        <v>3.453379378391712E-3</v>
      </c>
      <c r="K11" s="76">
        <v>4.9333991119881603E-4</v>
      </c>
      <c r="L11" s="77">
        <v>9.8667982239763205E-4</v>
      </c>
      <c r="M11" s="77">
        <v>0</v>
      </c>
      <c r="N11" s="78">
        <v>0</v>
      </c>
      <c r="O11" s="79">
        <v>5.8004640371229696E-3</v>
      </c>
      <c r="P11" s="79">
        <v>1.0150812064965197E-2</v>
      </c>
      <c r="Q11" s="79">
        <f>Q10/3448</f>
        <v>7.250580046403712E-3</v>
      </c>
      <c r="R11" s="79">
        <v>8.4106728538283059E-3</v>
      </c>
      <c r="S11" s="80">
        <v>2.7557698932139168E-3</v>
      </c>
      <c r="T11" s="79">
        <v>4.1336548398208748E-3</v>
      </c>
      <c r="U11" s="79">
        <f>U10/8709</f>
        <v>3.2150648754162361E-3</v>
      </c>
      <c r="V11" s="79">
        <v>2.2964749110115971E-3</v>
      </c>
      <c r="W11" s="80">
        <v>1.1617749825296996E-2</v>
      </c>
      <c r="X11" s="79">
        <v>1.3277428371767994E-2</v>
      </c>
      <c r="Y11" s="79">
        <f>Y10/11448</f>
        <v>1.10062893081761E-2</v>
      </c>
      <c r="Z11" s="81">
        <v>1.0045422781271837E-2</v>
      </c>
    </row>
    <row r="12" spans="1:26" ht="28">
      <c r="A12" s="198"/>
      <c r="B12" s="200"/>
      <c r="C12" s="187"/>
      <c r="D12" s="191"/>
      <c r="E12" s="180"/>
      <c r="F12" s="136" t="s">
        <v>49</v>
      </c>
      <c r="G12" s="141">
        <v>2</v>
      </c>
      <c r="H12" s="142">
        <v>3</v>
      </c>
      <c r="I12" s="142">
        <v>2</v>
      </c>
      <c r="J12" s="142">
        <v>3</v>
      </c>
      <c r="K12" s="141">
        <v>1</v>
      </c>
      <c r="L12" s="142">
        <v>1</v>
      </c>
      <c r="M12" s="142">
        <v>0</v>
      </c>
      <c r="N12" s="143">
        <v>0</v>
      </c>
      <c r="O12" s="144">
        <v>15</v>
      </c>
      <c r="P12" s="144">
        <v>22</v>
      </c>
      <c r="Q12" s="144">
        <v>15</v>
      </c>
      <c r="R12" s="144">
        <v>17</v>
      </c>
      <c r="S12" s="145">
        <v>7</v>
      </c>
      <c r="T12" s="144">
        <v>6</v>
      </c>
      <c r="U12" s="144">
        <v>7</v>
      </c>
      <c r="V12" s="144">
        <v>4</v>
      </c>
      <c r="W12" s="145">
        <v>20</v>
      </c>
      <c r="X12" s="144">
        <v>21</v>
      </c>
      <c r="Y12" s="144">
        <v>15</v>
      </c>
      <c r="Z12" s="146">
        <v>15</v>
      </c>
    </row>
    <row r="13" spans="1:26">
      <c r="A13" s="198"/>
      <c r="B13" s="200"/>
      <c r="C13" s="187"/>
      <c r="D13" s="191"/>
      <c r="E13" s="176" t="s">
        <v>22</v>
      </c>
      <c r="F13" s="15" t="s">
        <v>39</v>
      </c>
      <c r="G13" s="39">
        <v>4</v>
      </c>
      <c r="H13" s="40">
        <v>5</v>
      </c>
      <c r="I13" s="40">
        <v>5</v>
      </c>
      <c r="J13" s="40">
        <v>7</v>
      </c>
      <c r="K13" s="23">
        <v>1</v>
      </c>
      <c r="L13" s="24">
        <v>3</v>
      </c>
      <c r="M13" s="93">
        <v>0</v>
      </c>
      <c r="N13" s="25">
        <v>0</v>
      </c>
      <c r="O13" s="51">
        <v>26</v>
      </c>
      <c r="P13" s="51">
        <v>41</v>
      </c>
      <c r="Q13" s="51">
        <v>31</v>
      </c>
      <c r="R13" s="51">
        <v>37</v>
      </c>
      <c r="S13" s="50">
        <v>26</v>
      </c>
      <c r="T13" s="51">
        <v>38</v>
      </c>
      <c r="U13" s="51">
        <v>31</v>
      </c>
      <c r="V13" s="51">
        <v>23</v>
      </c>
      <c r="W13" s="50">
        <v>153</v>
      </c>
      <c r="X13" s="51">
        <v>177</v>
      </c>
      <c r="Y13" s="51">
        <v>142</v>
      </c>
      <c r="Z13" s="52">
        <v>128</v>
      </c>
    </row>
    <row r="14" spans="1:26">
      <c r="A14" s="198"/>
      <c r="B14" s="200"/>
      <c r="C14" s="187"/>
      <c r="D14" s="191"/>
      <c r="E14" s="176"/>
      <c r="F14" s="15" t="s">
        <v>40</v>
      </c>
      <c r="G14" s="41">
        <f>G13/2027</f>
        <v>1.9733596447952641E-3</v>
      </c>
      <c r="H14" s="42">
        <f t="shared" ref="H14:J14" si="2">H13/2027</f>
        <v>2.4666995559940799E-3</v>
      </c>
      <c r="I14" s="42">
        <f t="shared" si="2"/>
        <v>2.4666995559940799E-3</v>
      </c>
      <c r="J14" s="42">
        <f t="shared" si="2"/>
        <v>3.453379378391712E-3</v>
      </c>
      <c r="K14" s="41">
        <v>4.9333991119881603E-4</v>
      </c>
      <c r="L14" s="42">
        <v>1.4800197335964479E-3</v>
      </c>
      <c r="M14" s="42">
        <v>0</v>
      </c>
      <c r="N14" s="43">
        <v>0</v>
      </c>
      <c r="O14" s="54">
        <v>7.5406032482598605E-3</v>
      </c>
      <c r="P14" s="54">
        <v>1.1890951276102088E-2</v>
      </c>
      <c r="Q14" s="62">
        <f>Q13/3448</f>
        <v>8.9907192575406029E-3</v>
      </c>
      <c r="R14" s="54">
        <v>1.0730858468677494E-2</v>
      </c>
      <c r="S14" s="53">
        <v>2.9854173843150765E-3</v>
      </c>
      <c r="T14" s="54">
        <v>4.3633023309220349E-3</v>
      </c>
      <c r="U14" s="62">
        <f>U13/8709</f>
        <v>3.5595361120679759E-3</v>
      </c>
      <c r="V14" s="54">
        <v>2.6409461476633368E-3</v>
      </c>
      <c r="W14" s="53">
        <v>1.3364779874213837E-2</v>
      </c>
      <c r="X14" s="54">
        <v>1.5461215932914047E-2</v>
      </c>
      <c r="Y14" s="62">
        <f>Y13/11448</f>
        <v>1.2403913347309574E-2</v>
      </c>
      <c r="Z14" s="55">
        <v>1.1180992313067784E-2</v>
      </c>
    </row>
    <row r="15" spans="1:26" ht="28">
      <c r="A15" s="198"/>
      <c r="B15" s="200"/>
      <c r="C15" s="187"/>
      <c r="D15" s="191"/>
      <c r="E15" s="176"/>
      <c r="F15" s="135" t="s">
        <v>49</v>
      </c>
      <c r="G15" s="129">
        <v>2</v>
      </c>
      <c r="H15" s="130">
        <v>3</v>
      </c>
      <c r="I15" s="130">
        <v>2</v>
      </c>
      <c r="J15" s="130">
        <v>3</v>
      </c>
      <c r="K15" s="129">
        <v>1</v>
      </c>
      <c r="L15" s="130">
        <v>1</v>
      </c>
      <c r="M15" s="130">
        <v>0</v>
      </c>
      <c r="N15" s="131">
        <v>0</v>
      </c>
      <c r="O15" s="147">
        <v>17</v>
      </c>
      <c r="P15" s="147">
        <v>27</v>
      </c>
      <c r="Q15" s="132">
        <v>21</v>
      </c>
      <c r="R15" s="147">
        <v>22</v>
      </c>
      <c r="S15" s="148">
        <v>7</v>
      </c>
      <c r="T15" s="147">
        <v>6</v>
      </c>
      <c r="U15" s="132">
        <v>8</v>
      </c>
      <c r="V15" s="147">
        <v>6</v>
      </c>
      <c r="W15" s="148">
        <v>22</v>
      </c>
      <c r="X15" s="147">
        <v>23</v>
      </c>
      <c r="Y15" s="132">
        <v>17</v>
      </c>
      <c r="Z15" s="134">
        <v>17</v>
      </c>
    </row>
    <row r="16" spans="1:26">
      <c r="A16" s="198"/>
      <c r="B16" s="200"/>
      <c r="C16" s="187"/>
      <c r="D16" s="191"/>
      <c r="E16" s="180" t="s">
        <v>23</v>
      </c>
      <c r="F16" s="67" t="s">
        <v>39</v>
      </c>
      <c r="G16" s="68">
        <v>3</v>
      </c>
      <c r="H16" s="69">
        <v>4</v>
      </c>
      <c r="I16" s="69">
        <v>4</v>
      </c>
      <c r="J16" s="69">
        <v>6</v>
      </c>
      <c r="K16" s="70">
        <v>1</v>
      </c>
      <c r="L16" s="71">
        <v>3</v>
      </c>
      <c r="M16" s="94">
        <v>0</v>
      </c>
      <c r="N16" s="72">
        <v>0</v>
      </c>
      <c r="O16" s="73">
        <v>23</v>
      </c>
      <c r="P16" s="73">
        <v>39</v>
      </c>
      <c r="Q16" s="73">
        <v>29</v>
      </c>
      <c r="R16" s="73">
        <v>33</v>
      </c>
      <c r="S16" s="74">
        <v>21</v>
      </c>
      <c r="T16" s="73">
        <v>33</v>
      </c>
      <c r="U16" s="73">
        <v>24</v>
      </c>
      <c r="V16" s="73">
        <v>20</v>
      </c>
      <c r="W16" s="74">
        <v>149</v>
      </c>
      <c r="X16" s="73">
        <v>175</v>
      </c>
      <c r="Y16" s="73">
        <v>141</v>
      </c>
      <c r="Z16" s="75">
        <v>128</v>
      </c>
    </row>
    <row r="17" spans="1:26">
      <c r="A17" s="198"/>
      <c r="B17" s="200"/>
      <c r="C17" s="187"/>
      <c r="D17" s="191"/>
      <c r="E17" s="180"/>
      <c r="F17" s="67" t="s">
        <v>40</v>
      </c>
      <c r="G17" s="76">
        <f>G16/2027</f>
        <v>1.4800197335964479E-3</v>
      </c>
      <c r="H17" s="77">
        <f t="shared" ref="H17:J17" si="3">H16/2027</f>
        <v>1.9733596447952641E-3</v>
      </c>
      <c r="I17" s="77">
        <f>I16/2027</f>
        <v>1.9733596447952641E-3</v>
      </c>
      <c r="J17" s="77">
        <f t="shared" si="3"/>
        <v>2.9600394671928957E-3</v>
      </c>
      <c r="K17" s="76">
        <v>4.9333991119881603E-4</v>
      </c>
      <c r="L17" s="77">
        <v>1.4800197335964479E-3</v>
      </c>
      <c r="M17" s="77">
        <v>0</v>
      </c>
      <c r="N17" s="78">
        <v>0</v>
      </c>
      <c r="O17" s="79">
        <v>6.670533642691415E-3</v>
      </c>
      <c r="P17" s="79">
        <v>1.1310904872389791E-2</v>
      </c>
      <c r="Q17" s="79">
        <f>Q16/3448</f>
        <v>8.4106728538283059E-3</v>
      </c>
      <c r="R17" s="79">
        <v>9.5707656612528998E-3</v>
      </c>
      <c r="S17" s="80">
        <v>2.4112986565621771E-3</v>
      </c>
      <c r="T17" s="79">
        <v>3.7891836031691355E-3</v>
      </c>
      <c r="U17" s="79">
        <f>U16/8709</f>
        <v>2.7557698932139168E-3</v>
      </c>
      <c r="V17" s="79">
        <v>2.2964749110115971E-3</v>
      </c>
      <c r="W17" s="80">
        <v>1.3015373864430468E-2</v>
      </c>
      <c r="X17" s="79">
        <v>1.5286512928022362E-2</v>
      </c>
      <c r="Y17" s="79">
        <f>Y16/11448</f>
        <v>1.2316561844863731E-2</v>
      </c>
      <c r="Z17" s="81">
        <v>1.1180992313067784E-2</v>
      </c>
    </row>
    <row r="18" spans="1:26" ht="28">
      <c r="A18" s="137"/>
      <c r="B18" s="138"/>
      <c r="C18" s="139"/>
      <c r="D18" s="140"/>
      <c r="E18" s="180"/>
      <c r="F18" s="136" t="s">
        <v>49</v>
      </c>
      <c r="G18" s="141">
        <v>1</v>
      </c>
      <c r="H18" s="142">
        <v>3</v>
      </c>
      <c r="I18" s="142">
        <v>2</v>
      </c>
      <c r="J18" s="142">
        <v>3</v>
      </c>
      <c r="K18" s="141">
        <v>1</v>
      </c>
      <c r="L18" s="142">
        <v>1</v>
      </c>
      <c r="M18" s="142">
        <v>0</v>
      </c>
      <c r="N18" s="143">
        <v>0</v>
      </c>
      <c r="O18" s="144">
        <v>16</v>
      </c>
      <c r="P18" s="144">
        <v>26</v>
      </c>
      <c r="Q18" s="144">
        <v>18</v>
      </c>
      <c r="R18" s="144">
        <v>21</v>
      </c>
      <c r="S18" s="145">
        <v>6</v>
      </c>
      <c r="T18" s="144">
        <v>6</v>
      </c>
      <c r="U18" s="144">
        <v>5</v>
      </c>
      <c r="V18" s="144">
        <v>5</v>
      </c>
      <c r="W18" s="145">
        <v>18</v>
      </c>
      <c r="X18" s="144">
        <v>23</v>
      </c>
      <c r="Y18" s="144">
        <v>16</v>
      </c>
      <c r="Z18" s="146">
        <v>16</v>
      </c>
    </row>
    <row r="19" spans="1:26">
      <c r="A19" s="2"/>
      <c r="B19" s="2"/>
      <c r="C19" s="2"/>
      <c r="D19" s="2"/>
      <c r="E19" s="2"/>
      <c r="F19" s="2"/>
      <c r="G19" s="28"/>
      <c r="H19" s="56"/>
      <c r="I19" s="96"/>
      <c r="J19" s="56"/>
      <c r="K19" s="28"/>
      <c r="L19" s="56"/>
      <c r="M19" s="96"/>
      <c r="N19" s="57"/>
      <c r="O19" s="56"/>
      <c r="P19" s="56"/>
      <c r="Q19" s="96"/>
      <c r="R19" s="56"/>
      <c r="S19" s="28"/>
      <c r="T19" s="56"/>
      <c r="U19" s="96"/>
      <c r="V19" s="56"/>
      <c r="W19" s="28"/>
      <c r="X19" s="56"/>
      <c r="Y19" s="96"/>
      <c r="Z19" s="57"/>
    </row>
    <row r="20" spans="1:26">
      <c r="A20" s="177" t="s">
        <v>41</v>
      </c>
      <c r="B20" s="178" t="s">
        <v>34</v>
      </c>
      <c r="C20" s="171" t="s">
        <v>34</v>
      </c>
      <c r="D20" s="179" t="s">
        <v>36</v>
      </c>
      <c r="E20" s="176" t="s">
        <v>20</v>
      </c>
      <c r="F20" s="15" t="s">
        <v>39</v>
      </c>
      <c r="G20" s="39">
        <v>101</v>
      </c>
      <c r="H20" s="40">
        <v>106</v>
      </c>
      <c r="I20" s="40">
        <v>91</v>
      </c>
      <c r="J20" s="40">
        <v>72</v>
      </c>
      <c r="K20" s="23">
        <v>67</v>
      </c>
      <c r="L20" s="24">
        <v>89</v>
      </c>
      <c r="M20" s="93">
        <v>70</v>
      </c>
      <c r="N20" s="25">
        <v>66</v>
      </c>
      <c r="O20" s="24">
        <v>70</v>
      </c>
      <c r="P20" s="24">
        <v>74</v>
      </c>
      <c r="Q20" s="93">
        <v>67</v>
      </c>
      <c r="R20" s="24">
        <v>65</v>
      </c>
      <c r="S20" s="50">
        <v>258</v>
      </c>
      <c r="T20" s="51">
        <v>284</v>
      </c>
      <c r="U20" s="51">
        <v>246</v>
      </c>
      <c r="V20" s="51">
        <v>211</v>
      </c>
      <c r="W20" s="50">
        <v>168</v>
      </c>
      <c r="X20" s="51">
        <v>192</v>
      </c>
      <c r="Y20" s="51">
        <v>169</v>
      </c>
      <c r="Z20" s="52">
        <v>164</v>
      </c>
    </row>
    <row r="21" spans="1:26">
      <c r="A21" s="177"/>
      <c r="B21" s="178"/>
      <c r="C21" s="171"/>
      <c r="D21" s="179"/>
      <c r="E21" s="176"/>
      <c r="F21" s="15" t="s">
        <v>40</v>
      </c>
      <c r="G21" s="41">
        <f>G20/2027</f>
        <v>4.9827331031080412E-2</v>
      </c>
      <c r="H21" s="42">
        <f t="shared" ref="H21:J21" si="4">H20/2027</f>
        <v>5.2294030587074491E-2</v>
      </c>
      <c r="I21" s="42">
        <f t="shared" si="4"/>
        <v>4.4893931919092252E-2</v>
      </c>
      <c r="J21" s="42">
        <f t="shared" si="4"/>
        <v>3.5520473606314752E-2</v>
      </c>
      <c r="K21" s="41">
        <v>3.3053774050320672E-2</v>
      </c>
      <c r="L21" s="42">
        <v>4.3907252096694625E-2</v>
      </c>
      <c r="M21" s="42">
        <f>M20/2573</f>
        <v>2.7205596579867857E-2</v>
      </c>
      <c r="N21" s="43">
        <v>3.2560434139121852E-2</v>
      </c>
      <c r="O21" s="63">
        <v>2.0301624129930394E-2</v>
      </c>
      <c r="P21" s="63">
        <v>2.1461716937354988E-2</v>
      </c>
      <c r="Q21" s="63">
        <f>Q20/3448</f>
        <v>1.943155452436195E-2</v>
      </c>
      <c r="R21" s="63">
        <v>1.8851508120649653E-2</v>
      </c>
      <c r="S21" s="53">
        <v>2.9624526352049603E-2</v>
      </c>
      <c r="T21" s="54">
        <v>3.260994373636468E-2</v>
      </c>
      <c r="U21" s="54">
        <f>U20/8709</f>
        <v>2.8246641405442644E-2</v>
      </c>
      <c r="V21" s="54">
        <v>2.4227810311172351E-2</v>
      </c>
      <c r="W21" s="53">
        <v>1.4675052410901468E-2</v>
      </c>
      <c r="X21" s="54">
        <v>1.6771488469601678E-2</v>
      </c>
      <c r="Y21" s="62">
        <f>Y20/11448</f>
        <v>1.476240391334731E-2</v>
      </c>
      <c r="Z21" s="55">
        <v>1.43256464011181E-2</v>
      </c>
    </row>
    <row r="22" spans="1:26">
      <c r="A22" s="177"/>
      <c r="B22" s="178"/>
      <c r="C22" s="171"/>
      <c r="D22" s="179"/>
      <c r="E22" s="180" t="s">
        <v>21</v>
      </c>
      <c r="F22" s="67" t="s">
        <v>39</v>
      </c>
      <c r="G22" s="68">
        <v>101</v>
      </c>
      <c r="H22" s="69">
        <v>106</v>
      </c>
      <c r="I22" s="69">
        <v>91</v>
      </c>
      <c r="J22" s="69">
        <v>72</v>
      </c>
      <c r="K22" s="70">
        <v>67</v>
      </c>
      <c r="L22" s="71">
        <v>89</v>
      </c>
      <c r="M22" s="94">
        <v>70</v>
      </c>
      <c r="N22" s="72">
        <v>66</v>
      </c>
      <c r="O22" s="71">
        <v>73</v>
      </c>
      <c r="P22" s="71">
        <v>75</v>
      </c>
      <c r="Q22" s="94">
        <v>69</v>
      </c>
      <c r="R22" s="71">
        <v>69</v>
      </c>
      <c r="S22" s="74">
        <v>257</v>
      </c>
      <c r="T22" s="73">
        <v>283</v>
      </c>
      <c r="U22" s="73">
        <v>246</v>
      </c>
      <c r="V22" s="73">
        <v>212</v>
      </c>
      <c r="W22" s="74">
        <v>169</v>
      </c>
      <c r="X22" s="73">
        <v>199</v>
      </c>
      <c r="Y22" s="73">
        <v>172</v>
      </c>
      <c r="Z22" s="75">
        <v>164</v>
      </c>
    </row>
    <row r="23" spans="1:26">
      <c r="A23" s="177"/>
      <c r="B23" s="178"/>
      <c r="C23" s="171"/>
      <c r="D23" s="179"/>
      <c r="E23" s="180"/>
      <c r="F23" s="67" t="s">
        <v>40</v>
      </c>
      <c r="G23" s="76">
        <f>G22/2027</f>
        <v>4.9827331031080412E-2</v>
      </c>
      <c r="H23" s="77">
        <f t="shared" ref="H23:J23" si="5">H22/2027</f>
        <v>5.2294030587074491E-2</v>
      </c>
      <c r="I23" s="77">
        <f t="shared" si="5"/>
        <v>4.4893931919092252E-2</v>
      </c>
      <c r="J23" s="77">
        <f t="shared" si="5"/>
        <v>3.5520473606314752E-2</v>
      </c>
      <c r="K23" s="76">
        <v>3.3053774050320672E-2</v>
      </c>
      <c r="L23" s="77">
        <v>4.3907252096694625E-2</v>
      </c>
      <c r="M23" s="77">
        <f>M22/2573</f>
        <v>2.7205596579867857E-2</v>
      </c>
      <c r="N23" s="78">
        <v>3.2560434139121852E-2</v>
      </c>
      <c r="O23" s="82">
        <v>2.1171693735498841E-2</v>
      </c>
      <c r="P23" s="82">
        <v>2.1751740139211138E-2</v>
      </c>
      <c r="Q23" s="82">
        <f>Q22/3448</f>
        <v>2.0011600928074247E-2</v>
      </c>
      <c r="R23" s="82">
        <v>2.0011600928074247E-2</v>
      </c>
      <c r="S23" s="80">
        <v>2.9509702606499023E-2</v>
      </c>
      <c r="T23" s="79">
        <v>3.24951199908141E-2</v>
      </c>
      <c r="U23" s="79">
        <f>U22/8709</f>
        <v>2.8246641405442644E-2</v>
      </c>
      <c r="V23" s="79">
        <v>2.434263405672293E-2</v>
      </c>
      <c r="W23" s="80">
        <v>1.476240391334731E-2</v>
      </c>
      <c r="X23" s="79">
        <v>1.738294898672257E-2</v>
      </c>
      <c r="Y23" s="79">
        <f>Y22/11448</f>
        <v>1.5024458420684835E-2</v>
      </c>
      <c r="Z23" s="81">
        <v>1.43256464011181E-2</v>
      </c>
    </row>
    <row r="24" spans="1:26">
      <c r="A24" s="177"/>
      <c r="B24" s="178"/>
      <c r="C24" s="171"/>
      <c r="D24" s="179"/>
      <c r="E24" s="176" t="s">
        <v>22</v>
      </c>
      <c r="F24" s="15" t="s">
        <v>39</v>
      </c>
      <c r="G24" s="39">
        <v>101</v>
      </c>
      <c r="H24" s="40">
        <v>106</v>
      </c>
      <c r="I24" s="40">
        <v>91</v>
      </c>
      <c r="J24" s="40">
        <v>72</v>
      </c>
      <c r="K24" s="23">
        <v>67</v>
      </c>
      <c r="L24" s="24">
        <v>88</v>
      </c>
      <c r="M24" s="93">
        <v>70</v>
      </c>
      <c r="N24" s="25">
        <v>66</v>
      </c>
      <c r="O24" s="24">
        <v>67</v>
      </c>
      <c r="P24" s="24">
        <v>69</v>
      </c>
      <c r="Q24" s="93">
        <v>63</v>
      </c>
      <c r="R24" s="24">
        <v>61</v>
      </c>
      <c r="S24" s="50">
        <v>255</v>
      </c>
      <c r="T24" s="51">
        <v>281</v>
      </c>
      <c r="U24" s="51">
        <v>243</v>
      </c>
      <c r="V24" s="51">
        <v>209</v>
      </c>
      <c r="W24" s="50">
        <v>149</v>
      </c>
      <c r="X24" s="51">
        <v>174</v>
      </c>
      <c r="Y24" s="51">
        <v>156</v>
      </c>
      <c r="Z24" s="52">
        <v>151</v>
      </c>
    </row>
    <row r="25" spans="1:26">
      <c r="A25" s="177"/>
      <c r="B25" s="178"/>
      <c r="C25" s="171"/>
      <c r="D25" s="179"/>
      <c r="E25" s="176"/>
      <c r="F25" s="15" t="s">
        <v>40</v>
      </c>
      <c r="G25" s="41">
        <f>G24/2027</f>
        <v>4.9827331031080412E-2</v>
      </c>
      <c r="H25" s="42">
        <f t="shared" ref="H25:J25" si="6">H24/2027</f>
        <v>5.2294030587074491E-2</v>
      </c>
      <c r="I25" s="42">
        <f t="shared" si="6"/>
        <v>4.4893931919092252E-2</v>
      </c>
      <c r="J25" s="42">
        <f t="shared" si="6"/>
        <v>3.5520473606314752E-2</v>
      </c>
      <c r="K25" s="41">
        <v>3.3053774050320672E-2</v>
      </c>
      <c r="L25" s="42">
        <v>4.3413912185495805E-2</v>
      </c>
      <c r="M25" s="42">
        <f>M24/2573</f>
        <v>2.7205596579867857E-2</v>
      </c>
      <c r="N25" s="43">
        <v>3.2560434139121852E-2</v>
      </c>
      <c r="O25" s="63">
        <v>1.943155452436195E-2</v>
      </c>
      <c r="P25" s="63">
        <v>2.0011600928074247E-2</v>
      </c>
      <c r="Q25" s="63">
        <f>Q24/3448</f>
        <v>1.8271461716937356E-2</v>
      </c>
      <c r="R25" s="63">
        <v>1.7691415313225059E-2</v>
      </c>
      <c r="S25" s="53">
        <v>2.9280055115397864E-2</v>
      </c>
      <c r="T25" s="54">
        <v>3.2265472499712941E-2</v>
      </c>
      <c r="U25" s="54">
        <f>U24/8709</f>
        <v>2.7902170168790905E-2</v>
      </c>
      <c r="V25" s="54">
        <v>2.3998162820071191E-2</v>
      </c>
      <c r="W25" s="53">
        <v>1.3015373864430468E-2</v>
      </c>
      <c r="X25" s="54">
        <v>1.5199161425576519E-2</v>
      </c>
      <c r="Y25" s="62">
        <f>Y24/11448</f>
        <v>1.3626834381551363E-2</v>
      </c>
      <c r="Z25" s="55">
        <v>1.3190076869322153E-2</v>
      </c>
    </row>
    <row r="26" spans="1:26">
      <c r="A26" s="177"/>
      <c r="B26" s="178"/>
      <c r="C26" s="171"/>
      <c r="D26" s="179"/>
      <c r="E26" s="180" t="s">
        <v>23</v>
      </c>
      <c r="F26" s="67" t="s">
        <v>39</v>
      </c>
      <c r="G26" s="83">
        <v>102</v>
      </c>
      <c r="H26" s="84">
        <v>107</v>
      </c>
      <c r="I26" s="84">
        <v>92</v>
      </c>
      <c r="J26" s="84">
        <v>73</v>
      </c>
      <c r="K26" s="70">
        <v>67</v>
      </c>
      <c r="L26" s="71">
        <v>88</v>
      </c>
      <c r="M26" s="94">
        <v>70</v>
      </c>
      <c r="N26" s="72">
        <v>66</v>
      </c>
      <c r="O26" s="71">
        <v>70</v>
      </c>
      <c r="P26" s="71">
        <v>71</v>
      </c>
      <c r="Q26" s="94">
        <v>65</v>
      </c>
      <c r="R26" s="71">
        <v>65</v>
      </c>
      <c r="S26" s="74">
        <v>260</v>
      </c>
      <c r="T26" s="73">
        <v>286</v>
      </c>
      <c r="U26" s="73">
        <v>250</v>
      </c>
      <c r="V26" s="73">
        <v>212</v>
      </c>
      <c r="W26" s="74">
        <v>153</v>
      </c>
      <c r="X26" s="73">
        <v>176</v>
      </c>
      <c r="Y26" s="73">
        <v>157</v>
      </c>
      <c r="Z26" s="75">
        <v>151</v>
      </c>
    </row>
    <row r="27" spans="1:26">
      <c r="A27" s="177"/>
      <c r="B27" s="178"/>
      <c r="C27" s="171"/>
      <c r="D27" s="179"/>
      <c r="E27" s="180"/>
      <c r="F27" s="67" t="s">
        <v>40</v>
      </c>
      <c r="G27" s="76">
        <f>G26/2027</f>
        <v>5.0320670942279232E-2</v>
      </c>
      <c r="H27" s="77">
        <f t="shared" ref="H27:J27" si="7">H26/2027</f>
        <v>5.2787370498273312E-2</v>
      </c>
      <c r="I27" s="77">
        <f t="shared" si="7"/>
        <v>4.5387271830291072E-2</v>
      </c>
      <c r="J27" s="77">
        <f t="shared" si="7"/>
        <v>3.6013813517513565E-2</v>
      </c>
      <c r="K27" s="76">
        <v>3.3053774050320672E-2</v>
      </c>
      <c r="L27" s="77">
        <v>4.3413912185495805E-2</v>
      </c>
      <c r="M27" s="77">
        <f>M26/2573</f>
        <v>2.7205596579867857E-2</v>
      </c>
      <c r="N27" s="78">
        <v>3.2560434139121852E-2</v>
      </c>
      <c r="O27" s="82">
        <v>2.0301624129930394E-2</v>
      </c>
      <c r="P27" s="82">
        <v>2.0591647331786544E-2</v>
      </c>
      <c r="Q27" s="82">
        <f>Q26/3448</f>
        <v>1.8851508120649653E-2</v>
      </c>
      <c r="R27" s="82">
        <v>1.8851508120649653E-2</v>
      </c>
      <c r="S27" s="80">
        <v>2.9854173843150762E-2</v>
      </c>
      <c r="T27" s="79">
        <v>3.2839591227465839E-2</v>
      </c>
      <c r="U27" s="79">
        <f>U26/8709</f>
        <v>2.8705936387644966E-2</v>
      </c>
      <c r="V27" s="79">
        <v>2.434263405672293E-2</v>
      </c>
      <c r="W27" s="80">
        <v>1.3364779874213837E-2</v>
      </c>
      <c r="X27" s="79">
        <v>1.5373864430468204E-2</v>
      </c>
      <c r="Y27" s="79">
        <f>Y26/11448</f>
        <v>1.3714185883997206E-2</v>
      </c>
      <c r="Z27" s="81">
        <v>1.3190076869322153E-2</v>
      </c>
    </row>
    <row r="28" spans="1:26">
      <c r="A28" s="2"/>
      <c r="B28" s="2"/>
      <c r="C28" s="2"/>
      <c r="D28" s="2"/>
      <c r="E28" s="2"/>
      <c r="F28" s="2"/>
      <c r="G28" s="28"/>
      <c r="H28" s="56"/>
      <c r="I28" s="96"/>
      <c r="J28" s="56"/>
      <c r="K28" s="28"/>
      <c r="L28" s="56"/>
      <c r="M28" s="96"/>
      <c r="N28" s="57"/>
      <c r="O28" s="56"/>
      <c r="P28" s="56"/>
      <c r="Q28" s="96"/>
      <c r="R28" s="56"/>
      <c r="S28" s="28"/>
      <c r="T28" s="56"/>
      <c r="U28" s="96"/>
      <c r="V28" s="56"/>
      <c r="W28" s="28"/>
      <c r="X28" s="56"/>
      <c r="Y28" s="96"/>
      <c r="Z28" s="57"/>
    </row>
    <row r="29" spans="1:26">
      <c r="A29" s="205" t="s">
        <v>27</v>
      </c>
      <c r="B29" s="205"/>
      <c r="C29" s="205"/>
      <c r="D29" s="205"/>
      <c r="E29" s="205"/>
      <c r="F29" s="205"/>
      <c r="G29" s="201">
        <v>2027</v>
      </c>
      <c r="H29" s="202"/>
      <c r="I29" s="202"/>
      <c r="J29" s="202"/>
      <c r="K29" s="201">
        <v>2573</v>
      </c>
      <c r="L29" s="202"/>
      <c r="M29" s="202"/>
      <c r="N29" s="213"/>
      <c r="O29" s="184">
        <v>3448</v>
      </c>
      <c r="P29" s="184"/>
      <c r="Q29" s="184"/>
      <c r="R29" s="184"/>
      <c r="S29" s="183">
        <v>8709</v>
      </c>
      <c r="T29" s="184"/>
      <c r="U29" s="184"/>
      <c r="V29" s="184"/>
      <c r="W29" s="183">
        <v>11448</v>
      </c>
      <c r="X29" s="184"/>
      <c r="Y29" s="184"/>
      <c r="Z29" s="185"/>
    </row>
    <row r="30" spans="1:26">
      <c r="A30" s="205" t="s">
        <v>42</v>
      </c>
      <c r="B30" s="205"/>
      <c r="C30" s="205"/>
      <c r="D30" s="205"/>
      <c r="E30" s="205"/>
      <c r="F30" s="205"/>
      <c r="G30" s="203">
        <v>1034</v>
      </c>
      <c r="H30" s="204"/>
      <c r="I30" s="204"/>
      <c r="J30" s="204"/>
      <c r="K30" s="203">
        <v>1210</v>
      </c>
      <c r="L30" s="204"/>
      <c r="M30" s="204"/>
      <c r="N30" s="206"/>
      <c r="O30" s="195">
        <v>1678</v>
      </c>
      <c r="P30" s="195"/>
      <c r="Q30" s="195"/>
      <c r="R30" s="195"/>
      <c r="S30" s="194">
        <v>5384</v>
      </c>
      <c r="T30" s="195"/>
      <c r="U30" s="195"/>
      <c r="V30" s="195"/>
      <c r="W30" s="194">
        <v>7339</v>
      </c>
      <c r="X30" s="195"/>
      <c r="Y30" s="195"/>
      <c r="Z30" s="196"/>
    </row>
    <row r="31" spans="1:26">
      <c r="A31" s="205" t="s">
        <v>19</v>
      </c>
      <c r="B31" s="205"/>
      <c r="C31" s="205"/>
      <c r="D31" s="205"/>
      <c r="E31" s="205"/>
      <c r="F31" s="205"/>
      <c r="G31" s="164">
        <v>993</v>
      </c>
      <c r="H31" s="165"/>
      <c r="I31" s="165"/>
      <c r="J31" s="165"/>
      <c r="K31" s="164">
        <v>1363</v>
      </c>
      <c r="L31" s="165"/>
      <c r="M31" s="165"/>
      <c r="N31" s="166"/>
      <c r="O31" s="208">
        <v>1770</v>
      </c>
      <c r="P31" s="208"/>
      <c r="Q31" s="208"/>
      <c r="R31" s="208"/>
      <c r="S31" s="207">
        <v>3325</v>
      </c>
      <c r="T31" s="208"/>
      <c r="U31" s="208"/>
      <c r="V31" s="208"/>
      <c r="W31" s="207">
        <v>4109</v>
      </c>
      <c r="X31" s="208"/>
      <c r="Y31" s="208"/>
      <c r="Z31" s="209"/>
    </row>
  </sheetData>
  <mergeCells count="51">
    <mergeCell ref="W31:Z31"/>
    <mergeCell ref="E26:E27"/>
    <mergeCell ref="O1:R1"/>
    <mergeCell ref="O29:R29"/>
    <mergeCell ref="O30:R30"/>
    <mergeCell ref="O31:R31"/>
    <mergeCell ref="S1:V1"/>
    <mergeCell ref="S29:V29"/>
    <mergeCell ref="S30:V30"/>
    <mergeCell ref="S31:V31"/>
    <mergeCell ref="K1:N1"/>
    <mergeCell ref="K29:N29"/>
    <mergeCell ref="G31:J31"/>
    <mergeCell ref="A31:F31"/>
    <mergeCell ref="E4:E5"/>
    <mergeCell ref="W30:Z30"/>
    <mergeCell ref="A7:A17"/>
    <mergeCell ref="B7:B17"/>
    <mergeCell ref="G29:J29"/>
    <mergeCell ref="G30:J30"/>
    <mergeCell ref="A29:F29"/>
    <mergeCell ref="A30:F30"/>
    <mergeCell ref="C7:C17"/>
    <mergeCell ref="K30:N30"/>
    <mergeCell ref="E20:E21"/>
    <mergeCell ref="E22:E23"/>
    <mergeCell ref="A3:A5"/>
    <mergeCell ref="W1:Z1"/>
    <mergeCell ref="W29:Z29"/>
    <mergeCell ref="B3:B5"/>
    <mergeCell ref="C3:C5"/>
    <mergeCell ref="D3:D5"/>
    <mergeCell ref="E3:F3"/>
    <mergeCell ref="D7:D17"/>
    <mergeCell ref="E16:E18"/>
    <mergeCell ref="K31:N31"/>
    <mergeCell ref="A1:A2"/>
    <mergeCell ref="B1:B2"/>
    <mergeCell ref="C1:C2"/>
    <mergeCell ref="C20:C27"/>
    <mergeCell ref="G1:J1"/>
    <mergeCell ref="E1:E2"/>
    <mergeCell ref="F1:F2"/>
    <mergeCell ref="D1:D2"/>
    <mergeCell ref="E24:E25"/>
    <mergeCell ref="A20:A27"/>
    <mergeCell ref="B20:B27"/>
    <mergeCell ref="D20:D27"/>
    <mergeCell ref="E7:E9"/>
    <mergeCell ref="E10:E12"/>
    <mergeCell ref="E13:E15"/>
  </mergeCells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A15" workbookViewId="0">
      <selection activeCell="J30" sqref="B29:J30"/>
    </sheetView>
  </sheetViews>
  <sheetFormatPr baseColWidth="10" defaultRowHeight="15" x14ac:dyDescent="0"/>
  <cols>
    <col min="1" max="1" width="24.33203125" customWidth="1"/>
    <col min="2" max="10" width="10.83203125" style="1"/>
  </cols>
  <sheetData>
    <row r="2" spans="1:10">
      <c r="B2" s="149" t="s">
        <v>13</v>
      </c>
      <c r="C2" s="150"/>
      <c r="D2" s="150"/>
      <c r="E2" s="150"/>
      <c r="F2" s="150"/>
      <c r="G2" s="150"/>
      <c r="H2" s="150"/>
      <c r="I2" s="150"/>
      <c r="J2" s="151"/>
    </row>
    <row r="3" spans="1:10" ht="45">
      <c r="A3" s="1"/>
      <c r="B3" s="7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47</v>
      </c>
      <c r="I3" s="26" t="s">
        <v>26</v>
      </c>
      <c r="J3" s="9" t="s">
        <v>33</v>
      </c>
    </row>
    <row r="4" spans="1:10">
      <c r="A4" s="29" t="s">
        <v>27</v>
      </c>
      <c r="B4" s="158">
        <v>2027</v>
      </c>
      <c r="C4" s="159"/>
      <c r="D4" s="159"/>
      <c r="E4" s="159"/>
      <c r="F4" s="159"/>
      <c r="G4" s="159"/>
      <c r="H4" s="159"/>
      <c r="I4" s="159"/>
      <c r="J4" s="160"/>
    </row>
    <row r="5" spans="1:10">
      <c r="A5" s="30" t="s">
        <v>18</v>
      </c>
      <c r="B5" s="10">
        <v>350</v>
      </c>
      <c r="C5" s="18">
        <v>359</v>
      </c>
      <c r="D5" s="18">
        <v>386</v>
      </c>
      <c r="E5" s="18">
        <v>352</v>
      </c>
      <c r="F5" s="18">
        <v>935</v>
      </c>
      <c r="G5" s="18">
        <v>928</v>
      </c>
      <c r="H5" s="18">
        <v>944</v>
      </c>
      <c r="I5" s="18">
        <v>955</v>
      </c>
      <c r="J5" s="11">
        <v>1040</v>
      </c>
    </row>
    <row r="6" spans="1:10" s="22" customFormat="1">
      <c r="A6" s="29" t="s">
        <v>28</v>
      </c>
      <c r="B6" s="16">
        <f>B5/2027</f>
        <v>0.17266896891958561</v>
      </c>
      <c r="C6" s="32">
        <f t="shared" ref="C6:J6" si="0">C5/2027</f>
        <v>0.17710902812037493</v>
      </c>
      <c r="D6" s="32">
        <f t="shared" si="0"/>
        <v>0.19042920572274297</v>
      </c>
      <c r="E6" s="32">
        <f t="shared" si="0"/>
        <v>0.17365564874198322</v>
      </c>
      <c r="F6" s="32">
        <f t="shared" si="0"/>
        <v>0.46127281697089295</v>
      </c>
      <c r="G6" s="32">
        <f t="shared" si="0"/>
        <v>0.45781943759250121</v>
      </c>
      <c r="H6" s="32">
        <f>H5/B4</f>
        <v>0.46571287617168228</v>
      </c>
      <c r="I6" s="32">
        <f t="shared" si="0"/>
        <v>0.47113961519486924</v>
      </c>
      <c r="J6" s="33">
        <f t="shared" si="0"/>
        <v>0.51307350764676862</v>
      </c>
    </row>
    <row r="7" spans="1:10">
      <c r="A7" s="30" t="s">
        <v>19</v>
      </c>
      <c r="B7" s="10">
        <v>1677</v>
      </c>
      <c r="C7" s="18">
        <v>1668</v>
      </c>
      <c r="D7" s="18">
        <v>1641</v>
      </c>
      <c r="E7" s="18">
        <f>2027-E5</f>
        <v>1675</v>
      </c>
      <c r="F7" s="18">
        <f>2027-F5</f>
        <v>1092</v>
      </c>
      <c r="G7" s="18">
        <f>2027-G5</f>
        <v>1099</v>
      </c>
      <c r="H7" s="18">
        <f>B4-H5</f>
        <v>1083</v>
      </c>
      <c r="I7" s="18">
        <f>2027-I5</f>
        <v>1072</v>
      </c>
      <c r="J7" s="11">
        <f>2027-J5</f>
        <v>987</v>
      </c>
    </row>
    <row r="8" spans="1:10" s="22" customFormat="1">
      <c r="A8" s="29" t="s">
        <v>29</v>
      </c>
      <c r="B8" s="17">
        <f>B7/2027</f>
        <v>0.82733103108041439</v>
      </c>
      <c r="C8" s="34">
        <f t="shared" ref="C8:J8" si="1">C7/2027</f>
        <v>0.82289097187962501</v>
      </c>
      <c r="D8" s="34">
        <f t="shared" si="1"/>
        <v>0.80957079427725698</v>
      </c>
      <c r="E8" s="34">
        <f>E7/2027</f>
        <v>0.82634435125801675</v>
      </c>
      <c r="F8" s="34">
        <f t="shared" si="1"/>
        <v>0.53872718302910705</v>
      </c>
      <c r="G8" s="34">
        <f t="shared" si="1"/>
        <v>0.54218056240749879</v>
      </c>
      <c r="H8" s="34">
        <f>H7/B4</f>
        <v>0.53428712382831767</v>
      </c>
      <c r="I8" s="34">
        <f t="shared" si="1"/>
        <v>0.52886038480513076</v>
      </c>
      <c r="J8" s="35">
        <f t="shared" si="1"/>
        <v>0.48692649235323138</v>
      </c>
    </row>
    <row r="11" spans="1:10">
      <c r="B11" s="155" t="s">
        <v>14</v>
      </c>
      <c r="C11" s="156"/>
      <c r="D11" s="156"/>
      <c r="E11" s="156"/>
      <c r="F11" s="156"/>
      <c r="G11" s="156"/>
      <c r="H11" s="156"/>
      <c r="I11" s="156"/>
      <c r="J11" s="157"/>
    </row>
    <row r="12" spans="1:10" ht="45">
      <c r="B12" s="19" t="s">
        <v>20</v>
      </c>
      <c r="C12" s="20" t="s">
        <v>21</v>
      </c>
      <c r="D12" s="36" t="s">
        <v>22</v>
      </c>
      <c r="E12" s="20" t="s">
        <v>23</v>
      </c>
      <c r="F12" s="20" t="s">
        <v>24</v>
      </c>
      <c r="G12" s="20" t="s">
        <v>25</v>
      </c>
      <c r="H12" s="20" t="s">
        <v>47</v>
      </c>
      <c r="I12" s="20" t="s">
        <v>26</v>
      </c>
      <c r="J12" s="21" t="s">
        <v>33</v>
      </c>
    </row>
    <row r="13" spans="1:10">
      <c r="A13" s="29" t="s">
        <v>27</v>
      </c>
      <c r="B13" s="203">
        <v>2573</v>
      </c>
      <c r="C13" s="204"/>
      <c r="D13" s="204"/>
      <c r="E13" s="204"/>
      <c r="F13" s="204"/>
      <c r="G13" s="204"/>
      <c r="H13" s="204"/>
      <c r="I13" s="204"/>
      <c r="J13" s="206"/>
    </row>
    <row r="14" spans="1:10">
      <c r="A14" s="30" t="s">
        <v>18</v>
      </c>
      <c r="B14" s="113">
        <v>424</v>
      </c>
      <c r="C14" s="101">
        <v>423</v>
      </c>
      <c r="D14" s="101">
        <v>431</v>
      </c>
      <c r="E14" s="101">
        <v>429</v>
      </c>
      <c r="F14" s="101">
        <v>1130</v>
      </c>
      <c r="G14" s="101">
        <v>1112</v>
      </c>
      <c r="H14" s="101">
        <v>1126</v>
      </c>
      <c r="I14" s="101">
        <v>1135</v>
      </c>
      <c r="J14" s="114">
        <v>1218</v>
      </c>
    </row>
    <row r="15" spans="1:10">
      <c r="A15" s="29" t="s">
        <v>28</v>
      </c>
      <c r="B15" s="123">
        <v>0.16478818499805675</v>
      </c>
      <c r="C15" s="63">
        <v>0.16439953361834433</v>
      </c>
      <c r="D15" s="63">
        <v>0.16750874465604354</v>
      </c>
      <c r="E15" s="63">
        <v>0.16673144189661873</v>
      </c>
      <c r="F15" s="63">
        <v>0.43917605907500973</v>
      </c>
      <c r="G15" s="63">
        <v>0.43218033424018654</v>
      </c>
      <c r="H15" s="32">
        <f>H14/B13</f>
        <v>0.43762145355616011</v>
      </c>
      <c r="I15" s="63">
        <v>0.44111931597357168</v>
      </c>
      <c r="J15" s="124">
        <v>0.47337738048970074</v>
      </c>
    </row>
    <row r="16" spans="1:10">
      <c r="A16" s="30" t="s">
        <v>19</v>
      </c>
      <c r="B16" s="105">
        <v>2149</v>
      </c>
      <c r="C16" s="106">
        <v>2150</v>
      </c>
      <c r="D16" s="106">
        <v>2142</v>
      </c>
      <c r="E16" s="106">
        <v>2144</v>
      </c>
      <c r="F16" s="106">
        <v>1443</v>
      </c>
      <c r="G16" s="106">
        <v>1461</v>
      </c>
      <c r="H16" s="18">
        <f>B13-H14</f>
        <v>1447</v>
      </c>
      <c r="I16" s="106">
        <v>1438</v>
      </c>
      <c r="J16" s="57">
        <v>1355</v>
      </c>
    </row>
    <row r="17" spans="1:10">
      <c r="A17" s="29" t="s">
        <v>29</v>
      </c>
      <c r="B17" s="125">
        <v>0.8352118150019433</v>
      </c>
      <c r="C17" s="126">
        <v>0.83560046638165564</v>
      </c>
      <c r="D17" s="126">
        <v>0.83249125534395652</v>
      </c>
      <c r="E17" s="126">
        <v>0.8332685581033813</v>
      </c>
      <c r="F17" s="126">
        <v>0.56082394092499033</v>
      </c>
      <c r="G17" s="126">
        <v>0.56781966575981346</v>
      </c>
      <c r="H17" s="34">
        <f>H16/B13</f>
        <v>0.56237854644383989</v>
      </c>
      <c r="I17" s="126">
        <v>0.55888068402642832</v>
      </c>
      <c r="J17" s="127">
        <v>0.52662261951029932</v>
      </c>
    </row>
    <row r="20" spans="1:10">
      <c r="B20" s="149" t="s">
        <v>15</v>
      </c>
      <c r="C20" s="150"/>
      <c r="D20" s="150"/>
      <c r="E20" s="150"/>
      <c r="F20" s="150"/>
      <c r="G20" s="150"/>
      <c r="H20" s="150"/>
      <c r="I20" s="150"/>
      <c r="J20" s="151"/>
    </row>
    <row r="21" spans="1:10" ht="45">
      <c r="B21" s="19" t="s">
        <v>20</v>
      </c>
      <c r="C21" s="20" t="s">
        <v>21</v>
      </c>
      <c r="D21" s="20" t="s">
        <v>22</v>
      </c>
      <c r="E21" s="20" t="s">
        <v>23</v>
      </c>
      <c r="F21" s="20" t="s">
        <v>24</v>
      </c>
      <c r="G21" s="20" t="s">
        <v>25</v>
      </c>
      <c r="H21" s="20" t="s">
        <v>47</v>
      </c>
      <c r="I21" s="20" t="s">
        <v>26</v>
      </c>
      <c r="J21" s="21" t="s">
        <v>33</v>
      </c>
    </row>
    <row r="22" spans="1:10">
      <c r="A22" s="29" t="s">
        <v>27</v>
      </c>
      <c r="B22" s="152">
        <v>3448</v>
      </c>
      <c r="C22" s="153"/>
      <c r="D22" s="153"/>
      <c r="E22" s="153"/>
      <c r="F22" s="153"/>
      <c r="G22" s="153"/>
      <c r="H22" s="153"/>
      <c r="I22" s="153"/>
      <c r="J22" s="154"/>
    </row>
    <row r="23" spans="1:10">
      <c r="A23" s="30" t="s">
        <v>18</v>
      </c>
      <c r="B23" s="105">
        <v>1116</v>
      </c>
      <c r="C23" s="106">
        <v>1123</v>
      </c>
      <c r="D23" s="106">
        <v>1154</v>
      </c>
      <c r="E23" s="106">
        <v>1134</v>
      </c>
      <c r="F23" s="106">
        <v>1573</v>
      </c>
      <c r="G23" s="106">
        <v>1562</v>
      </c>
      <c r="H23" s="101">
        <v>1575</v>
      </c>
      <c r="I23" s="106">
        <v>1571</v>
      </c>
      <c r="J23" s="57">
        <v>1683</v>
      </c>
    </row>
    <row r="24" spans="1:10">
      <c r="A24" s="29" t="s">
        <v>28</v>
      </c>
      <c r="B24" s="123">
        <v>0.32366589327146172</v>
      </c>
      <c r="C24" s="63">
        <v>0.32569605568445475</v>
      </c>
      <c r="D24" s="63">
        <v>0.33468677494199534</v>
      </c>
      <c r="E24" s="63">
        <v>0.32888631090487241</v>
      </c>
      <c r="F24" s="63">
        <v>0.45620649651972156</v>
      </c>
      <c r="G24" s="63">
        <v>0.45301624129930396</v>
      </c>
      <c r="H24" s="32">
        <f>H23/B22</f>
        <v>0.45678654292343385</v>
      </c>
      <c r="I24" s="63">
        <v>0.45562645011600927</v>
      </c>
      <c r="J24" s="124">
        <v>0.48810904872389793</v>
      </c>
    </row>
    <row r="25" spans="1:10">
      <c r="A25" s="30" t="s">
        <v>19</v>
      </c>
      <c r="B25" s="105">
        <v>2332</v>
      </c>
      <c r="C25" s="106">
        <v>2325</v>
      </c>
      <c r="D25" s="106">
        <v>2294</v>
      </c>
      <c r="E25" s="106">
        <v>2314</v>
      </c>
      <c r="F25" s="106">
        <v>1875</v>
      </c>
      <c r="G25" s="106">
        <v>1886</v>
      </c>
      <c r="H25" s="18">
        <f>B22-H23</f>
        <v>1873</v>
      </c>
      <c r="I25" s="106">
        <v>1877</v>
      </c>
      <c r="J25" s="57">
        <v>1765</v>
      </c>
    </row>
    <row r="26" spans="1:10">
      <c r="A26" s="29" t="s">
        <v>29</v>
      </c>
      <c r="B26" s="125">
        <v>0.67633410672853833</v>
      </c>
      <c r="C26" s="126">
        <v>0.67430394431554519</v>
      </c>
      <c r="D26" s="126">
        <v>0.66531322505800461</v>
      </c>
      <c r="E26" s="126">
        <v>0.67111368909512759</v>
      </c>
      <c r="F26" s="126">
        <v>0.54379350348027844</v>
      </c>
      <c r="G26" s="126">
        <v>0.54698375870069604</v>
      </c>
      <c r="H26" s="34">
        <f>H25/B22</f>
        <v>0.5432134570765661</v>
      </c>
      <c r="I26" s="126">
        <v>0.54437354988399067</v>
      </c>
      <c r="J26" s="127">
        <v>0.51189095127610207</v>
      </c>
    </row>
    <row r="29" spans="1:10">
      <c r="B29" s="149" t="s">
        <v>16</v>
      </c>
      <c r="C29" s="150"/>
      <c r="D29" s="150"/>
      <c r="E29" s="150"/>
      <c r="F29" s="150"/>
      <c r="G29" s="150"/>
      <c r="H29" s="150"/>
      <c r="I29" s="150"/>
      <c r="J29" s="151"/>
    </row>
    <row r="30" spans="1:10" ht="45">
      <c r="B30" s="19" t="s">
        <v>20</v>
      </c>
      <c r="C30" s="20" t="s">
        <v>21</v>
      </c>
      <c r="D30" s="20" t="s">
        <v>22</v>
      </c>
      <c r="E30" s="20" t="s">
        <v>23</v>
      </c>
      <c r="F30" s="20" t="s">
        <v>24</v>
      </c>
      <c r="G30" s="20" t="s">
        <v>25</v>
      </c>
      <c r="H30" s="20" t="s">
        <v>47</v>
      </c>
      <c r="I30" s="20" t="s">
        <v>26</v>
      </c>
      <c r="J30" s="21" t="s">
        <v>33</v>
      </c>
    </row>
    <row r="31" spans="1:10">
      <c r="A31" s="29" t="s">
        <v>27</v>
      </c>
      <c r="B31" s="203">
        <v>8709</v>
      </c>
      <c r="C31" s="204"/>
      <c r="D31" s="204"/>
      <c r="E31" s="204"/>
      <c r="F31" s="204"/>
      <c r="G31" s="204"/>
      <c r="H31" s="204"/>
      <c r="I31" s="204"/>
      <c r="J31" s="206"/>
    </row>
    <row r="32" spans="1:10">
      <c r="A32" s="30" t="s">
        <v>18</v>
      </c>
      <c r="B32" s="115">
        <v>1453</v>
      </c>
      <c r="C32" s="102">
        <v>1602</v>
      </c>
      <c r="D32" s="102">
        <v>1798</v>
      </c>
      <c r="E32" s="102">
        <v>1482</v>
      </c>
      <c r="F32" s="102">
        <v>5130</v>
      </c>
      <c r="G32" s="102">
        <v>5092</v>
      </c>
      <c r="H32" s="102">
        <v>5127</v>
      </c>
      <c r="I32" s="102">
        <v>5155</v>
      </c>
      <c r="J32" s="116">
        <v>5401</v>
      </c>
    </row>
    <row r="33" spans="1:10">
      <c r="A33" s="29" t="s">
        <v>28</v>
      </c>
      <c r="B33" s="117">
        <v>0.16683890228499254</v>
      </c>
      <c r="C33" s="118">
        <v>0.18394764037202893</v>
      </c>
      <c r="D33" s="118">
        <v>0.20645309449994259</v>
      </c>
      <c r="E33" s="118">
        <v>0.17016879090595935</v>
      </c>
      <c r="F33" s="118">
        <v>0.5890458146744747</v>
      </c>
      <c r="G33" s="118">
        <v>0.58468251234355262</v>
      </c>
      <c r="H33" s="32">
        <f>H32/B31</f>
        <v>0.58870134343782299</v>
      </c>
      <c r="I33" s="118">
        <v>0.59191640831323922</v>
      </c>
      <c r="J33" s="119">
        <v>0.62016304971868186</v>
      </c>
    </row>
    <row r="34" spans="1:10">
      <c r="A34" s="30" t="s">
        <v>19</v>
      </c>
      <c r="B34" s="115">
        <v>7256</v>
      </c>
      <c r="C34" s="102">
        <v>7107</v>
      </c>
      <c r="D34" s="102">
        <v>6911</v>
      </c>
      <c r="E34" s="102">
        <v>7227</v>
      </c>
      <c r="F34" s="102">
        <v>3579</v>
      </c>
      <c r="G34" s="102">
        <v>3617</v>
      </c>
      <c r="H34" s="18">
        <f>B31-H32</f>
        <v>3582</v>
      </c>
      <c r="I34" s="102">
        <v>3554</v>
      </c>
      <c r="J34" s="116">
        <v>3308</v>
      </c>
    </row>
    <row r="35" spans="1:10">
      <c r="A35" s="29" t="s">
        <v>29</v>
      </c>
      <c r="B35" s="120">
        <v>0.83316109771500746</v>
      </c>
      <c r="C35" s="121">
        <v>0.81605235962797107</v>
      </c>
      <c r="D35" s="121">
        <v>0.79354690550005746</v>
      </c>
      <c r="E35" s="121">
        <v>0.82983120909404062</v>
      </c>
      <c r="F35" s="121">
        <v>0.4109541853255253</v>
      </c>
      <c r="G35" s="121">
        <v>0.41531748765644733</v>
      </c>
      <c r="H35" s="34">
        <f>H34/B31</f>
        <v>0.41129865656217707</v>
      </c>
      <c r="I35" s="121">
        <v>0.40808359168676084</v>
      </c>
      <c r="J35" s="122">
        <v>0.3798369502813182</v>
      </c>
    </row>
    <row r="36" spans="1:10">
      <c r="A36" s="109"/>
      <c r="B36" s="128"/>
      <c r="C36" s="128"/>
      <c r="D36" s="128"/>
      <c r="E36" s="128"/>
      <c r="F36" s="128"/>
      <c r="G36" s="128"/>
      <c r="H36" s="110"/>
      <c r="I36" s="128"/>
      <c r="J36" s="128"/>
    </row>
    <row r="37" spans="1:10">
      <c r="A37" s="111"/>
      <c r="B37" s="112"/>
      <c r="C37" s="112"/>
      <c r="D37" s="112"/>
      <c r="E37" s="112"/>
      <c r="F37" s="112"/>
      <c r="G37" s="112"/>
      <c r="H37" s="112"/>
      <c r="I37" s="112"/>
      <c r="J37" s="112"/>
    </row>
    <row r="38" spans="1:10">
      <c r="B38" s="149" t="s">
        <v>17</v>
      </c>
      <c r="C38" s="150"/>
      <c r="D38" s="150"/>
      <c r="E38" s="150"/>
      <c r="F38" s="150"/>
      <c r="G38" s="150"/>
      <c r="H38" s="150"/>
      <c r="I38" s="150"/>
      <c r="J38" s="151"/>
    </row>
    <row r="39" spans="1:10" ht="45">
      <c r="B39" s="19" t="s">
        <v>20</v>
      </c>
      <c r="C39" s="20" t="s">
        <v>21</v>
      </c>
      <c r="D39" s="20" t="s">
        <v>22</v>
      </c>
      <c r="E39" s="20" t="s">
        <v>23</v>
      </c>
      <c r="F39" s="20" t="s">
        <v>24</v>
      </c>
      <c r="G39" s="20" t="s">
        <v>25</v>
      </c>
      <c r="H39" s="20" t="s">
        <v>47</v>
      </c>
      <c r="I39" s="20" t="s">
        <v>26</v>
      </c>
      <c r="J39" s="21" t="s">
        <v>33</v>
      </c>
    </row>
    <row r="40" spans="1:10">
      <c r="A40" s="29" t="s">
        <v>27</v>
      </c>
      <c r="B40" s="152">
        <v>11448</v>
      </c>
      <c r="C40" s="153"/>
      <c r="D40" s="153"/>
      <c r="E40" s="153"/>
      <c r="F40" s="153"/>
      <c r="G40" s="153"/>
      <c r="H40" s="153"/>
      <c r="I40" s="153"/>
      <c r="J40" s="154"/>
    </row>
    <row r="41" spans="1:10">
      <c r="A41" s="30" t="s">
        <v>18</v>
      </c>
      <c r="B41" s="115">
        <v>6395</v>
      </c>
      <c r="C41" s="102">
        <v>6414</v>
      </c>
      <c r="D41" s="102">
        <v>6523</v>
      </c>
      <c r="E41" s="102">
        <v>6504</v>
      </c>
      <c r="F41" s="102">
        <v>6988</v>
      </c>
      <c r="G41" s="102">
        <v>6933</v>
      </c>
      <c r="H41" s="102">
        <v>6994</v>
      </c>
      <c r="I41" s="102">
        <v>7018</v>
      </c>
      <c r="J41" s="116">
        <v>7336</v>
      </c>
    </row>
    <row r="42" spans="1:10">
      <c r="A42" s="29" t="s">
        <v>28</v>
      </c>
      <c r="B42" s="117">
        <v>0.55861285814116002</v>
      </c>
      <c r="C42" s="118">
        <v>0.560272536687631</v>
      </c>
      <c r="D42" s="118">
        <v>0.56979385045422781</v>
      </c>
      <c r="E42" s="118">
        <v>0.56813417190775684</v>
      </c>
      <c r="F42" s="118">
        <v>0.61041229909154437</v>
      </c>
      <c r="G42" s="118">
        <v>0.60560796645702308</v>
      </c>
      <c r="H42" s="32">
        <f>H41/B40</f>
        <v>0.61093640810621941</v>
      </c>
      <c r="I42" s="118">
        <v>0.61303284416491965</v>
      </c>
      <c r="J42" s="119">
        <v>0.64081062194269744</v>
      </c>
    </row>
    <row r="43" spans="1:10">
      <c r="A43" s="30" t="s">
        <v>19</v>
      </c>
      <c r="B43" s="115">
        <v>5053</v>
      </c>
      <c r="C43" s="102">
        <v>5034</v>
      </c>
      <c r="D43" s="102">
        <v>4925</v>
      </c>
      <c r="E43" s="102">
        <v>4944</v>
      </c>
      <c r="F43" s="102">
        <v>4460</v>
      </c>
      <c r="G43" s="102">
        <v>4515</v>
      </c>
      <c r="H43" s="18">
        <f>B40-H41</f>
        <v>4454</v>
      </c>
      <c r="I43" s="102">
        <v>4430</v>
      </c>
      <c r="J43" s="116">
        <v>4112</v>
      </c>
    </row>
    <row r="44" spans="1:10">
      <c r="A44" s="29" t="s">
        <v>29</v>
      </c>
      <c r="B44" s="120">
        <v>0.44138714185883998</v>
      </c>
      <c r="C44" s="121">
        <v>0.43972746331236895</v>
      </c>
      <c r="D44" s="121">
        <v>0.43020614954577219</v>
      </c>
      <c r="E44" s="121">
        <v>0.43186582809224316</v>
      </c>
      <c r="F44" s="121">
        <v>0.38958770090845563</v>
      </c>
      <c r="G44" s="121">
        <v>0.39439203354297692</v>
      </c>
      <c r="H44" s="34">
        <f>H43/B40</f>
        <v>0.38906359189378059</v>
      </c>
      <c r="I44" s="121">
        <v>0.38696715583508001</v>
      </c>
      <c r="J44" s="122">
        <v>0.35918937805730261</v>
      </c>
    </row>
    <row r="47" spans="1:10">
      <c r="B47" s="1" t="s">
        <v>44</v>
      </c>
    </row>
    <row r="48" spans="1:10">
      <c r="B48" s="1" t="s">
        <v>45</v>
      </c>
    </row>
    <row r="49" spans="2:2">
      <c r="B49" s="1" t="s">
        <v>46</v>
      </c>
    </row>
    <row r="50" spans="2:2">
      <c r="B50" s="1" t="s">
        <v>48</v>
      </c>
    </row>
  </sheetData>
  <mergeCells count="10">
    <mergeCell ref="B40:J40"/>
    <mergeCell ref="B29:J29"/>
    <mergeCell ref="B31:J31"/>
    <mergeCell ref="B11:J11"/>
    <mergeCell ref="B13:J13"/>
    <mergeCell ref="B2:J2"/>
    <mergeCell ref="B4:J4"/>
    <mergeCell ref="B20:J20"/>
    <mergeCell ref="B22:J22"/>
    <mergeCell ref="B38:J38"/>
  </mergeCells>
  <pageMargins left="0.75" right="0.75" top="1" bottom="1" header="0.5" footer="0.5"/>
  <pageSetup orientation="portrait" horizontalDpi="4294967292" verticalDpi="4294967292"/>
  <ignoredErrors>
    <ignoredError sqref="H7:J7 E7:G7 H6 H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Z35" sqref="Z35"/>
    </sheetView>
  </sheetViews>
  <sheetFormatPr baseColWidth="10" defaultRowHeight="15" x14ac:dyDescent="0"/>
  <cols>
    <col min="15" max="18" width="10.83203125" style="1"/>
  </cols>
  <sheetData>
    <row r="1" spans="1:26">
      <c r="A1" s="167"/>
      <c r="B1" s="169" t="s">
        <v>30</v>
      </c>
      <c r="C1" s="169" t="s">
        <v>32</v>
      </c>
      <c r="D1" s="169" t="s">
        <v>31</v>
      </c>
      <c r="E1" s="172"/>
      <c r="F1" s="174"/>
      <c r="G1" s="149" t="s">
        <v>13</v>
      </c>
      <c r="H1" s="150"/>
      <c r="I1" s="150"/>
      <c r="J1" s="150"/>
      <c r="K1" s="210" t="s">
        <v>14</v>
      </c>
      <c r="L1" s="211"/>
      <c r="M1" s="211"/>
      <c r="N1" s="211"/>
      <c r="O1" s="149" t="s">
        <v>15</v>
      </c>
      <c r="P1" s="150"/>
      <c r="Q1" s="150"/>
      <c r="R1" s="150"/>
      <c r="S1" s="210" t="s">
        <v>16</v>
      </c>
      <c r="T1" s="211"/>
      <c r="U1" s="211"/>
      <c r="V1" s="211"/>
      <c r="W1" s="149" t="s">
        <v>17</v>
      </c>
      <c r="X1" s="150"/>
      <c r="Y1" s="150"/>
      <c r="Z1" s="151"/>
    </row>
    <row r="2" spans="1:26" ht="30">
      <c r="A2" s="168"/>
      <c r="B2" s="170"/>
      <c r="C2" s="170"/>
      <c r="D2" s="170"/>
      <c r="E2" s="173"/>
      <c r="F2" s="175"/>
      <c r="G2" s="7" t="s">
        <v>24</v>
      </c>
      <c r="H2" s="26" t="s">
        <v>25</v>
      </c>
      <c r="I2" s="26" t="s">
        <v>47</v>
      </c>
      <c r="J2" s="26" t="s">
        <v>26</v>
      </c>
      <c r="K2" s="7" t="s">
        <v>24</v>
      </c>
      <c r="L2" s="26" t="s">
        <v>25</v>
      </c>
      <c r="M2" s="26" t="s">
        <v>47</v>
      </c>
      <c r="N2" s="26" t="s">
        <v>26</v>
      </c>
      <c r="O2" s="7" t="s">
        <v>24</v>
      </c>
      <c r="P2" s="26" t="s">
        <v>25</v>
      </c>
      <c r="Q2" s="26" t="s">
        <v>47</v>
      </c>
      <c r="R2" s="26" t="s">
        <v>26</v>
      </c>
      <c r="S2" s="7" t="s">
        <v>24</v>
      </c>
      <c r="T2" s="26" t="s">
        <v>25</v>
      </c>
      <c r="U2" s="26" t="s">
        <v>47</v>
      </c>
      <c r="V2" s="26" t="s">
        <v>26</v>
      </c>
      <c r="W2" s="7" t="s">
        <v>24</v>
      </c>
      <c r="X2" s="26" t="s">
        <v>25</v>
      </c>
      <c r="Y2" s="26" t="s">
        <v>47</v>
      </c>
      <c r="Z2" s="9" t="s">
        <v>26</v>
      </c>
    </row>
    <row r="3" spans="1:26">
      <c r="A3" s="181" t="s">
        <v>35</v>
      </c>
      <c r="B3" s="186" t="s">
        <v>36</v>
      </c>
      <c r="C3" s="188" t="s">
        <v>37</v>
      </c>
      <c r="D3" s="190" t="s">
        <v>36</v>
      </c>
      <c r="E3" s="192" t="s">
        <v>43</v>
      </c>
      <c r="F3" s="193"/>
      <c r="G3" s="69">
        <v>209</v>
      </c>
      <c r="H3" s="69">
        <v>205</v>
      </c>
      <c r="I3" s="69">
        <v>325</v>
      </c>
      <c r="J3" s="69">
        <v>451</v>
      </c>
      <c r="K3" s="68">
        <v>301</v>
      </c>
      <c r="L3" s="69">
        <v>305</v>
      </c>
      <c r="M3" s="69">
        <v>543</v>
      </c>
      <c r="N3" s="85">
        <v>776</v>
      </c>
      <c r="O3" s="73">
        <v>185</v>
      </c>
      <c r="P3" s="73">
        <v>185</v>
      </c>
      <c r="Q3" s="73">
        <v>283</v>
      </c>
      <c r="R3" s="75">
        <v>377</v>
      </c>
      <c r="S3" s="73">
        <v>172</v>
      </c>
      <c r="T3" s="73">
        <v>172</v>
      </c>
      <c r="U3" s="73">
        <v>233</v>
      </c>
      <c r="V3" s="75">
        <v>302</v>
      </c>
      <c r="W3" s="73">
        <v>205</v>
      </c>
      <c r="X3" s="73">
        <v>205</v>
      </c>
      <c r="Y3" s="73">
        <v>324</v>
      </c>
      <c r="Z3" s="75">
        <v>435</v>
      </c>
    </row>
    <row r="4" spans="1:26" ht="15" customHeight="1">
      <c r="A4" s="182"/>
      <c r="B4" s="187"/>
      <c r="C4" s="189"/>
      <c r="D4" s="191"/>
      <c r="E4" s="214"/>
      <c r="F4" s="8" t="s">
        <v>39</v>
      </c>
      <c r="G4" s="10">
        <v>935</v>
      </c>
      <c r="H4" s="18">
        <v>928</v>
      </c>
      <c r="I4" s="18">
        <v>944</v>
      </c>
      <c r="J4" s="18">
        <v>955</v>
      </c>
      <c r="K4" s="44">
        <v>1130</v>
      </c>
      <c r="L4" s="45">
        <v>1112</v>
      </c>
      <c r="M4" s="45">
        <v>1126</v>
      </c>
      <c r="N4" s="45">
        <v>1135</v>
      </c>
      <c r="O4" s="95">
        <v>1573</v>
      </c>
      <c r="P4" s="96">
        <v>1562</v>
      </c>
      <c r="Q4" s="45">
        <v>1575</v>
      </c>
      <c r="R4" s="96">
        <v>1571</v>
      </c>
      <c r="S4" s="44">
        <v>5130</v>
      </c>
      <c r="T4" s="45">
        <v>5092</v>
      </c>
      <c r="U4" s="45">
        <v>5127</v>
      </c>
      <c r="V4" s="45">
        <v>5155</v>
      </c>
      <c r="W4" s="44">
        <v>6988</v>
      </c>
      <c r="X4" s="45">
        <v>6933</v>
      </c>
      <c r="Y4" s="45">
        <v>6994</v>
      </c>
      <c r="Z4" s="46">
        <v>7018</v>
      </c>
    </row>
    <row r="5" spans="1:26">
      <c r="A5" s="182"/>
      <c r="B5" s="187"/>
      <c r="C5" s="189"/>
      <c r="D5" s="191"/>
      <c r="E5" s="214"/>
      <c r="F5" s="8" t="s">
        <v>40</v>
      </c>
      <c r="G5" s="37">
        <f>G4/2027</f>
        <v>0.46127281697089295</v>
      </c>
      <c r="H5" s="38">
        <f t="shared" ref="H5:J5" si="0">H4/2027</f>
        <v>0.45781943759250121</v>
      </c>
      <c r="I5" s="38">
        <f>I4/2027</f>
        <v>0.46571287617168228</v>
      </c>
      <c r="J5" s="38">
        <f t="shared" si="0"/>
        <v>0.47113961519486924</v>
      </c>
      <c r="K5" s="47">
        <v>0.43917605907500973</v>
      </c>
      <c r="L5" s="48">
        <v>0.43218033424018654</v>
      </c>
      <c r="M5" s="48">
        <f>M4/2573</f>
        <v>0.43762145355616011</v>
      </c>
      <c r="N5" s="48">
        <v>0.44111931597357168</v>
      </c>
      <c r="O5" s="108">
        <v>0.45619999999999999</v>
      </c>
      <c r="P5" s="107">
        <v>0.45300000000000001</v>
      </c>
      <c r="Q5" s="107">
        <f>Q4/3448</f>
        <v>0.45678654292343385</v>
      </c>
      <c r="R5" s="107">
        <v>0.4556</v>
      </c>
      <c r="S5" s="47">
        <v>0.5890458146744747</v>
      </c>
      <c r="T5" s="48">
        <v>0.58468251234355262</v>
      </c>
      <c r="U5" s="48">
        <f>U4/8709</f>
        <v>0.58870134343782299</v>
      </c>
      <c r="V5" s="48">
        <v>0.59191640831323922</v>
      </c>
      <c r="W5" s="47">
        <v>0.61041229909154437</v>
      </c>
      <c r="X5" s="48">
        <v>0.60560796645702308</v>
      </c>
      <c r="Y5" s="48">
        <f>Y4/11448</f>
        <v>0.61093640810621941</v>
      </c>
      <c r="Z5" s="49">
        <v>0.61303284416491965</v>
      </c>
    </row>
    <row r="6" spans="1:26">
      <c r="A6" s="14"/>
      <c r="B6" s="14"/>
      <c r="C6" s="14"/>
      <c r="D6" s="14"/>
      <c r="E6" s="14"/>
      <c r="F6" s="14"/>
      <c r="G6" s="215"/>
      <c r="H6" s="189"/>
      <c r="I6" s="189"/>
      <c r="J6" s="189"/>
      <c r="K6" s="4"/>
      <c r="L6" s="5"/>
      <c r="M6" s="5"/>
      <c r="N6" s="5"/>
      <c r="O6" s="95"/>
      <c r="P6" s="96"/>
      <c r="Q6" s="96"/>
      <c r="R6" s="96"/>
      <c r="S6" s="4"/>
      <c r="T6" s="5"/>
      <c r="U6" s="5"/>
      <c r="V6" s="5"/>
      <c r="W6" s="4"/>
      <c r="X6" s="5"/>
      <c r="Y6" s="5"/>
      <c r="Z6" s="6"/>
    </row>
    <row r="7" spans="1:26">
      <c r="A7" s="197" t="s">
        <v>38</v>
      </c>
      <c r="B7" s="199" t="s">
        <v>34</v>
      </c>
      <c r="C7" s="186" t="s">
        <v>36</v>
      </c>
      <c r="D7" s="190" t="s">
        <v>36</v>
      </c>
      <c r="E7" s="218" t="s">
        <v>20</v>
      </c>
      <c r="F7" s="15" t="s">
        <v>39</v>
      </c>
      <c r="G7" s="39">
        <v>5</v>
      </c>
      <c r="H7" s="40">
        <v>7</v>
      </c>
      <c r="I7" s="40">
        <v>7</v>
      </c>
      <c r="J7" s="40">
        <v>8</v>
      </c>
      <c r="K7" s="50">
        <v>2</v>
      </c>
      <c r="L7" s="51">
        <v>4</v>
      </c>
      <c r="M7" s="51">
        <v>4</v>
      </c>
      <c r="N7" s="51">
        <v>1</v>
      </c>
      <c r="O7" s="50">
        <v>36</v>
      </c>
      <c r="P7" s="51">
        <v>44</v>
      </c>
      <c r="Q7" s="51">
        <v>36</v>
      </c>
      <c r="R7" s="51">
        <v>39</v>
      </c>
      <c r="S7" s="50">
        <v>23</v>
      </c>
      <c r="T7" s="51">
        <v>34</v>
      </c>
      <c r="U7" s="51">
        <v>32</v>
      </c>
      <c r="V7" s="51">
        <v>26</v>
      </c>
      <c r="W7" s="50">
        <v>167</v>
      </c>
      <c r="X7" s="51">
        <v>189</v>
      </c>
      <c r="Y7" s="51">
        <v>160</v>
      </c>
      <c r="Z7" s="52">
        <v>144</v>
      </c>
    </row>
    <row r="8" spans="1:26">
      <c r="A8" s="198"/>
      <c r="B8" s="200"/>
      <c r="C8" s="187"/>
      <c r="D8" s="191"/>
      <c r="E8" s="218"/>
      <c r="F8" s="15" t="s">
        <v>40</v>
      </c>
      <c r="G8" s="41">
        <f>G7/2027</f>
        <v>2.4666995559940799E-3</v>
      </c>
      <c r="H8" s="42">
        <f>H7/2027</f>
        <v>3.453379378391712E-3</v>
      </c>
      <c r="I8" s="42">
        <f>I7/2027</f>
        <v>3.453379378391712E-3</v>
      </c>
      <c r="J8" s="42">
        <f>J7/2027</f>
        <v>3.9467192895905282E-3</v>
      </c>
      <c r="K8" s="53">
        <v>9.8667982239763205E-4</v>
      </c>
      <c r="L8" s="54">
        <v>1.9733596447952641E-3</v>
      </c>
      <c r="M8" s="54">
        <f>M7/2573</f>
        <v>1.5546055188495919E-3</v>
      </c>
      <c r="N8" s="54">
        <v>4.9333991119881603E-4</v>
      </c>
      <c r="O8" s="53">
        <v>1.0440835266821345E-2</v>
      </c>
      <c r="P8" s="54">
        <v>1.2761020881670533E-2</v>
      </c>
      <c r="Q8" s="54">
        <f>Q7/3448</f>
        <v>1.0440835266821345E-2</v>
      </c>
      <c r="R8" s="54">
        <v>1.1310904872389791E-2</v>
      </c>
      <c r="S8" s="53">
        <v>2.6409461476633368E-3</v>
      </c>
      <c r="T8" s="54">
        <v>3.9040073487197151E-3</v>
      </c>
      <c r="U8" s="54">
        <f>U7/8709</f>
        <v>3.6743598576185555E-3</v>
      </c>
      <c r="V8" s="54">
        <v>2.9854173843150765E-3</v>
      </c>
      <c r="W8" s="53">
        <v>1.4587700908455625E-2</v>
      </c>
      <c r="X8" s="54">
        <v>1.6509433962264151E-2</v>
      </c>
      <c r="Y8" s="54">
        <f>Y7/11448</f>
        <v>1.3976240391334731E-2</v>
      </c>
      <c r="Z8" s="55">
        <v>1.2578616352201259E-2</v>
      </c>
    </row>
    <row r="9" spans="1:26" ht="28">
      <c r="A9" s="198"/>
      <c r="B9" s="200"/>
      <c r="C9" s="187"/>
      <c r="D9" s="191"/>
      <c r="E9" s="218"/>
      <c r="F9" s="135" t="s">
        <v>49</v>
      </c>
      <c r="G9" s="129">
        <v>3</v>
      </c>
      <c r="H9" s="130">
        <v>3</v>
      </c>
      <c r="I9" s="130">
        <v>3</v>
      </c>
      <c r="J9" s="130">
        <v>5</v>
      </c>
      <c r="K9" s="148">
        <v>2</v>
      </c>
      <c r="L9" s="147">
        <v>2</v>
      </c>
      <c r="M9" s="147">
        <v>2</v>
      </c>
      <c r="N9" s="147">
        <v>1</v>
      </c>
      <c r="O9" s="148">
        <v>22</v>
      </c>
      <c r="P9" s="147">
        <v>29</v>
      </c>
      <c r="Q9" s="147">
        <v>20</v>
      </c>
      <c r="R9" s="147">
        <v>22</v>
      </c>
      <c r="S9" s="148">
        <v>6</v>
      </c>
      <c r="T9" s="147">
        <v>6</v>
      </c>
      <c r="U9" s="147">
        <v>6</v>
      </c>
      <c r="V9" s="147">
        <v>7</v>
      </c>
      <c r="W9" s="148">
        <v>28</v>
      </c>
      <c r="X9" s="147">
        <v>27</v>
      </c>
      <c r="Y9" s="147">
        <v>22</v>
      </c>
      <c r="Z9" s="134">
        <v>24</v>
      </c>
    </row>
    <row r="10" spans="1:26">
      <c r="A10" s="198"/>
      <c r="B10" s="200"/>
      <c r="C10" s="187"/>
      <c r="D10" s="191"/>
      <c r="E10" s="219" t="s">
        <v>21</v>
      </c>
      <c r="F10" s="67" t="s">
        <v>39</v>
      </c>
      <c r="G10" s="68">
        <v>5</v>
      </c>
      <c r="H10" s="69">
        <v>6</v>
      </c>
      <c r="I10" s="69">
        <v>6</v>
      </c>
      <c r="J10" s="69">
        <v>8</v>
      </c>
      <c r="K10" s="74">
        <v>2</v>
      </c>
      <c r="L10" s="73">
        <v>4</v>
      </c>
      <c r="M10" s="73">
        <v>4</v>
      </c>
      <c r="N10" s="73">
        <v>1</v>
      </c>
      <c r="O10" s="74">
        <v>38</v>
      </c>
      <c r="P10" s="73">
        <v>47</v>
      </c>
      <c r="Q10" s="73">
        <v>39</v>
      </c>
      <c r="R10" s="73">
        <v>42</v>
      </c>
      <c r="S10" s="74">
        <v>28</v>
      </c>
      <c r="T10" s="73">
        <v>39</v>
      </c>
      <c r="U10" s="73">
        <v>35</v>
      </c>
      <c r="V10" s="73">
        <v>31</v>
      </c>
      <c r="W10" s="74">
        <v>166</v>
      </c>
      <c r="X10" s="73">
        <v>191</v>
      </c>
      <c r="Y10" s="73">
        <v>156</v>
      </c>
      <c r="Z10" s="75">
        <v>142</v>
      </c>
    </row>
    <row r="11" spans="1:26">
      <c r="A11" s="198"/>
      <c r="B11" s="200"/>
      <c r="C11" s="187"/>
      <c r="D11" s="191"/>
      <c r="E11" s="219"/>
      <c r="F11" s="67" t="s">
        <v>40</v>
      </c>
      <c r="G11" s="76">
        <f>G10/2027</f>
        <v>2.4666995559940799E-3</v>
      </c>
      <c r="H11" s="77">
        <f t="shared" ref="H11:J11" si="1">H10/2027</f>
        <v>2.9600394671928957E-3</v>
      </c>
      <c r="I11" s="77">
        <f t="shared" si="1"/>
        <v>2.9600394671928957E-3</v>
      </c>
      <c r="J11" s="77">
        <f>J10/2027</f>
        <v>3.9467192895905282E-3</v>
      </c>
      <c r="K11" s="80">
        <v>9.8667982239763205E-4</v>
      </c>
      <c r="L11" s="79">
        <v>1.9733596447952641E-3</v>
      </c>
      <c r="M11" s="79">
        <f>M10/2573</f>
        <v>1.5546055188495919E-3</v>
      </c>
      <c r="N11" s="79">
        <v>4.9333991119881603E-4</v>
      </c>
      <c r="O11" s="80">
        <v>1.1020881670533642E-2</v>
      </c>
      <c r="P11" s="79">
        <v>1.3631090487238979E-2</v>
      </c>
      <c r="Q11" s="79">
        <f>Q10/3448</f>
        <v>1.1310904872389791E-2</v>
      </c>
      <c r="R11" s="79">
        <v>1.2180974477958236E-2</v>
      </c>
      <c r="S11" s="80">
        <v>3.2150648754162361E-3</v>
      </c>
      <c r="T11" s="79">
        <v>4.4781260764726145E-3</v>
      </c>
      <c r="U11" s="79">
        <f>U10/8709</f>
        <v>4.0188310942702952E-3</v>
      </c>
      <c r="V11" s="79">
        <v>3.5595361120679759E-3</v>
      </c>
      <c r="W11" s="80">
        <v>1.4500349406009784E-2</v>
      </c>
      <c r="X11" s="79">
        <v>1.6684136967155837E-2</v>
      </c>
      <c r="Y11" s="79">
        <f>Y10/11448</f>
        <v>1.3626834381551363E-2</v>
      </c>
      <c r="Z11" s="81">
        <v>1.2403913347309574E-2</v>
      </c>
    </row>
    <row r="12" spans="1:26" ht="28">
      <c r="A12" s="198"/>
      <c r="B12" s="200"/>
      <c r="C12" s="187"/>
      <c r="D12" s="191"/>
      <c r="E12" s="219"/>
      <c r="F12" s="136" t="s">
        <v>49</v>
      </c>
      <c r="G12" s="141">
        <v>3</v>
      </c>
      <c r="H12" s="142">
        <v>4</v>
      </c>
      <c r="I12" s="142">
        <v>3</v>
      </c>
      <c r="J12" s="142">
        <v>5</v>
      </c>
      <c r="K12" s="145">
        <v>2</v>
      </c>
      <c r="L12" s="144">
        <v>2</v>
      </c>
      <c r="M12" s="144">
        <v>2</v>
      </c>
      <c r="N12" s="144">
        <v>1</v>
      </c>
      <c r="O12" s="145">
        <v>25</v>
      </c>
      <c r="P12" s="144">
        <v>29</v>
      </c>
      <c r="Q12" s="144">
        <v>25</v>
      </c>
      <c r="R12" s="144">
        <v>23</v>
      </c>
      <c r="S12" s="145">
        <v>8</v>
      </c>
      <c r="T12" s="144">
        <v>8</v>
      </c>
      <c r="U12" s="144">
        <v>8</v>
      </c>
      <c r="V12" s="144">
        <v>9</v>
      </c>
      <c r="W12" s="145">
        <v>29</v>
      </c>
      <c r="X12" s="144">
        <v>27</v>
      </c>
      <c r="Y12" s="144">
        <v>24</v>
      </c>
      <c r="Z12" s="146">
        <v>22</v>
      </c>
    </row>
    <row r="13" spans="1:26">
      <c r="A13" s="198"/>
      <c r="B13" s="200"/>
      <c r="C13" s="187"/>
      <c r="D13" s="191"/>
      <c r="E13" s="218" t="s">
        <v>22</v>
      </c>
      <c r="F13" s="15" t="s">
        <v>39</v>
      </c>
      <c r="G13" s="39">
        <v>5</v>
      </c>
      <c r="H13" s="40">
        <v>7</v>
      </c>
      <c r="I13" s="40">
        <v>7</v>
      </c>
      <c r="J13" s="40">
        <v>8</v>
      </c>
      <c r="K13" s="50">
        <v>2</v>
      </c>
      <c r="L13" s="51">
        <v>4</v>
      </c>
      <c r="M13" s="51">
        <v>4</v>
      </c>
      <c r="N13" s="51">
        <v>1</v>
      </c>
      <c r="O13" s="50">
        <v>41</v>
      </c>
      <c r="P13" s="51">
        <v>53</v>
      </c>
      <c r="Q13" s="51">
        <v>45</v>
      </c>
      <c r="R13" s="51">
        <v>47</v>
      </c>
      <c r="S13" s="50">
        <v>35</v>
      </c>
      <c r="T13" s="51">
        <v>46</v>
      </c>
      <c r="U13" s="51">
        <v>45</v>
      </c>
      <c r="V13" s="51">
        <v>36</v>
      </c>
      <c r="W13" s="50">
        <v>183</v>
      </c>
      <c r="X13" s="51">
        <v>216</v>
      </c>
      <c r="Y13" s="51">
        <v>178</v>
      </c>
      <c r="Z13" s="52">
        <v>160</v>
      </c>
    </row>
    <row r="14" spans="1:26">
      <c r="A14" s="198"/>
      <c r="B14" s="200"/>
      <c r="C14" s="187"/>
      <c r="D14" s="191"/>
      <c r="E14" s="218"/>
      <c r="F14" s="15" t="s">
        <v>40</v>
      </c>
      <c r="G14" s="41">
        <f>G13/2027</f>
        <v>2.4666995559940799E-3</v>
      </c>
      <c r="H14" s="42">
        <f t="shared" ref="H14:I14" si="2">H13/2027</f>
        <v>3.453379378391712E-3</v>
      </c>
      <c r="I14" s="42">
        <f t="shared" si="2"/>
        <v>3.453379378391712E-3</v>
      </c>
      <c r="J14" s="42">
        <f>J13/2027</f>
        <v>3.9467192895905282E-3</v>
      </c>
      <c r="K14" s="53">
        <v>9.8667982239763205E-4</v>
      </c>
      <c r="L14" s="54">
        <v>1.9733596447952641E-3</v>
      </c>
      <c r="M14" s="54">
        <f>M13/2573</f>
        <v>1.5546055188495919E-3</v>
      </c>
      <c r="N14" s="54">
        <v>4.9333991119881603E-4</v>
      </c>
      <c r="O14" s="53">
        <v>1.1890951276102088E-2</v>
      </c>
      <c r="P14" s="54">
        <v>1.5371229698375869E-2</v>
      </c>
      <c r="Q14" s="54">
        <f>Q13/3448</f>
        <v>1.3051044083526682E-2</v>
      </c>
      <c r="R14" s="54">
        <v>1.3631090487238979E-2</v>
      </c>
      <c r="S14" s="53">
        <v>4.0188310942702952E-3</v>
      </c>
      <c r="T14" s="54">
        <v>5.2818922953266735E-3</v>
      </c>
      <c r="U14" s="54">
        <f>U13/8709</f>
        <v>5.1670685497760939E-3</v>
      </c>
      <c r="V14" s="54">
        <v>4.1336548398208748E-3</v>
      </c>
      <c r="W14" s="53">
        <v>1.59853249475891E-2</v>
      </c>
      <c r="X14" s="54">
        <v>1.8867924528301886E-2</v>
      </c>
      <c r="Y14" s="54">
        <f>Y13/11448</f>
        <v>1.5548567435359888E-2</v>
      </c>
      <c r="Z14" s="55">
        <v>1.3976240391334731E-2</v>
      </c>
    </row>
    <row r="15" spans="1:26" ht="28">
      <c r="A15" s="198"/>
      <c r="B15" s="200"/>
      <c r="C15" s="187"/>
      <c r="D15" s="191"/>
      <c r="E15" s="218"/>
      <c r="F15" s="135" t="s">
        <v>49</v>
      </c>
      <c r="G15" s="129">
        <v>3</v>
      </c>
      <c r="H15" s="130">
        <v>3</v>
      </c>
      <c r="I15" s="130">
        <v>3</v>
      </c>
      <c r="J15" s="130">
        <v>5</v>
      </c>
      <c r="K15" s="148">
        <v>2</v>
      </c>
      <c r="L15" s="147">
        <v>2</v>
      </c>
      <c r="M15" s="147">
        <v>2</v>
      </c>
      <c r="N15" s="147">
        <v>1</v>
      </c>
      <c r="O15" s="148">
        <v>26</v>
      </c>
      <c r="P15" s="147">
        <v>35</v>
      </c>
      <c r="Q15" s="147">
        <v>26</v>
      </c>
      <c r="R15" s="147">
        <v>29</v>
      </c>
      <c r="S15" s="148">
        <v>8</v>
      </c>
      <c r="T15" s="147">
        <v>8</v>
      </c>
      <c r="U15" s="147">
        <v>9</v>
      </c>
      <c r="V15" s="147">
        <v>7</v>
      </c>
      <c r="W15" s="148">
        <v>29</v>
      </c>
      <c r="X15" s="147">
        <v>32</v>
      </c>
      <c r="Y15" s="147">
        <v>27</v>
      </c>
      <c r="Z15" s="134">
        <v>27</v>
      </c>
    </row>
    <row r="16" spans="1:26">
      <c r="A16" s="198"/>
      <c r="B16" s="200"/>
      <c r="C16" s="187"/>
      <c r="D16" s="191"/>
      <c r="E16" s="219" t="s">
        <v>23</v>
      </c>
      <c r="F16" s="67" t="s">
        <v>39</v>
      </c>
      <c r="G16" s="68">
        <v>5</v>
      </c>
      <c r="H16" s="69">
        <v>6</v>
      </c>
      <c r="I16" s="69">
        <v>6</v>
      </c>
      <c r="J16" s="69">
        <v>8</v>
      </c>
      <c r="K16" s="74">
        <v>2</v>
      </c>
      <c r="L16" s="73">
        <v>5</v>
      </c>
      <c r="M16" s="73">
        <v>4</v>
      </c>
      <c r="N16" s="73">
        <v>1</v>
      </c>
      <c r="O16" s="74">
        <v>41</v>
      </c>
      <c r="P16" s="73">
        <v>47</v>
      </c>
      <c r="Q16" s="73">
        <v>39</v>
      </c>
      <c r="R16" s="73">
        <v>44</v>
      </c>
      <c r="S16" s="74">
        <v>23</v>
      </c>
      <c r="T16" s="73">
        <v>36</v>
      </c>
      <c r="U16" s="73">
        <v>33</v>
      </c>
      <c r="V16" s="73">
        <v>30</v>
      </c>
      <c r="W16" s="74">
        <v>190</v>
      </c>
      <c r="X16" s="73">
        <v>212</v>
      </c>
      <c r="Y16" s="73">
        <v>177</v>
      </c>
      <c r="Z16" s="75">
        <v>163</v>
      </c>
    </row>
    <row r="17" spans="1:26">
      <c r="A17" s="198"/>
      <c r="B17" s="200"/>
      <c r="C17" s="187"/>
      <c r="D17" s="191"/>
      <c r="E17" s="219"/>
      <c r="F17" s="67" t="s">
        <v>40</v>
      </c>
      <c r="G17" s="76">
        <f>G16/2027</f>
        <v>2.4666995559940799E-3</v>
      </c>
      <c r="H17" s="77">
        <f>H16/2027</f>
        <v>2.9600394671928957E-3</v>
      </c>
      <c r="I17" s="77">
        <f t="shared" ref="H17:J17" si="3">I16/2027</f>
        <v>2.9600394671928957E-3</v>
      </c>
      <c r="J17" s="77">
        <f t="shared" si="3"/>
        <v>3.9467192895905282E-3</v>
      </c>
      <c r="K17" s="80">
        <v>9.8667982239763205E-4</v>
      </c>
      <c r="L17" s="79">
        <v>2.4666995559940799E-3</v>
      </c>
      <c r="M17" s="79">
        <f>M16/2573</f>
        <v>1.5546055188495919E-3</v>
      </c>
      <c r="N17" s="79">
        <v>4.9333991119881603E-4</v>
      </c>
      <c r="O17" s="80">
        <v>1.1890951276102088E-2</v>
      </c>
      <c r="P17" s="79">
        <v>1.3631090487238979E-2</v>
      </c>
      <c r="Q17" s="79">
        <f>Q16/3448</f>
        <v>1.1310904872389791E-2</v>
      </c>
      <c r="R17" s="79">
        <v>1.2761020881670533E-2</v>
      </c>
      <c r="S17" s="80">
        <v>2.6409461476633368E-3</v>
      </c>
      <c r="T17" s="79">
        <v>4.1336548398208748E-3</v>
      </c>
      <c r="U17" s="79">
        <f>U16/8709</f>
        <v>3.7891836031691355E-3</v>
      </c>
      <c r="V17" s="79">
        <v>3.4447123665173958E-3</v>
      </c>
      <c r="W17" s="80">
        <v>1.6596785464709992E-2</v>
      </c>
      <c r="X17" s="79">
        <v>1.8518518518518517E-2</v>
      </c>
      <c r="Y17" s="79">
        <f>Y16/11448</f>
        <v>1.5461215932914047E-2</v>
      </c>
      <c r="Z17" s="81">
        <v>1.4238294898672257E-2</v>
      </c>
    </row>
    <row r="18" spans="1:26" ht="28">
      <c r="A18" s="137"/>
      <c r="B18" s="138"/>
      <c r="C18" s="139"/>
      <c r="D18" s="140"/>
      <c r="E18" s="219"/>
      <c r="F18" s="136" t="s">
        <v>49</v>
      </c>
      <c r="G18" s="141">
        <v>3</v>
      </c>
      <c r="H18" s="142">
        <v>4</v>
      </c>
      <c r="I18" s="142">
        <v>3</v>
      </c>
      <c r="J18" s="142">
        <v>5</v>
      </c>
      <c r="K18" s="145">
        <v>2</v>
      </c>
      <c r="L18" s="144">
        <v>2</v>
      </c>
      <c r="M18" s="144">
        <v>2</v>
      </c>
      <c r="N18" s="144">
        <v>1</v>
      </c>
      <c r="O18" s="145">
        <v>25</v>
      </c>
      <c r="P18" s="144">
        <v>29</v>
      </c>
      <c r="Q18" s="144">
        <v>26</v>
      </c>
      <c r="R18" s="144">
        <v>26</v>
      </c>
      <c r="S18" s="145">
        <v>8</v>
      </c>
      <c r="T18" s="144">
        <v>7</v>
      </c>
      <c r="U18" s="144">
        <v>8</v>
      </c>
      <c r="V18" s="144">
        <v>9</v>
      </c>
      <c r="W18" s="145">
        <v>30</v>
      </c>
      <c r="X18" s="144">
        <v>29</v>
      </c>
      <c r="Y18" s="144">
        <v>28</v>
      </c>
      <c r="Z18" s="146">
        <v>26</v>
      </c>
    </row>
    <row r="19" spans="1:26">
      <c r="A19" s="2"/>
      <c r="B19" s="2"/>
      <c r="C19" s="2"/>
      <c r="D19" s="2"/>
      <c r="E19" s="2"/>
      <c r="F19" s="2"/>
      <c r="G19" s="216"/>
      <c r="H19" s="217"/>
      <c r="I19" s="217"/>
      <c r="J19" s="217"/>
      <c r="K19" s="4"/>
      <c r="L19" s="5"/>
      <c r="M19" s="5"/>
      <c r="N19" s="5"/>
      <c r="O19" s="95"/>
      <c r="P19" s="96"/>
      <c r="Q19" s="96"/>
      <c r="R19" s="96"/>
      <c r="S19" s="4"/>
      <c r="T19" s="5"/>
      <c r="U19" s="5"/>
      <c r="V19" s="5"/>
      <c r="W19" s="4"/>
      <c r="X19" s="5"/>
      <c r="Y19" s="5"/>
      <c r="Z19" s="6"/>
    </row>
    <row r="20" spans="1:26">
      <c r="A20" s="177" t="s">
        <v>41</v>
      </c>
      <c r="B20" s="178" t="s">
        <v>34</v>
      </c>
      <c r="C20" s="171" t="s">
        <v>34</v>
      </c>
      <c r="D20" s="179" t="s">
        <v>36</v>
      </c>
      <c r="E20" s="176" t="s">
        <v>20</v>
      </c>
      <c r="F20" s="15" t="s">
        <v>39</v>
      </c>
      <c r="G20" s="39">
        <v>100</v>
      </c>
      <c r="H20" s="40">
        <v>105</v>
      </c>
      <c r="I20" s="40">
        <v>89</v>
      </c>
      <c r="J20" s="40">
        <v>77</v>
      </c>
      <c r="K20" s="50">
        <v>86</v>
      </c>
      <c r="L20" s="51">
        <v>102</v>
      </c>
      <c r="M20" s="51">
        <v>102</v>
      </c>
      <c r="N20" s="51">
        <v>82</v>
      </c>
      <c r="O20" s="50">
        <v>74</v>
      </c>
      <c r="P20" s="51">
        <v>77</v>
      </c>
      <c r="Q20" s="51">
        <v>72</v>
      </c>
      <c r="R20" s="51">
        <v>73</v>
      </c>
      <c r="S20" s="50">
        <v>248</v>
      </c>
      <c r="T20" s="51">
        <v>275</v>
      </c>
      <c r="U20" s="51">
        <v>242</v>
      </c>
      <c r="V20" s="51">
        <v>220</v>
      </c>
      <c r="W20" s="50">
        <v>181</v>
      </c>
      <c r="X20" s="51">
        <v>214</v>
      </c>
      <c r="Y20" s="51">
        <v>182</v>
      </c>
      <c r="Z20" s="52">
        <v>174</v>
      </c>
    </row>
    <row r="21" spans="1:26">
      <c r="A21" s="177"/>
      <c r="B21" s="178"/>
      <c r="C21" s="171"/>
      <c r="D21" s="179"/>
      <c r="E21" s="176"/>
      <c r="F21" s="15" t="s">
        <v>40</v>
      </c>
      <c r="G21" s="41">
        <f>G20/2027</f>
        <v>4.9333991119881598E-2</v>
      </c>
      <c r="H21" s="42">
        <f t="shared" ref="H21:J21" si="4">H20/2027</f>
        <v>5.1800690675875678E-2</v>
      </c>
      <c r="I21" s="42">
        <f t="shared" si="4"/>
        <v>4.3907252096694625E-2</v>
      </c>
      <c r="J21" s="42">
        <f t="shared" si="4"/>
        <v>3.7987173162308832E-2</v>
      </c>
      <c r="K21" s="53">
        <v>4.2427232363098172E-2</v>
      </c>
      <c r="L21" s="54">
        <v>5.0320670942279232E-2</v>
      </c>
      <c r="M21" s="54">
        <f>M20/2573</f>
        <v>3.9642440730664592E-2</v>
      </c>
      <c r="N21" s="54">
        <v>4.0453872718302912E-2</v>
      </c>
      <c r="O21" s="53">
        <v>2.1461716937354988E-2</v>
      </c>
      <c r="P21" s="54">
        <v>2.2331786542923435E-2</v>
      </c>
      <c r="Q21" s="54">
        <f>Q20/3448</f>
        <v>2.0881670533642691E-2</v>
      </c>
      <c r="R21" s="54">
        <v>2.1171693735498841E-2</v>
      </c>
      <c r="S21" s="53">
        <v>2.8476288896543807E-2</v>
      </c>
      <c r="T21" s="54">
        <v>3.1576530026409463E-2</v>
      </c>
      <c r="U21" s="54">
        <f>U20/8709</f>
        <v>2.7787346423240326E-2</v>
      </c>
      <c r="V21" s="54">
        <v>2.5261224021127571E-2</v>
      </c>
      <c r="W21" s="53">
        <v>1.5810621942697414E-2</v>
      </c>
      <c r="X21" s="54">
        <v>1.8693221523410204E-2</v>
      </c>
      <c r="Y21" s="54">
        <f>Y20/11448</f>
        <v>1.5897973445143255E-2</v>
      </c>
      <c r="Z21" s="55">
        <v>1.5199161425576519E-2</v>
      </c>
    </row>
    <row r="22" spans="1:26">
      <c r="A22" s="177"/>
      <c r="B22" s="178"/>
      <c r="C22" s="171"/>
      <c r="D22" s="179"/>
      <c r="E22" s="180" t="s">
        <v>21</v>
      </c>
      <c r="F22" s="67" t="s">
        <v>39</v>
      </c>
      <c r="G22" s="68">
        <v>100</v>
      </c>
      <c r="H22" s="69">
        <v>106</v>
      </c>
      <c r="I22" s="69">
        <v>90</v>
      </c>
      <c r="J22" s="69">
        <v>77</v>
      </c>
      <c r="K22" s="74">
        <v>86</v>
      </c>
      <c r="L22" s="73">
        <v>102</v>
      </c>
      <c r="M22" s="73">
        <v>102</v>
      </c>
      <c r="N22" s="73">
        <v>82</v>
      </c>
      <c r="O22" s="74">
        <v>72</v>
      </c>
      <c r="P22" s="73">
        <v>74</v>
      </c>
      <c r="Q22" s="73">
        <v>69</v>
      </c>
      <c r="R22" s="73">
        <v>70</v>
      </c>
      <c r="S22" s="74">
        <v>243</v>
      </c>
      <c r="T22" s="73">
        <v>270</v>
      </c>
      <c r="U22" s="73">
        <v>239</v>
      </c>
      <c r="V22" s="73">
        <v>215</v>
      </c>
      <c r="W22" s="74">
        <v>182</v>
      </c>
      <c r="X22" s="73">
        <v>212</v>
      </c>
      <c r="Y22" s="73">
        <v>186</v>
      </c>
      <c r="Z22" s="75">
        <v>176</v>
      </c>
    </row>
    <row r="23" spans="1:26">
      <c r="A23" s="177"/>
      <c r="B23" s="178"/>
      <c r="C23" s="171"/>
      <c r="D23" s="179"/>
      <c r="E23" s="180"/>
      <c r="F23" s="67" t="s">
        <v>40</v>
      </c>
      <c r="G23" s="76">
        <f>G22/2027</f>
        <v>4.9333991119881598E-2</v>
      </c>
      <c r="H23" s="77">
        <f t="shared" ref="H23:J23" si="5">H22/2027</f>
        <v>5.2294030587074491E-2</v>
      </c>
      <c r="I23" s="77">
        <f t="shared" si="5"/>
        <v>4.4400592007893439E-2</v>
      </c>
      <c r="J23" s="77">
        <f t="shared" si="5"/>
        <v>3.7987173162308832E-2</v>
      </c>
      <c r="K23" s="80">
        <v>4.2427232363098172E-2</v>
      </c>
      <c r="L23" s="79">
        <v>5.0320670942279232E-2</v>
      </c>
      <c r="M23" s="79">
        <f>M22/2573</f>
        <v>3.9642440730664592E-2</v>
      </c>
      <c r="N23" s="79">
        <v>4.0453872718302912E-2</v>
      </c>
      <c r="O23" s="80">
        <v>2.0881670533642691E-2</v>
      </c>
      <c r="P23" s="79">
        <v>2.1461716937354988E-2</v>
      </c>
      <c r="Q23" s="79">
        <f>Q22/3448</f>
        <v>2.0011600928074247E-2</v>
      </c>
      <c r="R23" s="79">
        <v>2.0301624129930394E-2</v>
      </c>
      <c r="S23" s="80">
        <v>2.7902170168790905E-2</v>
      </c>
      <c r="T23" s="79">
        <v>3.1002411298656562E-2</v>
      </c>
      <c r="U23" s="79">
        <f>U22/8709</f>
        <v>2.7442875186588587E-2</v>
      </c>
      <c r="V23" s="79">
        <v>2.4687105293374669E-2</v>
      </c>
      <c r="W23" s="80">
        <v>1.5897973445143255E-2</v>
      </c>
      <c r="X23" s="79">
        <v>1.8518518518518517E-2</v>
      </c>
      <c r="Y23" s="79">
        <f>Y22/11448</f>
        <v>1.6247379454926623E-2</v>
      </c>
      <c r="Z23" s="81">
        <v>1.5373864430468204E-2</v>
      </c>
    </row>
    <row r="24" spans="1:26">
      <c r="A24" s="177"/>
      <c r="B24" s="178"/>
      <c r="C24" s="171"/>
      <c r="D24" s="179"/>
      <c r="E24" s="176" t="s">
        <v>22</v>
      </c>
      <c r="F24" s="15" t="s">
        <v>39</v>
      </c>
      <c r="G24" s="39">
        <v>100</v>
      </c>
      <c r="H24" s="40">
        <v>105</v>
      </c>
      <c r="I24" s="40">
        <v>89</v>
      </c>
      <c r="J24" s="40">
        <v>77</v>
      </c>
      <c r="K24" s="50">
        <v>86</v>
      </c>
      <c r="L24" s="51">
        <v>102</v>
      </c>
      <c r="M24" s="51">
        <v>102</v>
      </c>
      <c r="N24" s="51">
        <v>82</v>
      </c>
      <c r="O24" s="50">
        <v>69</v>
      </c>
      <c r="P24" s="51">
        <v>68</v>
      </c>
      <c r="Q24" s="51">
        <v>63</v>
      </c>
      <c r="R24" s="51">
        <v>65</v>
      </c>
      <c r="S24" s="50">
        <v>236</v>
      </c>
      <c r="T24" s="51">
        <v>263</v>
      </c>
      <c r="U24" s="51">
        <v>229</v>
      </c>
      <c r="V24" s="51">
        <v>210</v>
      </c>
      <c r="W24" s="50">
        <v>165</v>
      </c>
      <c r="X24" s="51">
        <v>187</v>
      </c>
      <c r="Y24" s="51">
        <v>164</v>
      </c>
      <c r="Z24" s="52">
        <v>158</v>
      </c>
    </row>
    <row r="25" spans="1:26">
      <c r="A25" s="177"/>
      <c r="B25" s="178"/>
      <c r="C25" s="171"/>
      <c r="D25" s="179"/>
      <c r="E25" s="176"/>
      <c r="F25" s="15" t="s">
        <v>40</v>
      </c>
      <c r="G25" s="41">
        <f>G24/2027</f>
        <v>4.9333991119881598E-2</v>
      </c>
      <c r="H25" s="42">
        <f t="shared" ref="H25:J25" si="6">H24/2027</f>
        <v>5.1800690675875678E-2</v>
      </c>
      <c r="I25" s="42">
        <f t="shared" si="6"/>
        <v>4.3907252096694625E-2</v>
      </c>
      <c r="J25" s="42">
        <f t="shared" si="6"/>
        <v>3.7987173162308832E-2</v>
      </c>
      <c r="K25" s="53">
        <v>4.2427232363098172E-2</v>
      </c>
      <c r="L25" s="54">
        <v>5.0320670942279232E-2</v>
      </c>
      <c r="M25" s="54">
        <f>M24/2573</f>
        <v>3.9642440730664592E-2</v>
      </c>
      <c r="N25" s="54">
        <v>4.0453872718302912E-2</v>
      </c>
      <c r="O25" s="53">
        <v>2.0011600928074247E-2</v>
      </c>
      <c r="P25" s="54">
        <v>1.9721577726218097E-2</v>
      </c>
      <c r="Q25" s="54">
        <f>Q24/3448</f>
        <v>1.8271461716937356E-2</v>
      </c>
      <c r="R25" s="54">
        <v>1.8851508120649653E-2</v>
      </c>
      <c r="S25" s="53">
        <v>2.7098403949936848E-2</v>
      </c>
      <c r="T25" s="54">
        <v>3.0198645079802505E-2</v>
      </c>
      <c r="U25" s="54">
        <f>U24/8709</f>
        <v>2.6294637731082787E-2</v>
      </c>
      <c r="V25" s="54">
        <v>2.4112986565621771E-2</v>
      </c>
      <c r="W25" s="53">
        <v>1.4412997903563941E-2</v>
      </c>
      <c r="X25" s="54">
        <v>1.6334730957372468E-2</v>
      </c>
      <c r="Y25" s="54">
        <f>Y24/11448</f>
        <v>1.43256464011181E-2</v>
      </c>
      <c r="Z25" s="55">
        <v>1.3801537386443047E-2</v>
      </c>
    </row>
    <row r="26" spans="1:26">
      <c r="A26" s="177"/>
      <c r="B26" s="178"/>
      <c r="C26" s="171"/>
      <c r="D26" s="179"/>
      <c r="E26" s="180" t="s">
        <v>23</v>
      </c>
      <c r="F26" s="67" t="s">
        <v>39</v>
      </c>
      <c r="G26" s="83">
        <v>100</v>
      </c>
      <c r="H26" s="84">
        <v>106</v>
      </c>
      <c r="I26" s="84">
        <v>90</v>
      </c>
      <c r="J26" s="84">
        <v>77</v>
      </c>
      <c r="K26" s="74">
        <v>86</v>
      </c>
      <c r="L26" s="73">
        <v>101</v>
      </c>
      <c r="M26" s="73">
        <v>101</v>
      </c>
      <c r="N26" s="73">
        <v>82</v>
      </c>
      <c r="O26" s="74">
        <v>69</v>
      </c>
      <c r="P26" s="73">
        <v>74</v>
      </c>
      <c r="Q26" s="73">
        <v>69</v>
      </c>
      <c r="R26" s="73">
        <v>68</v>
      </c>
      <c r="S26" s="74">
        <v>248</v>
      </c>
      <c r="T26" s="73">
        <v>273</v>
      </c>
      <c r="U26" s="73">
        <v>241</v>
      </c>
      <c r="V26" s="73">
        <v>216</v>
      </c>
      <c r="W26" s="74">
        <v>158</v>
      </c>
      <c r="X26" s="73">
        <v>191</v>
      </c>
      <c r="Y26" s="73">
        <v>165</v>
      </c>
      <c r="Z26" s="75">
        <v>155</v>
      </c>
    </row>
    <row r="27" spans="1:26">
      <c r="A27" s="177"/>
      <c r="B27" s="178"/>
      <c r="C27" s="171"/>
      <c r="D27" s="179"/>
      <c r="E27" s="180"/>
      <c r="F27" s="67" t="s">
        <v>40</v>
      </c>
      <c r="G27" s="76">
        <f>G26/2027</f>
        <v>4.9333991119881598E-2</v>
      </c>
      <c r="H27" s="77">
        <f t="shared" ref="H27:J27" si="7">H26/2027</f>
        <v>5.2294030587074491E-2</v>
      </c>
      <c r="I27" s="77">
        <f t="shared" si="7"/>
        <v>4.4400592007893439E-2</v>
      </c>
      <c r="J27" s="77">
        <f t="shared" si="7"/>
        <v>3.7987173162308832E-2</v>
      </c>
      <c r="K27" s="80">
        <v>4.2427232363098172E-2</v>
      </c>
      <c r="L27" s="79">
        <v>4.9827331031080412E-2</v>
      </c>
      <c r="M27" s="79">
        <f>M26/2573</f>
        <v>3.9253789350952195E-2</v>
      </c>
      <c r="N27" s="79">
        <v>4.0453872718302912E-2</v>
      </c>
      <c r="O27" s="80">
        <v>2.0011600928074247E-2</v>
      </c>
      <c r="P27" s="79">
        <v>2.1461716937354988E-2</v>
      </c>
      <c r="Q27" s="79">
        <f>Q26/3448</f>
        <v>2.0011600928074247E-2</v>
      </c>
      <c r="R27" s="79">
        <v>1.9721577726218097E-2</v>
      </c>
      <c r="S27" s="80">
        <v>2.8476288896543807E-2</v>
      </c>
      <c r="T27" s="79">
        <v>3.1346882535308304E-2</v>
      </c>
      <c r="U27" s="79">
        <f>U26/8709</f>
        <v>2.7672522677689746E-2</v>
      </c>
      <c r="V27" s="79">
        <v>2.4801929038925249E-2</v>
      </c>
      <c r="W27" s="80">
        <v>1.3801537386443047E-2</v>
      </c>
      <c r="X27" s="79">
        <v>1.6684136967155837E-2</v>
      </c>
      <c r="Y27" s="79">
        <f>Y26/11448</f>
        <v>1.4412997903563941E-2</v>
      </c>
      <c r="Z27" s="81">
        <v>1.3539482879105521E-2</v>
      </c>
    </row>
    <row r="28" spans="1:26">
      <c r="A28" s="2"/>
      <c r="B28" s="2"/>
      <c r="C28" s="2"/>
      <c r="D28" s="2"/>
      <c r="E28" s="2"/>
      <c r="F28" s="2"/>
      <c r="G28" s="216"/>
      <c r="H28" s="217"/>
      <c r="I28" s="217"/>
      <c r="J28" s="217"/>
      <c r="K28" s="4"/>
      <c r="L28" s="5"/>
      <c r="M28" s="5"/>
      <c r="N28" s="5"/>
      <c r="O28" s="95"/>
      <c r="P28" s="96"/>
      <c r="Q28" s="96"/>
      <c r="R28" s="96"/>
      <c r="S28" s="4"/>
      <c r="T28" s="5"/>
      <c r="U28" s="5"/>
      <c r="V28" s="5"/>
      <c r="W28" s="4"/>
      <c r="X28" s="5"/>
      <c r="Y28" s="5"/>
      <c r="Z28" s="6"/>
    </row>
    <row r="29" spans="1:26">
      <c r="A29" s="205" t="s">
        <v>27</v>
      </c>
      <c r="B29" s="205"/>
      <c r="C29" s="205"/>
      <c r="D29" s="205"/>
      <c r="E29" s="205"/>
      <c r="F29" s="205"/>
      <c r="G29" s="201">
        <v>2027</v>
      </c>
      <c r="H29" s="202"/>
      <c r="I29" s="202"/>
      <c r="J29" s="202"/>
      <c r="K29" s="183">
        <v>2573</v>
      </c>
      <c r="L29" s="184"/>
      <c r="M29" s="184"/>
      <c r="N29" s="184"/>
      <c r="O29" s="183">
        <v>3448</v>
      </c>
      <c r="P29" s="184"/>
      <c r="Q29" s="184"/>
      <c r="R29" s="184"/>
      <c r="S29" s="183">
        <v>8709</v>
      </c>
      <c r="T29" s="184"/>
      <c r="U29" s="184"/>
      <c r="V29" s="184"/>
      <c r="W29" s="183">
        <v>11448</v>
      </c>
      <c r="X29" s="184"/>
      <c r="Y29" s="184"/>
      <c r="Z29" s="185"/>
    </row>
    <row r="30" spans="1:26">
      <c r="A30" s="205" t="s">
        <v>42</v>
      </c>
      <c r="B30" s="205"/>
      <c r="C30" s="205"/>
      <c r="D30" s="205"/>
      <c r="E30" s="205"/>
      <c r="F30" s="205"/>
      <c r="G30" s="203">
        <v>1040</v>
      </c>
      <c r="H30" s="204"/>
      <c r="I30" s="204"/>
      <c r="J30" s="204"/>
      <c r="K30" s="194">
        <v>1218</v>
      </c>
      <c r="L30" s="195"/>
      <c r="M30" s="195"/>
      <c r="N30" s="195"/>
      <c r="O30" s="194">
        <v>1683</v>
      </c>
      <c r="P30" s="195"/>
      <c r="Q30" s="195"/>
      <c r="R30" s="195"/>
      <c r="S30" s="194">
        <v>5401</v>
      </c>
      <c r="T30" s="195"/>
      <c r="U30" s="195"/>
      <c r="V30" s="195"/>
      <c r="W30" s="194">
        <v>7336</v>
      </c>
      <c r="X30" s="195"/>
      <c r="Y30" s="195"/>
      <c r="Z30" s="196"/>
    </row>
    <row r="31" spans="1:26">
      <c r="A31" s="205" t="s">
        <v>19</v>
      </c>
      <c r="B31" s="205"/>
      <c r="C31" s="205"/>
      <c r="D31" s="205"/>
      <c r="E31" s="205"/>
      <c r="F31" s="205"/>
      <c r="G31" s="164">
        <v>987</v>
      </c>
      <c r="H31" s="165"/>
      <c r="I31" s="165"/>
      <c r="J31" s="165"/>
      <c r="K31" s="207">
        <v>1355</v>
      </c>
      <c r="L31" s="208"/>
      <c r="M31" s="208"/>
      <c r="N31" s="208"/>
      <c r="O31" s="207">
        <v>1765</v>
      </c>
      <c r="P31" s="208"/>
      <c r="Q31" s="208"/>
      <c r="R31" s="208"/>
      <c r="S31" s="207">
        <v>3325</v>
      </c>
      <c r="T31" s="208"/>
      <c r="U31" s="208"/>
      <c r="V31" s="208"/>
      <c r="W31" s="207">
        <v>4112</v>
      </c>
      <c r="X31" s="208"/>
      <c r="Y31" s="208"/>
      <c r="Z31" s="209"/>
    </row>
  </sheetData>
  <mergeCells count="54">
    <mergeCell ref="W1:Z1"/>
    <mergeCell ref="W29:Z29"/>
    <mergeCell ref="W30:Z30"/>
    <mergeCell ref="W31:Z31"/>
    <mergeCell ref="A20:A27"/>
    <mergeCell ref="B20:B27"/>
    <mergeCell ref="C20:C27"/>
    <mergeCell ref="D20:D27"/>
    <mergeCell ref="E20:E21"/>
    <mergeCell ref="E22:E23"/>
    <mergeCell ref="A29:F29"/>
    <mergeCell ref="G29:J29"/>
    <mergeCell ref="A30:F30"/>
    <mergeCell ref="G30:J30"/>
    <mergeCell ref="A31:F31"/>
    <mergeCell ref="G31:J31"/>
    <mergeCell ref="A1:A2"/>
    <mergeCell ref="B1:B2"/>
    <mergeCell ref="C1:C2"/>
    <mergeCell ref="D1:D2"/>
    <mergeCell ref="O1:R1"/>
    <mergeCell ref="A7:A17"/>
    <mergeCell ref="B7:B17"/>
    <mergeCell ref="C7:C17"/>
    <mergeCell ref="D7:D17"/>
    <mergeCell ref="E7:E9"/>
    <mergeCell ref="E10:E12"/>
    <mergeCell ref="E13:E15"/>
    <mergeCell ref="E16:E18"/>
    <mergeCell ref="G6:J6"/>
    <mergeCell ref="G1:J1"/>
    <mergeCell ref="G28:J28"/>
    <mergeCell ref="E1:E2"/>
    <mergeCell ref="E4:E5"/>
    <mergeCell ref="E24:E25"/>
    <mergeCell ref="E26:E27"/>
    <mergeCell ref="F1:F2"/>
    <mergeCell ref="G19:J19"/>
    <mergeCell ref="S1:V1"/>
    <mergeCell ref="S29:V29"/>
    <mergeCell ref="S30:V30"/>
    <mergeCell ref="S31:V31"/>
    <mergeCell ref="K1:N1"/>
    <mergeCell ref="K29:N29"/>
    <mergeCell ref="K30:N30"/>
    <mergeCell ref="K31:N31"/>
    <mergeCell ref="O29:R29"/>
    <mergeCell ref="O30:R30"/>
    <mergeCell ref="O31:R31"/>
    <mergeCell ref="A3:A5"/>
    <mergeCell ref="B3:B5"/>
    <mergeCell ref="C3:C5"/>
    <mergeCell ref="D3:D5"/>
    <mergeCell ref="E3:F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fault_num</vt:lpstr>
      <vt:lpstr>Perm1_statistics</vt:lpstr>
      <vt:lpstr>Perm1_comparison</vt:lpstr>
      <vt:lpstr>Perm9_statistics</vt:lpstr>
      <vt:lpstr>Perm9_comparison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Zhang</dc:creator>
  <cp:lastModifiedBy>Arthur Zhang</cp:lastModifiedBy>
  <cp:lastPrinted>2014-03-05T05:37:38Z</cp:lastPrinted>
  <dcterms:created xsi:type="dcterms:W3CDTF">2014-03-02T07:34:43Z</dcterms:created>
  <dcterms:modified xsi:type="dcterms:W3CDTF">2014-03-06T20:38:59Z</dcterms:modified>
</cp:coreProperties>
</file>