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3000" yWindow="720" windowWidth="38080" windowHeight="24220" tabRatio="500" firstSheet="1" activeTab="4"/>
  </bookViews>
  <sheets>
    <sheet name="fault_num" sheetId="4" r:id="rId1"/>
    <sheet name="Perm1_statistics" sheetId="6" r:id="rId2"/>
    <sheet name="Perm1_comparison" sheetId="7" r:id="rId3"/>
    <sheet name="Perm9_statistics" sheetId="8" r:id="rId4"/>
    <sheet name="Perm9_comparison" sheetId="9" r:id="rId5"/>
    <sheet name="BCE_detail" sheetId="10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4" i="9" l="1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G54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G50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G46" i="9"/>
  <c r="Z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G42" i="9"/>
  <c r="G41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G54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G50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G46" i="7"/>
  <c r="Z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G42" i="7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G49" i="9"/>
  <c r="G48" i="9"/>
  <c r="G47" i="9"/>
  <c r="G45" i="9"/>
  <c r="G43" i="9"/>
  <c r="G40" i="9"/>
  <c r="G39" i="9"/>
  <c r="G53" i="9"/>
  <c r="G51" i="9"/>
  <c r="G52" i="9"/>
  <c r="G44" i="9"/>
  <c r="G41" i="9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G52" i="7"/>
  <c r="G51" i="7"/>
  <c r="G48" i="7"/>
  <c r="G47" i="7"/>
  <c r="G44" i="7"/>
  <c r="G43" i="7"/>
  <c r="G40" i="7"/>
  <c r="G39" i="7"/>
  <c r="G45" i="7"/>
  <c r="G49" i="7"/>
  <c r="G53" i="7"/>
  <c r="M18" i="9"/>
  <c r="J12" i="9"/>
  <c r="H18" i="9"/>
  <c r="H6" i="8"/>
  <c r="H44" i="8"/>
  <c r="H43" i="8"/>
  <c r="H42" i="8"/>
  <c r="H35" i="8"/>
  <c r="H34" i="8"/>
  <c r="H33" i="8"/>
  <c r="H26" i="8"/>
  <c r="H25" i="8"/>
  <c r="H24" i="8"/>
  <c r="H17" i="8"/>
  <c r="H16" i="8"/>
  <c r="H15" i="8"/>
  <c r="H7" i="8"/>
  <c r="H8" i="8"/>
  <c r="H43" i="6"/>
  <c r="H44" i="6"/>
  <c r="H42" i="6"/>
  <c r="H34" i="6"/>
  <c r="H35" i="6"/>
  <c r="H33" i="6"/>
  <c r="H25" i="6"/>
  <c r="H26" i="6"/>
  <c r="H24" i="6"/>
  <c r="H16" i="6"/>
  <c r="H17" i="6"/>
  <c r="H15" i="6"/>
  <c r="H7" i="6"/>
  <c r="H8" i="6"/>
  <c r="H6" i="6"/>
  <c r="M5" i="9"/>
  <c r="Y28" i="9"/>
  <c r="Y31" i="9"/>
  <c r="Y25" i="9"/>
  <c r="Y18" i="9"/>
  <c r="Y22" i="9"/>
  <c r="Y15" i="9"/>
  <c r="Y12" i="9"/>
  <c r="Y9" i="9"/>
  <c r="Y5" i="9"/>
  <c r="Y5" i="7"/>
  <c r="Y31" i="7"/>
  <c r="Y28" i="7"/>
  <c r="Y25" i="7"/>
  <c r="Y22" i="7"/>
  <c r="Y18" i="7"/>
  <c r="Y15" i="7"/>
  <c r="Y9" i="7"/>
  <c r="Y12" i="7"/>
  <c r="U28" i="9"/>
  <c r="U25" i="9"/>
  <c r="U31" i="9"/>
  <c r="U22" i="9"/>
  <c r="U18" i="9"/>
  <c r="U15" i="9"/>
  <c r="U12" i="9"/>
  <c r="U9" i="9"/>
  <c r="U5" i="9"/>
  <c r="U31" i="7"/>
  <c r="U28" i="7"/>
  <c r="U25" i="7"/>
  <c r="U22" i="7"/>
  <c r="U12" i="7"/>
  <c r="U18" i="7"/>
  <c r="U15" i="7"/>
  <c r="U9" i="7"/>
  <c r="U5" i="7"/>
  <c r="Q28" i="9"/>
  <c r="Q31" i="9"/>
  <c r="Q25" i="9"/>
  <c r="Q22" i="9"/>
  <c r="Q18" i="9"/>
  <c r="Q15" i="9"/>
  <c r="Q12" i="9"/>
  <c r="Q9" i="9"/>
  <c r="Q5" i="9"/>
  <c r="Q5" i="7"/>
  <c r="Q25" i="7"/>
  <c r="Q28" i="7"/>
  <c r="Q31" i="7"/>
  <c r="Q22" i="7"/>
  <c r="Q18" i="7"/>
  <c r="Q15" i="7"/>
  <c r="Q12" i="7"/>
  <c r="Q9" i="7"/>
  <c r="M31" i="9"/>
  <c r="M28" i="9"/>
  <c r="M25" i="9"/>
  <c r="M22" i="9"/>
  <c r="M12" i="9"/>
  <c r="M15" i="9"/>
  <c r="M9" i="9"/>
  <c r="M5" i="7"/>
  <c r="M31" i="7"/>
  <c r="M28" i="7"/>
  <c r="M25" i="7"/>
  <c r="M22" i="7"/>
  <c r="M9" i="7"/>
  <c r="I18" i="9"/>
  <c r="I15" i="9"/>
  <c r="I12" i="9"/>
  <c r="I9" i="9"/>
  <c r="I31" i="9"/>
  <c r="I28" i="9"/>
  <c r="I25" i="9"/>
  <c r="I22" i="9"/>
  <c r="I5" i="9"/>
  <c r="I31" i="7"/>
  <c r="I28" i="7"/>
  <c r="I25" i="7"/>
  <c r="I22" i="7"/>
  <c r="I18" i="7"/>
  <c r="I15" i="7"/>
  <c r="I12" i="7"/>
  <c r="I9" i="7"/>
  <c r="I5" i="7"/>
  <c r="H5" i="7"/>
  <c r="J18" i="9"/>
  <c r="G18" i="9"/>
  <c r="H18" i="7"/>
  <c r="J18" i="7"/>
  <c r="G18" i="7"/>
  <c r="J15" i="9"/>
  <c r="J31" i="9"/>
  <c r="H31" i="9"/>
  <c r="G31" i="9"/>
  <c r="J28" i="9"/>
  <c r="H28" i="9"/>
  <c r="G28" i="9"/>
  <c r="J25" i="9"/>
  <c r="H25" i="9"/>
  <c r="G25" i="9"/>
  <c r="J22" i="9"/>
  <c r="H22" i="9"/>
  <c r="G22" i="9"/>
  <c r="H15" i="9"/>
  <c r="G15" i="9"/>
  <c r="H12" i="9"/>
  <c r="G12" i="9"/>
  <c r="J9" i="9"/>
  <c r="H9" i="9"/>
  <c r="G9" i="9"/>
  <c r="J5" i="9"/>
  <c r="H5" i="9"/>
  <c r="G5" i="9"/>
  <c r="E7" i="8"/>
  <c r="E8" i="8"/>
  <c r="J7" i="8"/>
  <c r="I7" i="8"/>
  <c r="G7" i="8"/>
  <c r="F7" i="8"/>
  <c r="C8" i="8"/>
  <c r="D8" i="8"/>
  <c r="F8" i="8"/>
  <c r="G8" i="8"/>
  <c r="I8" i="8"/>
  <c r="J8" i="8"/>
  <c r="B8" i="8"/>
  <c r="C6" i="8"/>
  <c r="D6" i="8"/>
  <c r="E6" i="8"/>
  <c r="F6" i="8"/>
  <c r="G6" i="8"/>
  <c r="I6" i="8"/>
  <c r="J6" i="8"/>
  <c r="B6" i="8"/>
  <c r="C8" i="6"/>
  <c r="D8" i="6"/>
  <c r="E8" i="6"/>
  <c r="F8" i="6"/>
  <c r="G8" i="6"/>
  <c r="I8" i="6"/>
  <c r="J8" i="6"/>
  <c r="B8" i="6"/>
  <c r="C6" i="6"/>
  <c r="D6" i="6"/>
  <c r="E6" i="6"/>
  <c r="F6" i="6"/>
  <c r="G6" i="6"/>
  <c r="I6" i="6"/>
  <c r="J6" i="6"/>
  <c r="B6" i="6"/>
  <c r="J5" i="7"/>
  <c r="G5" i="7"/>
  <c r="H31" i="7"/>
  <c r="J31" i="7"/>
  <c r="G31" i="7"/>
  <c r="H28" i="7"/>
  <c r="J28" i="7"/>
  <c r="G28" i="7"/>
  <c r="H25" i="7"/>
  <c r="J25" i="7"/>
  <c r="G25" i="7"/>
  <c r="H22" i="7"/>
  <c r="J22" i="7"/>
  <c r="G22" i="7"/>
  <c r="H15" i="7"/>
  <c r="J15" i="7"/>
  <c r="G15" i="7"/>
  <c r="H12" i="7"/>
  <c r="J12" i="7"/>
  <c r="G12" i="7"/>
  <c r="G9" i="7"/>
  <c r="J9" i="7"/>
  <c r="H9" i="7"/>
  <c r="F14" i="4"/>
  <c r="E14" i="4"/>
  <c r="D14" i="4"/>
  <c r="C14" i="4"/>
  <c r="B14" i="4"/>
</calcChain>
</file>

<file path=xl/sharedStrings.xml><?xml version="1.0" encoding="utf-8"?>
<sst xmlns="http://schemas.openxmlformats.org/spreadsheetml/2006/main" count="1022" uniqueCount="306">
  <si>
    <t>AND2</t>
  </si>
  <si>
    <t>AND4</t>
  </si>
  <si>
    <t>NAND2</t>
  </si>
  <si>
    <t>NAND3</t>
  </si>
  <si>
    <t>NAND4</t>
  </si>
  <si>
    <t>OR2</t>
  </si>
  <si>
    <t>OR3</t>
  </si>
  <si>
    <t>AND3</t>
  </si>
  <si>
    <t>OR4</t>
  </si>
  <si>
    <t>NOR2</t>
  </si>
  <si>
    <t>NOR3</t>
  </si>
  <si>
    <t>NOR4</t>
  </si>
  <si>
    <t>Total</t>
  </si>
  <si>
    <t>s9234</t>
  </si>
  <si>
    <t>s13207</t>
  </si>
  <si>
    <t>s15850</t>
  </si>
  <si>
    <t>s38417</t>
  </si>
  <si>
    <t>s38584</t>
  </si>
  <si>
    <t># of detectected faults</t>
  </si>
  <si>
    <t># of Non-detectected faults</t>
  </si>
  <si>
    <t>5k_1st</t>
  </si>
  <si>
    <t>5k_2nd</t>
  </si>
  <si>
    <t>10k_1st</t>
  </si>
  <si>
    <t>10k_2nd</t>
  </si>
  <si>
    <t>stuck_n0_atpg</t>
  </si>
  <si>
    <t>stuck_n1_atpg</t>
  </si>
  <si>
    <t>stuck_n3_atpg</t>
  </si>
  <si>
    <t>Total # of faults</t>
  </si>
  <si>
    <t>% of detectected faults</t>
  </si>
  <si>
    <t>% of Non-detectected faults</t>
  </si>
  <si>
    <t>Stuck-at ATPG</t>
  </si>
  <si>
    <t>Cell-aware ATPG</t>
  </si>
  <si>
    <t>Good-state patterns</t>
  </si>
  <si>
    <t>cell-aware_atpg</t>
  </si>
  <si>
    <t>N</t>
  </si>
  <si>
    <t>detected by stuck-at ATPG</t>
  </si>
  <si>
    <t>Y</t>
  </si>
  <si>
    <t>N/Y</t>
  </si>
  <si>
    <t>detected by goodstate but not stuck-at ATPG</t>
  </si>
  <si>
    <t>#</t>
  </si>
  <si>
    <t>%</t>
  </si>
  <si>
    <t>detected by cell-aware ATPG but not goodsate and stuck-at</t>
  </si>
  <si>
    <t xml:space="preserve"># of detectected faults </t>
  </si>
  <si>
    <t># of patterns</t>
  </si>
  <si>
    <t>n0: No multi-n detection</t>
  </si>
  <si>
    <t>n1: -guaranteed_atpg_detections 1 -desired_atpg_detections 3</t>
  </si>
  <si>
    <t>n2: -guaranteed_atpg_detections 2 -desired_atpg_detections 5</t>
  </si>
  <si>
    <t>stuck_n2_atpg</t>
  </si>
  <si>
    <t>n3: -guaranteed_atpg_detections 3 -desired_atpg_detections 7</t>
  </si>
  <si>
    <t># of top-off Patterns</t>
  </si>
  <si>
    <t>BCE</t>
  </si>
  <si>
    <t xml:space="preserve">                     Statistics Report                     </t>
  </si>
  <si>
    <t xml:space="preserve">                      Stuck-at Faults                      </t>
  </si>
  <si>
    <t>-----------------------------------------------------------</t>
  </si>
  <si>
    <t xml:space="preserve">Fault Classes                          #faults             </t>
  </si>
  <si>
    <t xml:space="preserve">                                       (total)             </t>
  </si>
  <si>
    <t>------------------------  ---------------------------------</t>
  </si>
  <si>
    <t xml:space="preserve">  FU (full)                             29312              </t>
  </si>
  <si>
    <t xml:space="preserve">  ----------------------  ---------------------------------</t>
  </si>
  <si>
    <t xml:space="preserve">  DS (det_simulation)                25439         (86.79%)</t>
  </si>
  <si>
    <t xml:space="preserve">  DI (det_implication)                2241         ( 7.65%)</t>
  </si>
  <si>
    <t xml:space="preserve">  TI (tied)                             56         ( 0.19%)</t>
  </si>
  <si>
    <t xml:space="preserve">  RE (redundant)                      1576         ( 5.38%)</t>
  </si>
  <si>
    <t xml:space="preserve">Coverage                                                   </t>
  </si>
  <si>
    <t xml:space="preserve">  ----------------------                                   </t>
  </si>
  <si>
    <t xml:space="preserve">  test_coverage                                    100.00% </t>
  </si>
  <si>
    <t xml:space="preserve">  fault_coverage                                    94.43% </t>
  </si>
  <si>
    <t xml:space="preserve">  atpg_effectiveness                               100.00% </t>
  </si>
  <si>
    <t xml:space="preserve">#test_patterns                                         205 </t>
  </si>
  <si>
    <t xml:space="preserve">#simulated_patterns                                    320 </t>
  </si>
  <si>
    <t xml:space="preserve">CPU_time (secs)                                        1.5 </t>
  </si>
  <si>
    <t xml:space="preserve">Multiple Detection Statistics                              </t>
  </si>
  <si>
    <t xml:space="preserve">  Detections                     DS Faults    Test Coverage</t>
  </si>
  <si>
    <t xml:space="preserve">     (N)                  (Detection == N) (Detection &gt;= N)</t>
  </si>
  <si>
    <t>------------------------  ---------------- ----------------</t>
  </si>
  <si>
    <t xml:space="preserve">      1                     1182 (  4.03%)  27680 (100.00%)</t>
  </si>
  <si>
    <t xml:space="preserve">      2                     1186 (  4.05%)  26498 ( 95.73%)</t>
  </si>
  <si>
    <t xml:space="preserve">      3                     1328 (  4.53%)  25312 ( 91.45%)</t>
  </si>
  <si>
    <t xml:space="preserve">      4                     1038 (  3.54%)  23984 ( 86.65%)</t>
  </si>
  <si>
    <t xml:space="preserve">      5                      745 (  2.54%)  22946 ( 82.90%)</t>
  </si>
  <si>
    <t xml:space="preserve">      6                     1164 (  3.97%)  22201 ( 80.21%)</t>
  </si>
  <si>
    <t xml:space="preserve">      7                      744 (  2.54%)  21037 ( 76.00%)</t>
  </si>
  <si>
    <t xml:space="preserve">      8                      464 (  1.58%)  20293 ( 73.31%)</t>
  </si>
  <si>
    <t xml:space="preserve">      9                      650 (  2.22%)  19829 ( 71.64%)</t>
  </si>
  <si>
    <t xml:space="preserve">     10+                   16938 ( 57.79%)  19179 ( 69.29%)</t>
  </si>
  <si>
    <t xml:space="preserve">bridge_coverage_estimate                            95.72% </t>
  </si>
  <si>
    <t>n1</t>
  </si>
  <si>
    <t xml:space="preserve">#test_patterns                                         325 </t>
  </si>
  <si>
    <t xml:space="preserve">#simulated_patterns                                    448 </t>
  </si>
  <si>
    <t xml:space="preserve">CPU_time (secs)                                        1.8 </t>
  </si>
  <si>
    <t xml:space="preserve">      1                        0 (  0.00%)  27680 (100.00%)</t>
  </si>
  <si>
    <t xml:space="preserve">      2                     1137 (  3.88%)  27680 (100.00%)</t>
  </si>
  <si>
    <t xml:space="preserve">      3                      667 (  2.28%)  26543 ( 95.89%)</t>
  </si>
  <si>
    <t xml:space="preserve">      4                      949 (  3.24%)  25876 ( 93.48%)</t>
  </si>
  <si>
    <t xml:space="preserve">      5                      634 (  2.16%)  24927 ( 90.05%)</t>
  </si>
  <si>
    <t xml:space="preserve">      6                     1221 (  4.17%)  24293 ( 87.76%)</t>
  </si>
  <si>
    <t xml:space="preserve">      7                      602 (  2.05%)  23072 ( 83.35%)</t>
  </si>
  <si>
    <t xml:space="preserve">      8                      562 (  1.92%)  22470 ( 81.18%)</t>
  </si>
  <si>
    <t xml:space="preserve">      9                      570 (  1.94%)  21908 ( 79.15%)</t>
  </si>
  <si>
    <t xml:space="preserve">     10+                   19097 ( 65.15%)  21338 ( 77.09%)</t>
  </si>
  <si>
    <t xml:space="preserve">bridge_coverage_estimate                            98.22% </t>
  </si>
  <si>
    <t>n2</t>
  </si>
  <si>
    <t xml:space="preserve">#test_patterns                                         451 </t>
  </si>
  <si>
    <t xml:space="preserve">#simulated_patterns                                    576 </t>
  </si>
  <si>
    <t xml:space="preserve">CPU_time (secs)                                        2.2 </t>
  </si>
  <si>
    <t xml:space="preserve">      2                        0 (  0.00%)  27680 (100.00%)</t>
  </si>
  <si>
    <t xml:space="preserve">      3                     1085 (  3.70%)  27680 (100.00%)</t>
  </si>
  <si>
    <t xml:space="preserve">      4                      507 (  1.73%)  26595 ( 96.08%)</t>
  </si>
  <si>
    <t xml:space="preserve">      5                      519 (  1.77%)  26088 ( 94.25%)</t>
  </si>
  <si>
    <t xml:space="preserve">      6                      755 (  2.58%)  25569 ( 92.37%)</t>
  </si>
  <si>
    <t xml:space="preserve">      7                      680 (  2.32%)  24814 ( 89.65%)</t>
  </si>
  <si>
    <t xml:space="preserve">      8                      419 (  1.43%)  24134 ( 87.19%)</t>
  </si>
  <si>
    <t xml:space="preserve">      9                      662 (  2.26%)  23715 ( 85.68%)</t>
  </si>
  <si>
    <t xml:space="preserve">     10+                   20812 ( 71.00%)  23053 ( 83.28%)</t>
  </si>
  <si>
    <t xml:space="preserve">bridge_coverage_estimate                            99.19% </t>
  </si>
  <si>
    <t>n3</t>
  </si>
  <si>
    <t xml:space="preserve">  FU (full)                             44514              </t>
  </si>
  <si>
    <t xml:space="preserve">  DS (det_simulation)                37892         (85.12%)</t>
  </si>
  <si>
    <t xml:space="preserve">  DI (det_implication)                6232         (14.00%)</t>
  </si>
  <si>
    <t xml:space="preserve">  TI (tied)                             62         ( 0.14%)</t>
  </si>
  <si>
    <t xml:space="preserve">  BL (blocked)                           6         ( 0.01%)</t>
  </si>
  <si>
    <t xml:space="preserve">  RE (redundant)                       322         ( 0.72%)</t>
  </si>
  <si>
    <t xml:space="preserve">  fault_coverage                                    99.12% </t>
  </si>
  <si>
    <t xml:space="preserve">#test_patterns                                         305 </t>
  </si>
  <si>
    <t xml:space="preserve">#simulated_patterns                                    384 </t>
  </si>
  <si>
    <t xml:space="preserve">CPU_time (secs)                                        1.6 </t>
  </si>
  <si>
    <t xml:space="preserve">      1                     1436 (  3.23%)  44124 (100.00%)</t>
  </si>
  <si>
    <t xml:space="preserve">      2                     1134 (  2.55%)  42688 ( 96.75%)</t>
  </si>
  <si>
    <t xml:space="preserve">      3                     1188 (  2.67%)  41554 ( 94.18%)</t>
  </si>
  <si>
    <t xml:space="preserve">      4                      665 (  1.49%)  40366 ( 91.48%)</t>
  </si>
  <si>
    <t xml:space="preserve">      5                      408 (  0.92%)  39701 ( 89.98%)</t>
  </si>
  <si>
    <t xml:space="preserve">      6                      347 (  0.78%)  39293 ( 89.05%)</t>
  </si>
  <si>
    <t xml:space="preserve">      7                      307 (  0.69%)  38946 ( 88.26%)</t>
  </si>
  <si>
    <t xml:space="preserve">      8                      253 (  0.57%)  38639 ( 87.57%)</t>
  </si>
  <si>
    <t xml:space="preserve">      9                      231 (  0.52%)  38386 ( 87.00%)</t>
  </si>
  <si>
    <t xml:space="preserve">     10+                   31923 ( 71.71%)  38155 ( 86.47%)</t>
  </si>
  <si>
    <t xml:space="preserve">bridge_coverage_estimate                            97.18% </t>
  </si>
  <si>
    <t xml:space="preserve">#test_patterns                                         543 </t>
  </si>
  <si>
    <t xml:space="preserve">#simulated_patterns                                    640 </t>
  </si>
  <si>
    <t xml:space="preserve">CPU_time (secs)                                        2.1 </t>
  </si>
  <si>
    <t xml:space="preserve">      1                        0 (  0.00%)  44124 (100.00%)</t>
  </si>
  <si>
    <t xml:space="preserve">      2                     1158 (  2.60%)  44124 (100.00%)</t>
  </si>
  <si>
    <t xml:space="preserve">      3                     1239 (  2.78%)  42966 ( 97.38%)</t>
  </si>
  <si>
    <t xml:space="preserve">      4                      600 (  1.35%)  41727 ( 94.57%)</t>
  </si>
  <si>
    <t xml:space="preserve">      5                      546 (  1.23%)  41127 ( 93.21%)</t>
  </si>
  <si>
    <t xml:space="preserve">      6                      467 (  1.05%)  40581 ( 91.97%)</t>
  </si>
  <si>
    <t xml:space="preserve">      7                      348 (  0.78%)  40114 ( 90.91%)</t>
  </si>
  <si>
    <t xml:space="preserve">      8                      297 (  0.67%)  39766 ( 90.12%)</t>
  </si>
  <si>
    <t xml:space="preserve">      9                      225 (  0.51%)  39469 ( 89.45%)</t>
  </si>
  <si>
    <t xml:space="preserve">     10+                   33012 ( 74.16%)  39244 ( 88.94%)</t>
  </si>
  <si>
    <t xml:space="preserve">bridge_coverage_estimate                            98.77% </t>
  </si>
  <si>
    <t xml:space="preserve">#test_patterns                                         776 </t>
  </si>
  <si>
    <t xml:space="preserve">#simulated_patterns                                    896 </t>
  </si>
  <si>
    <t xml:space="preserve">CPU_time (secs)                                        2.6 </t>
  </si>
  <si>
    <t xml:space="preserve">      2                        0 (  0.00%)  44124 (100.00%)</t>
  </si>
  <si>
    <t xml:space="preserve">      3                     1365 (  3.07%)  44124 (100.00%)</t>
  </si>
  <si>
    <t xml:space="preserve">      4                     1261 (  2.83%)  42759 ( 96.91%)</t>
  </si>
  <si>
    <t xml:space="preserve">      5                      421 (  0.95%)  41498 ( 94.05%)</t>
  </si>
  <si>
    <t xml:space="preserve">      6                      225 (  0.51%)  41077 ( 93.09%)</t>
  </si>
  <si>
    <t xml:space="preserve">      7                      290 (  0.65%)  40852 ( 92.58%)</t>
  </si>
  <si>
    <t xml:space="preserve">      8                      405 (  0.91%)  40562 ( 91.93%)</t>
  </si>
  <si>
    <t xml:space="preserve">      9                      331 (  0.74%)  40157 ( 91.01%)</t>
  </si>
  <si>
    <t xml:space="preserve">     10+                   33594 ( 75.47%)  39826 ( 90.26%)</t>
  </si>
  <si>
    <t xml:space="preserve">bridge_coverage_estimate                            99.31% </t>
  </si>
  <si>
    <t xml:space="preserve">  FU (full)                             52484              </t>
  </si>
  <si>
    <t xml:space="preserve">  DS (det_simulation)                46958         (89.47%)</t>
  </si>
  <si>
    <t xml:space="preserve">  DI (det_implication)                4515         ( 8.60%)</t>
  </si>
  <si>
    <t xml:space="preserve">  TI (tied)                            129         ( 0.25%)</t>
  </si>
  <si>
    <t xml:space="preserve">  RE (redundant)                       882         ( 1.68%)</t>
  </si>
  <si>
    <t xml:space="preserve">  fault_coverage                                    98.07% </t>
  </si>
  <si>
    <t xml:space="preserve">#test_patterns                                         185 </t>
  </si>
  <si>
    <t xml:space="preserve">#simulated_patterns                                    256 </t>
  </si>
  <si>
    <t xml:space="preserve">      1                      726 (  1.38%)  51473 (100.00%)</t>
  </si>
  <si>
    <t xml:space="preserve">      2                     1337 (  2.55%)  50747 ( 98.59%)</t>
  </si>
  <si>
    <t xml:space="preserve">      3                     1139 (  2.17%)  49410 ( 95.99%)</t>
  </si>
  <si>
    <t xml:space="preserve">      4                      931 (  1.77%)  48271 ( 93.78%)</t>
  </si>
  <si>
    <t xml:space="preserve">      5                      849 (  1.62%)  47340 ( 91.97%)</t>
  </si>
  <si>
    <t xml:space="preserve">      6                      732 (  1.39%)  46491 ( 90.32%)</t>
  </si>
  <si>
    <t xml:space="preserve">      7                      568 (  1.08%)  45759 ( 88.90%)</t>
  </si>
  <si>
    <t xml:space="preserve">      8                      858 (  1.63%)  45191 ( 87.80%)</t>
  </si>
  <si>
    <t xml:space="preserve">      9                      610 (  1.16%)  44333 ( 86.13%)</t>
  </si>
  <si>
    <t xml:space="preserve">     10+                   39208 ( 74.70%)  43723 ( 84.94%)</t>
  </si>
  <si>
    <t xml:space="preserve">bridge_coverage_estimate                            98.09% </t>
  </si>
  <si>
    <t xml:space="preserve">#test_patterns                                         283 </t>
  </si>
  <si>
    <t xml:space="preserve">CPU_time (secs)                                        2.3 </t>
  </si>
  <si>
    <t xml:space="preserve">      1                        0 (  0.00%)  51473 (100.00%)</t>
  </si>
  <si>
    <t xml:space="preserve">      2                      589 (  1.12%)  51473 (100.00%)</t>
  </si>
  <si>
    <t xml:space="preserve">      3                      896 (  1.71%)  50884 ( 98.86%)</t>
  </si>
  <si>
    <t xml:space="preserve">      4                      812 (  1.55%)  49988 ( 97.11%)</t>
  </si>
  <si>
    <t xml:space="preserve">      5                      690 (  1.31%)  49176 ( 95.54%)</t>
  </si>
  <si>
    <t xml:space="preserve">      6                      600 (  1.14%)  48486 ( 94.20%)</t>
  </si>
  <si>
    <t xml:space="preserve">      7                     1009 (  1.92%)  47886 ( 93.03%)</t>
  </si>
  <si>
    <t xml:space="preserve">      8                      609 (  1.16%)  46877 ( 91.07%)</t>
  </si>
  <si>
    <t xml:space="preserve">      9                      497 (  0.95%)  46268 ( 89.89%)</t>
  </si>
  <si>
    <t xml:space="preserve">     10+                   41256 ( 78.61%)  45771 ( 88.92%)</t>
  </si>
  <si>
    <t xml:space="preserve">bridge_coverage_estimate                            99.24% </t>
  </si>
  <si>
    <t xml:space="preserve">#test_patterns                                         377 </t>
  </si>
  <si>
    <t xml:space="preserve">CPU_time (secs)                                        6.3 </t>
  </si>
  <si>
    <t xml:space="preserve">      2                        0 (  0.00%)  51473 (100.00%)</t>
  </si>
  <si>
    <t xml:space="preserve">      3                      533 (  1.02%)  51473 (100.00%)</t>
  </si>
  <si>
    <t xml:space="preserve">      4                      630 (  1.20%)  50940 ( 98.96%)</t>
  </si>
  <si>
    <t xml:space="preserve">      5                      666 (  1.27%)  50310 ( 97.74%)</t>
  </si>
  <si>
    <t xml:space="preserve">      6                      492 (  0.94%)  49644 ( 96.45%)</t>
  </si>
  <si>
    <t xml:space="preserve">      7                      649 (  1.24%)  49152 ( 95.49%)</t>
  </si>
  <si>
    <t xml:space="preserve">      8                      586 (  1.12%)  48503 ( 94.23%)</t>
  </si>
  <si>
    <t xml:space="preserve">      9                      502 (  0.96%)  47917 ( 93.09%)</t>
  </si>
  <si>
    <t xml:space="preserve">     10+                   42900 ( 81.74%)  47415 ( 92.12%)</t>
  </si>
  <si>
    <t xml:space="preserve">bridge_coverage_estimate                            99.64% </t>
  </si>
  <si>
    <t xml:space="preserve">  FU (full)                             123578             </t>
  </si>
  <si>
    <t xml:space="preserve">  DS (det_simulation)               108573         (87.86%)</t>
  </si>
  <si>
    <t xml:space="preserve">  DI (det_implication)               14691         (11.89%)</t>
  </si>
  <si>
    <t xml:space="preserve">  TI (tied)                             39         ( 0.03%)</t>
  </si>
  <si>
    <t xml:space="preserve">  BL (blocked)                           3         ( 0.00%)</t>
  </si>
  <si>
    <t xml:space="preserve">  RE (redundant)                       272         ( 0.22%)</t>
  </si>
  <si>
    <t xml:space="preserve">  fault_coverage                                    99.75% </t>
  </si>
  <si>
    <t xml:space="preserve">#test_patterns                                         172 </t>
  </si>
  <si>
    <t xml:space="preserve">#simulated_patterns                                    192 </t>
  </si>
  <si>
    <t xml:space="preserve">      1                     1173 (  0.95%) 123264 (100.00%)</t>
  </si>
  <si>
    <t xml:space="preserve">      2                     2087 (  1.69%) 122091 ( 99.05%)</t>
  </si>
  <si>
    <t xml:space="preserve">      3                     2002 (  1.62%) 120004 ( 97.36%)</t>
  </si>
  <si>
    <t xml:space="preserve">      4                     2038 (  1.65%) 118002 ( 95.73%)</t>
  </si>
  <si>
    <t xml:space="preserve">      5                     1919 (  1.55%) 115964 ( 94.08%)</t>
  </si>
  <si>
    <t xml:space="preserve">      6                     1859 (  1.50%) 114045 ( 92.52%)</t>
  </si>
  <si>
    <t xml:space="preserve">      7                     1539 (  1.25%) 112186 ( 91.01%)</t>
  </si>
  <si>
    <t xml:space="preserve">      8                     1374 (  1.11%) 110647 ( 89.76%)</t>
  </si>
  <si>
    <t xml:space="preserve">      9                     1633 (  1.32%) 109273 ( 88.65%)</t>
  </si>
  <si>
    <t xml:space="preserve">     10+                   92949 ( 75.21%) 107640 ( 87.32%)</t>
  </si>
  <si>
    <t xml:space="preserve">bridge_coverage_estimate                            98.63% </t>
  </si>
  <si>
    <t xml:space="preserve">#test_patterns                                         233 </t>
  </si>
  <si>
    <t xml:space="preserve">CPU_time (secs)                                        3.2 </t>
  </si>
  <si>
    <t xml:space="preserve">      1                        0 (  0.00%) 123264 (100.00%)</t>
  </si>
  <si>
    <t xml:space="preserve">      2                     1316 (  1.06%) 123264 (100.00%)</t>
  </si>
  <si>
    <t xml:space="preserve">      3                     1796 (  1.45%) 121948 ( 98.93%)</t>
  </si>
  <si>
    <t xml:space="preserve">      4                     1589 (  1.29%) 120152 ( 97.48%)</t>
  </si>
  <si>
    <t xml:space="preserve">      5                     1625 (  1.31%) 118563 ( 96.19%)</t>
  </si>
  <si>
    <t xml:space="preserve">      6                     1502 (  1.22%) 116938 ( 94.87%)</t>
  </si>
  <si>
    <t xml:space="preserve">      7                     1334 (  1.08%) 115436 ( 93.65%)</t>
  </si>
  <si>
    <t xml:space="preserve">      8                     1488 (  1.20%) 114102 ( 92.57%)</t>
  </si>
  <si>
    <t xml:space="preserve">      9                     1213 (  0.98%) 112614 ( 91.36%)</t>
  </si>
  <si>
    <t xml:space="preserve">     10+                   96710 ( 78.26%) 111401 ( 90.38%)</t>
  </si>
  <si>
    <t xml:space="preserve">bridge_coverage_estimate                            99.32% </t>
  </si>
  <si>
    <t xml:space="preserve">#test_patterns                                         302 </t>
  </si>
  <si>
    <t xml:space="preserve">CPU_time (secs)                                        4.9 </t>
  </si>
  <si>
    <t xml:space="preserve">      2                        0 (  0.00%) 123264 (100.00%)</t>
  </si>
  <si>
    <t xml:space="preserve">      3                     1327 (  1.07%) 123264 (100.00%)</t>
  </si>
  <si>
    <t xml:space="preserve">      4                     1470 (  1.19%) 121937 ( 98.92%)</t>
  </si>
  <si>
    <t xml:space="preserve">      5                     1308 (  1.06%) 120467 ( 97.73%)</t>
  </si>
  <si>
    <t xml:space="preserve">      6                     1032 (  0.84%) 119159 ( 96.67%)</t>
  </si>
  <si>
    <t xml:space="preserve">      7                     1239 (  1.00%) 118127 ( 95.83%)</t>
  </si>
  <si>
    <t xml:space="preserve">      8                     1197 (  0.97%) 116888 ( 94.83%)</t>
  </si>
  <si>
    <t xml:space="preserve">      9                     1262 (  1.02%) 115691 ( 93.86%)</t>
  </si>
  <si>
    <t xml:space="preserve">     10+                   99738 ( 80.71%) 114429 ( 92.83%)</t>
  </si>
  <si>
    <t xml:space="preserve">bridge_coverage_estimate                            99.65% </t>
  </si>
  <si>
    <t xml:space="preserve">  FU (full)                             118342             </t>
  </si>
  <si>
    <t xml:space="preserve">  DS (det_simulation)               103285         (87.28%)</t>
  </si>
  <si>
    <t xml:space="preserve">  DI (det_implication)                9864         ( 8.34%)</t>
  </si>
  <si>
    <t xml:space="preserve">  TI (tied)                           1523         ( 1.29%)</t>
  </si>
  <si>
    <t xml:space="preserve">  BL (blocked)                          24         ( 0.02%)</t>
  </si>
  <si>
    <t xml:space="preserve">  RE (redundant)                      3646         ( 3.08%)</t>
  </si>
  <si>
    <t xml:space="preserve">  fault_coverage                                    95.61% </t>
  </si>
  <si>
    <t xml:space="preserve">CPU_time (secs)                                        2.9 </t>
  </si>
  <si>
    <t xml:space="preserve">      1                     1573 (  1.33%) 113149 (100.00%)</t>
  </si>
  <si>
    <t xml:space="preserve">      2                     3923 (  3.31%) 111576 ( 98.61%)</t>
  </si>
  <si>
    <t xml:space="preserve">      3                     3633 (  3.07%) 107653 ( 95.14%)</t>
  </si>
  <si>
    <t xml:space="preserve">      4                     3282 (  2.77%) 104020 ( 91.93%)</t>
  </si>
  <si>
    <t xml:space="preserve">      5                     2785 (  2.35%) 100738 ( 89.03%)</t>
  </si>
  <si>
    <t xml:space="preserve">      6                     2471 (  2.09%)  97953 ( 86.57%)</t>
  </si>
  <si>
    <t xml:space="preserve">      7                     2265 (  1.91%)  95482 ( 84.39%)</t>
  </si>
  <si>
    <t xml:space="preserve">      8                     1905 (  1.61%)  93217 ( 82.38%)</t>
  </si>
  <si>
    <t xml:space="preserve">      9                     1857 (  1.57%)  91312 ( 80.70%)</t>
  </si>
  <si>
    <t xml:space="preserve">     10+                   79591 ( 67.26%)  89455 ( 79.06%)</t>
  </si>
  <si>
    <t xml:space="preserve">bridge_coverage_estimate                            97.65% </t>
  </si>
  <si>
    <t xml:space="preserve">#test_patterns                                         324 </t>
  </si>
  <si>
    <t xml:space="preserve">CPU_time (secs)                                        4.0 </t>
  </si>
  <si>
    <t xml:space="preserve">      1                        0 (  0.00%) 113149 (100.00%)</t>
  </si>
  <si>
    <t xml:space="preserve">      2                     1090 (  0.92%) 113149 (100.00%)</t>
  </si>
  <si>
    <t xml:space="preserve">      3                     2599 (  2.20%) 112059 ( 99.04%)</t>
  </si>
  <si>
    <t xml:space="preserve">      4                     2373 (  2.01%) 109460 ( 96.74%)</t>
  </si>
  <si>
    <t xml:space="preserve">      5                     2682 (  2.27%) 107087 ( 94.64%)</t>
  </si>
  <si>
    <t xml:space="preserve">      6                     2201 (  1.86%) 104405 ( 92.27%)</t>
  </si>
  <si>
    <t xml:space="preserve">      7                     2046 (  1.73%) 102204 ( 90.33%)</t>
  </si>
  <si>
    <t xml:space="preserve">      8                     2105 (  1.78%) 100158 ( 88.52%)</t>
  </si>
  <si>
    <t xml:space="preserve">      9                     1510 (  1.28%)  98053 ( 86.66%)</t>
  </si>
  <si>
    <t xml:space="preserve">     10+                   86679 ( 73.24%)  96543 ( 85.32%)</t>
  </si>
  <si>
    <t xml:space="preserve">bridge_coverage_estimate                            99.14% </t>
  </si>
  <si>
    <t xml:space="preserve">#test_patterns                                         435 </t>
  </si>
  <si>
    <t xml:space="preserve">#simulated_patterns                                    512 </t>
  </si>
  <si>
    <t xml:space="preserve">CPU_time (secs)                                       11.5 </t>
  </si>
  <si>
    <t xml:space="preserve">      2                        0 (  0.00%) 113149 (100.00%)</t>
  </si>
  <si>
    <t xml:space="preserve">      3                      923 (  0.78%) 113149 (100.00%)</t>
  </si>
  <si>
    <t xml:space="preserve">      4                     2065 (  1.74%) 112226 ( 99.18%)</t>
  </si>
  <si>
    <t xml:space="preserve">      5                     1903 (  1.61%) 110161 ( 97.36%)</t>
  </si>
  <si>
    <t xml:space="preserve">      6                     1592 (  1.35%) 108258 ( 95.68%)</t>
  </si>
  <si>
    <t xml:space="preserve">      7                     1421 (  1.20%) 106666 ( 94.27%)</t>
  </si>
  <si>
    <t xml:space="preserve">      8                     2052 (  1.73%) 105245 ( 93.01%)</t>
  </si>
  <si>
    <t xml:space="preserve">      9                     1594 (  1.35%) 103193 ( 91.20%)</t>
  </si>
  <si>
    <t xml:space="preserve">     10+                   91735 ( 77.52%) 101599 ( 89.79%)</t>
  </si>
  <si>
    <t xml:space="preserve">bridge_coverage_estimate                            99.61% </t>
  </si>
  <si>
    <t>Total # of cell-aware faults</t>
  </si>
  <si>
    <t>Total # of cell-aware ATPG patterns (all top-off patterns)</t>
  </si>
  <si>
    <t>Full-patterns</t>
  </si>
  <si>
    <t>SA+Functionality</t>
  </si>
  <si>
    <t>Increasing %</t>
  </si>
  <si>
    <t>Top-off pattens comparision</t>
  </si>
  <si>
    <t>Non-functionality</t>
  </si>
  <si>
    <t># of Top-off pattens comparision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</si>
</sst>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  <font>
      <b/>
      <sz val="10"/>
      <color rgb="FF000000"/>
      <name val="Calibri"/>
      <scheme val="minor"/>
    </font>
    <font>
      <b/>
      <sz val="16"/>
      <color theme="1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rgb="FFC99E0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/>
      <top/>
      <bottom/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Border="1" applyAlignment="1">
      <alignment vertical="center"/>
    </xf>
    <xf numFmtId="10" fontId="5" fillId="11" borderId="5" xfId="0" applyNumberFormat="1" applyFont="1" applyFill="1" applyBorder="1" applyAlignment="1">
      <alignment horizontal="center" vertical="center" wrapText="1"/>
    </xf>
    <xf numFmtId="10" fontId="5" fillId="11" borderId="7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0" fontId="0" fillId="0" borderId="0" xfId="0" applyNumberFormat="1"/>
    <xf numFmtId="0" fontId="6" fillId="0" borderId="0" xfId="0" applyFont="1" applyBorder="1" applyAlignment="1">
      <alignment horizontal="center" vertical="center" wrapText="1"/>
    </xf>
    <xf numFmtId="0" fontId="3" fillId="9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0" fontId="5" fillId="11" borderId="0" xfId="0" applyNumberFormat="1" applyFont="1" applyFill="1" applyBorder="1" applyAlignment="1">
      <alignment horizontal="center" vertical="center" wrapText="1"/>
    </xf>
    <xf numFmtId="10" fontId="5" fillId="11" borderId="6" xfId="0" applyNumberFormat="1" applyFont="1" applyFill="1" applyBorder="1" applyAlignment="1">
      <alignment horizontal="center" vertical="center" wrapText="1"/>
    </xf>
    <xf numFmtId="10" fontId="5" fillId="11" borderId="8" xfId="0" applyNumberFormat="1" applyFont="1" applyFill="1" applyBorder="1" applyAlignment="1">
      <alignment horizontal="center" vertical="center" wrapText="1"/>
    </xf>
    <xf numFmtId="10" fontId="5" fillId="11" borderId="9" xfId="0" applyNumberFormat="1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0" fontId="5" fillId="9" borderId="0" xfId="0" applyFont="1" applyFill="1" applyBorder="1" applyAlignment="1">
      <alignment horizontal="center" vertical="center" wrapText="1"/>
    </xf>
    <xf numFmtId="10" fontId="5" fillId="9" borderId="5" xfId="0" applyNumberFormat="1" applyFont="1" applyFill="1" applyBorder="1" applyAlignment="1">
      <alignment horizontal="center" vertical="center" wrapText="1"/>
    </xf>
    <xf numFmtId="10" fontId="5" fillId="9" borderId="0" xfId="0" applyNumberFormat="1" applyFont="1" applyFill="1" applyBorder="1" applyAlignment="1">
      <alignment horizontal="center" vertical="center" wrapText="1"/>
    </xf>
    <xf numFmtId="10" fontId="5" fillId="9" borderId="6" xfId="0" applyNumberFormat="1" applyFont="1" applyFill="1" applyBorder="1" applyAlignment="1">
      <alignment horizontal="center" vertical="center" wrapText="1"/>
    </xf>
    <xf numFmtId="0" fontId="7" fillId="12" borderId="5" xfId="0" applyFont="1" applyFill="1" applyBorder="1" applyAlignment="1">
      <alignment horizontal="center" vertical="center" wrapText="1"/>
    </xf>
    <xf numFmtId="0" fontId="7" fillId="12" borderId="0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10" fontId="7" fillId="12" borderId="5" xfId="0" applyNumberFormat="1" applyFont="1" applyFill="1" applyBorder="1" applyAlignment="1">
      <alignment horizontal="center" vertical="center" wrapText="1"/>
    </xf>
    <xf numFmtId="10" fontId="7" fillId="12" borderId="0" xfId="0" applyNumberFormat="1" applyFont="1" applyFill="1" applyBorder="1" applyAlignment="1">
      <alignment horizontal="center" vertical="center" wrapText="1"/>
    </xf>
    <xf numFmtId="10" fontId="7" fillId="1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7" fillId="11" borderId="5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10" fontId="7" fillId="11" borderId="5" xfId="0" applyNumberFormat="1" applyFont="1" applyFill="1" applyBorder="1" applyAlignment="1">
      <alignment horizontal="center" vertical="center" wrapText="1"/>
    </xf>
    <xf numFmtId="10" fontId="7" fillId="11" borderId="0" xfId="0" applyNumberFormat="1" applyFont="1" applyFill="1" applyBorder="1" applyAlignment="1">
      <alignment horizontal="center" vertical="center" wrapText="1"/>
    </xf>
    <xf numFmtId="10" fontId="0" fillId="9" borderId="0" xfId="0" applyNumberForma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10" fontId="5" fillId="4" borderId="5" xfId="0" applyNumberFormat="1" applyFont="1" applyFill="1" applyBorder="1" applyAlignment="1">
      <alignment horizontal="center" vertical="center" wrapText="1"/>
    </xf>
    <xf numFmtId="10" fontId="5" fillId="4" borderId="0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10" fontId="7" fillId="4" borderId="0" xfId="0" applyNumberFormat="1" applyFont="1" applyFill="1" applyBorder="1" applyAlignment="1">
      <alignment horizontal="center" vertical="center" wrapText="1"/>
    </xf>
    <xf numFmtId="10" fontId="7" fillId="4" borderId="5" xfId="0" applyNumberFormat="1" applyFont="1" applyFill="1" applyBorder="1" applyAlignment="1">
      <alignment horizontal="center" vertical="center" wrapText="1"/>
    </xf>
    <xf numFmtId="10" fontId="7" fillId="4" borderId="6" xfId="0" applyNumberFormat="1" applyFont="1" applyFill="1" applyBorder="1" applyAlignment="1">
      <alignment horizontal="center" vertical="center" wrapText="1"/>
    </xf>
    <xf numFmtId="10" fontId="0" fillId="4" borderId="0" xfId="0" applyNumberForma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10" fontId="7" fillId="9" borderId="0" xfId="0" applyNumberFormat="1" applyFont="1" applyFill="1" applyBorder="1" applyAlignment="1">
      <alignment horizontal="center" vertical="center" wrapText="1"/>
    </xf>
    <xf numFmtId="10" fontId="7" fillId="9" borderId="5" xfId="0" applyNumberFormat="1" applyFont="1" applyFill="1" applyBorder="1" applyAlignment="1">
      <alignment horizontal="center" vertical="center" wrapText="1"/>
    </xf>
    <xf numFmtId="10" fontId="7" fillId="9" borderId="6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0" fontId="8" fillId="9" borderId="0" xfId="0" applyNumberFormat="1" applyFont="1" applyFill="1" applyBorder="1" applyAlignment="1">
      <alignment horizontal="center" vertical="center"/>
    </xf>
    <xf numFmtId="10" fontId="8" fillId="9" borderId="8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Fill="1" applyAlignment="1">
      <alignment horizontal="left"/>
    </xf>
    <xf numFmtId="10" fontId="5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10" fontId="8" fillId="9" borderId="5" xfId="0" applyNumberFormat="1" applyFont="1" applyFill="1" applyBorder="1" applyAlignment="1">
      <alignment horizontal="center"/>
    </xf>
    <xf numFmtId="10" fontId="8" fillId="9" borderId="0" xfId="0" applyNumberFormat="1" applyFont="1" applyFill="1" applyBorder="1" applyAlignment="1">
      <alignment horizontal="center"/>
    </xf>
    <xf numFmtId="10" fontId="8" fillId="9" borderId="6" xfId="0" applyNumberFormat="1" applyFont="1" applyFill="1" applyBorder="1" applyAlignment="1">
      <alignment horizontal="center"/>
    </xf>
    <xf numFmtId="10" fontId="8" fillId="9" borderId="7" xfId="0" applyNumberFormat="1" applyFont="1" applyFill="1" applyBorder="1" applyAlignment="1">
      <alignment horizontal="center"/>
    </xf>
    <xf numFmtId="10" fontId="8" fillId="9" borderId="8" xfId="0" applyNumberFormat="1" applyFont="1" applyFill="1" applyBorder="1" applyAlignment="1">
      <alignment horizontal="center"/>
    </xf>
    <xf numFmtId="10" fontId="8" fillId="9" borderId="9" xfId="0" applyNumberFormat="1" applyFont="1" applyFill="1" applyBorder="1" applyAlignment="1">
      <alignment horizontal="center"/>
    </xf>
    <xf numFmtId="10" fontId="0" fillId="9" borderId="5" xfId="0" applyNumberFormat="1" applyFill="1" applyBorder="1" applyAlignment="1">
      <alignment horizontal="center"/>
    </xf>
    <xf numFmtId="10" fontId="0" fillId="9" borderId="6" xfId="0" applyNumberFormat="1" applyFill="1" applyBorder="1" applyAlignment="1">
      <alignment horizontal="center"/>
    </xf>
    <xf numFmtId="10" fontId="0" fillId="9" borderId="7" xfId="0" applyNumberFormat="1" applyFill="1" applyBorder="1" applyAlignment="1">
      <alignment horizontal="center"/>
    </xf>
    <xf numFmtId="10" fontId="0" fillId="9" borderId="8" xfId="0" applyNumberFormat="1" applyFill="1" applyBorder="1" applyAlignment="1">
      <alignment horizontal="center"/>
    </xf>
    <xf numFmtId="10" fontId="0" fillId="9" borderId="9" xfId="0" applyNumberFormat="1" applyFill="1" applyBorder="1" applyAlignment="1">
      <alignment horizontal="center"/>
    </xf>
    <xf numFmtId="10" fontId="8" fillId="0" borderId="0" xfId="0" applyNumberFormat="1" applyFont="1" applyFill="1" applyBorder="1" applyAlignment="1">
      <alignment horizontal="center"/>
    </xf>
    <xf numFmtId="1" fontId="5" fillId="9" borderId="5" xfId="0" applyNumberFormat="1" applyFont="1" applyFill="1" applyBorder="1" applyAlignment="1">
      <alignment horizontal="center" vertical="center" wrapText="1"/>
    </xf>
    <xf numFmtId="1" fontId="5" fillId="9" borderId="0" xfId="0" applyNumberFormat="1" applyFont="1" applyFill="1" applyBorder="1" applyAlignment="1">
      <alignment horizontal="center" vertical="center" wrapText="1"/>
    </xf>
    <xf numFmtId="1" fontId="5" fillId="9" borderId="6" xfId="0" applyNumberFormat="1" applyFont="1" applyFill="1" applyBorder="1" applyAlignment="1">
      <alignment horizontal="center" vertical="center" wrapText="1"/>
    </xf>
    <xf numFmtId="1" fontId="7" fillId="11" borderId="0" xfId="0" applyNumberFormat="1" applyFont="1" applyFill="1" applyBorder="1" applyAlignment="1">
      <alignment horizontal="center" vertical="center" wrapText="1"/>
    </xf>
    <xf numFmtId="1" fontId="7" fillId="11" borderId="5" xfId="0" applyNumberFormat="1" applyFont="1" applyFill="1" applyBorder="1" applyAlignment="1">
      <alignment horizontal="center" vertical="center" wrapText="1"/>
    </xf>
    <xf numFmtId="1" fontId="7" fillId="12" borderId="6" xfId="0" applyNumberFormat="1" applyFont="1" applyFill="1" applyBorder="1" applyAlignment="1">
      <alignment horizontal="center" vertical="center" wrapText="1"/>
    </xf>
    <xf numFmtId="1" fontId="5" fillId="4" borderId="5" xfId="0" applyNumberFormat="1" applyFont="1" applyFill="1" applyBorder="1" applyAlignment="1">
      <alignment horizontal="center" vertical="center" wrapText="1"/>
    </xf>
    <xf numFmtId="1" fontId="5" fillId="4" borderId="0" xfId="0" applyNumberFormat="1" applyFont="1" applyFill="1" applyBorder="1" applyAlignment="1">
      <alignment horizontal="center" vertical="center" wrapText="1"/>
    </xf>
    <xf numFmtId="1" fontId="5" fillId="4" borderId="6" xfId="0" applyNumberFormat="1" applyFont="1" applyFill="1" applyBorder="1" applyAlignment="1">
      <alignment horizontal="center" vertical="center" wrapText="1"/>
    </xf>
    <xf numFmtId="1" fontId="7" fillId="4" borderId="0" xfId="0" applyNumberFormat="1" applyFont="1" applyFill="1" applyBorder="1" applyAlignment="1">
      <alignment horizontal="center" vertical="center" wrapText="1"/>
    </xf>
    <xf numFmtId="1" fontId="7" fillId="4" borderId="5" xfId="0" applyNumberFormat="1" applyFont="1" applyFill="1" applyBorder="1" applyAlignment="1">
      <alignment horizontal="center" vertical="center" wrapText="1"/>
    </xf>
    <xf numFmtId="1" fontId="7" fillId="4" borderId="6" xfId="0" applyNumberFormat="1" applyFont="1" applyFill="1" applyBorder="1" applyAlignment="1">
      <alignment horizontal="center" vertical="center" wrapText="1"/>
    </xf>
    <xf numFmtId="1" fontId="7" fillId="12" borderId="0" xfId="0" applyNumberFormat="1" applyFont="1" applyFill="1" applyBorder="1" applyAlignment="1">
      <alignment horizontal="center" vertical="center" wrapText="1"/>
    </xf>
    <xf numFmtId="1" fontId="7" fillId="12" borderId="5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0" fontId="5" fillId="4" borderId="10" xfId="0" applyNumberFormat="1" applyFont="1" applyFill="1" applyBorder="1" applyAlignment="1">
      <alignment horizontal="center" vertical="center" wrapText="1"/>
    </xf>
    <xf numFmtId="10" fontId="7" fillId="4" borderId="10" xfId="0" applyNumberFormat="1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 wrapText="1"/>
    </xf>
    <xf numFmtId="10" fontId="7" fillId="11" borderId="6" xfId="0" applyNumberFormat="1" applyFont="1" applyFill="1" applyBorder="1" applyAlignment="1">
      <alignment horizontal="center" vertical="center" wrapText="1"/>
    </xf>
    <xf numFmtId="1" fontId="7" fillId="11" borderId="6" xfId="0" applyNumberFormat="1" applyFont="1" applyFill="1" applyBorder="1" applyAlignment="1">
      <alignment horizontal="center" vertical="center" wrapText="1"/>
    </xf>
    <xf numFmtId="10" fontId="0" fillId="4" borderId="5" xfId="0" applyNumberFormat="1" applyFill="1" applyBorder="1" applyAlignment="1">
      <alignment horizontal="center"/>
    </xf>
    <xf numFmtId="10" fontId="0" fillId="4" borderId="6" xfId="0" applyNumberForma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6" fillId="9" borderId="14" xfId="0" applyFont="1" applyFill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3" xfId="0" applyBorder="1" applyAlignment="1">
      <alignment horizontal="center"/>
    </xf>
    <xf numFmtId="1" fontId="0" fillId="9" borderId="5" xfId="0" applyNumberFormat="1" applyFill="1" applyBorder="1" applyAlignment="1">
      <alignment horizontal="center" vertical="center"/>
    </xf>
    <xf numFmtId="1" fontId="0" fillId="9" borderId="0" xfId="0" applyNumberFormat="1" applyFill="1" applyBorder="1" applyAlignment="1">
      <alignment horizontal="center" vertical="center"/>
    </xf>
    <xf numFmtId="1" fontId="0" fillId="9" borderId="6" xfId="0" applyNumberFormat="1" applyFill="1" applyBorder="1" applyAlignment="1">
      <alignment horizontal="center" vertical="center"/>
    </xf>
    <xf numFmtId="1" fontId="0" fillId="4" borderId="5" xfId="0" applyNumberForma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0" fillId="14" borderId="0" xfId="0" applyFill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 vertical="center" wrapText="1"/>
    </xf>
    <xf numFmtId="0" fontId="11" fillId="13" borderId="0" xfId="0" applyFont="1" applyFill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5" borderId="0" xfId="0" applyFill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1" fontId="0" fillId="9" borderId="2" xfId="0" applyNumberFormat="1" applyFill="1" applyBorder="1" applyAlignment="1">
      <alignment horizontal="center"/>
    </xf>
    <xf numFmtId="1" fontId="0" fillId="9" borderId="3" xfId="0" applyNumberFormat="1" applyFill="1" applyBorder="1" applyAlignment="1">
      <alignment horizontal="center"/>
    </xf>
    <xf numFmtId="1" fontId="0" fillId="9" borderId="4" xfId="0" applyNumberFormat="1" applyFill="1" applyBorder="1" applyAlignment="1">
      <alignment horizontal="center"/>
    </xf>
    <xf numFmtId="1" fontId="0" fillId="9" borderId="5" xfId="0" applyNumberFormat="1" applyFill="1" applyBorder="1" applyAlignment="1">
      <alignment horizontal="center"/>
    </xf>
    <xf numFmtId="1" fontId="0" fillId="9" borderId="0" xfId="0" applyNumberFormat="1" applyFill="1" applyBorder="1" applyAlignment="1">
      <alignment horizontal="center"/>
    </xf>
    <xf numFmtId="1" fontId="0" fillId="9" borderId="6" xfId="0" applyNumberFormat="1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0" fontId="6" fillId="9" borderId="12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C18" sqref="C18"/>
    </sheetView>
  </sheetViews>
  <sheetFormatPr baseColWidth="10" defaultRowHeight="15" x14ac:dyDescent="0"/>
  <cols>
    <col min="2" max="2" width="12.1640625" customWidth="1"/>
  </cols>
  <sheetData>
    <row r="1" spans="1:8">
      <c r="A1" s="1"/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1"/>
      <c r="H1" s="1"/>
    </row>
    <row r="2" spans="1:8">
      <c r="A2" s="3" t="s">
        <v>0</v>
      </c>
      <c r="B2" s="1">
        <v>914</v>
      </c>
      <c r="C2" s="1">
        <v>986</v>
      </c>
      <c r="D2" s="1">
        <v>1554</v>
      </c>
      <c r="E2" s="1">
        <v>3803</v>
      </c>
      <c r="F2" s="1">
        <v>4930</v>
      </c>
      <c r="G2" s="1"/>
      <c r="H2" s="1"/>
    </row>
    <row r="3" spans="1:8">
      <c r="A3" s="3" t="s">
        <v>7</v>
      </c>
      <c r="B3" s="1">
        <v>32</v>
      </c>
      <c r="C3" s="1">
        <v>35</v>
      </c>
      <c r="D3" s="1">
        <v>49</v>
      </c>
      <c r="E3" s="1">
        <v>258</v>
      </c>
      <c r="F3" s="1">
        <v>287</v>
      </c>
      <c r="G3" s="1"/>
      <c r="H3" s="1"/>
    </row>
    <row r="4" spans="1:8">
      <c r="A4" s="3" t="s">
        <v>1</v>
      </c>
      <c r="B4" s="1">
        <v>9</v>
      </c>
      <c r="C4" s="1">
        <v>93</v>
      </c>
      <c r="D4" s="1">
        <v>16</v>
      </c>
      <c r="E4" s="1">
        <v>93</v>
      </c>
      <c r="F4" s="1">
        <v>299</v>
      </c>
      <c r="G4" s="1"/>
      <c r="H4" s="1"/>
    </row>
    <row r="5" spans="1:8">
      <c r="A5" s="3" t="s">
        <v>2</v>
      </c>
      <c r="B5" s="1">
        <v>463</v>
      </c>
      <c r="C5" s="1">
        <v>831</v>
      </c>
      <c r="D5" s="1">
        <v>924</v>
      </c>
      <c r="E5" s="1">
        <v>1949</v>
      </c>
      <c r="F5" s="1">
        <v>1618</v>
      </c>
      <c r="G5" s="1"/>
      <c r="H5" s="1"/>
    </row>
    <row r="6" spans="1:8">
      <c r="A6" s="3" t="s">
        <v>3</v>
      </c>
      <c r="B6" s="1">
        <v>29</v>
      </c>
      <c r="C6" s="1">
        <v>14</v>
      </c>
      <c r="D6" s="1">
        <v>23</v>
      </c>
      <c r="E6" s="1">
        <v>84</v>
      </c>
      <c r="F6" s="1">
        <v>236</v>
      </c>
      <c r="G6" s="1"/>
      <c r="H6" s="1"/>
    </row>
    <row r="7" spans="1:8">
      <c r="A7" s="3" t="s">
        <v>4</v>
      </c>
      <c r="B7" s="1">
        <v>36</v>
      </c>
      <c r="C7" s="1">
        <v>4</v>
      </c>
      <c r="D7" s="1">
        <v>21</v>
      </c>
      <c r="E7" s="1">
        <v>17</v>
      </c>
      <c r="F7" s="1">
        <v>272</v>
      </c>
      <c r="G7" s="1"/>
      <c r="H7" s="1"/>
    </row>
    <row r="8" spans="1:8">
      <c r="A8" s="3" t="s">
        <v>5</v>
      </c>
      <c r="B8" s="1">
        <v>354</v>
      </c>
      <c r="C8" s="1">
        <v>320</v>
      </c>
      <c r="D8" s="1">
        <v>587</v>
      </c>
      <c r="E8" s="1">
        <v>122</v>
      </c>
      <c r="F8" s="1">
        <v>2464</v>
      </c>
      <c r="G8" s="1"/>
      <c r="H8" s="1"/>
    </row>
    <row r="9" spans="1:8">
      <c r="A9" s="3" t="s">
        <v>6</v>
      </c>
      <c r="B9" s="1">
        <v>19</v>
      </c>
      <c r="C9" s="1">
        <v>57</v>
      </c>
      <c r="D9" s="1">
        <v>62</v>
      </c>
      <c r="E9" s="1">
        <v>91</v>
      </c>
      <c r="F9" s="1">
        <v>63</v>
      </c>
      <c r="G9" s="1"/>
      <c r="H9" s="1"/>
    </row>
    <row r="10" spans="1:8">
      <c r="A10" s="3" t="s">
        <v>8</v>
      </c>
      <c r="B10" s="1">
        <v>58</v>
      </c>
      <c r="C10" s="1">
        <v>135</v>
      </c>
      <c r="D10" s="1">
        <v>61</v>
      </c>
      <c r="E10" s="1">
        <v>13</v>
      </c>
      <c r="F10" s="1">
        <v>94</v>
      </c>
      <c r="G10" s="1"/>
      <c r="H10" s="1"/>
    </row>
    <row r="11" spans="1:8">
      <c r="A11" s="3" t="s">
        <v>9</v>
      </c>
      <c r="B11" s="1">
        <v>77</v>
      </c>
      <c r="C11" s="1">
        <v>43</v>
      </c>
      <c r="D11" s="1">
        <v>98</v>
      </c>
      <c r="E11" s="1">
        <v>1838</v>
      </c>
      <c r="F11" s="1">
        <v>1063</v>
      </c>
      <c r="G11" s="1"/>
      <c r="H11" s="1"/>
    </row>
    <row r="12" spans="1:8">
      <c r="A12" s="3" t="s">
        <v>10</v>
      </c>
      <c r="B12" s="1">
        <v>11</v>
      </c>
      <c r="C12" s="1">
        <v>39</v>
      </c>
      <c r="D12" s="1">
        <v>11</v>
      </c>
      <c r="E12" s="1">
        <v>421</v>
      </c>
      <c r="F12" s="1">
        <v>105</v>
      </c>
      <c r="G12" s="1"/>
      <c r="H12" s="1"/>
    </row>
    <row r="13" spans="1:8">
      <c r="A13" s="3" t="s">
        <v>11</v>
      </c>
      <c r="B13" s="1">
        <v>25</v>
      </c>
      <c r="C13" s="1">
        <v>16</v>
      </c>
      <c r="D13" s="1">
        <v>42</v>
      </c>
      <c r="E13" s="1">
        <v>20</v>
      </c>
      <c r="F13" s="1">
        <v>17</v>
      </c>
      <c r="G13" s="1"/>
      <c r="H13" s="1"/>
    </row>
    <row r="14" spans="1:8">
      <c r="A14" s="12" t="s">
        <v>12</v>
      </c>
      <c r="B14" s="11">
        <f>SUM(B2:B13)</f>
        <v>2027</v>
      </c>
      <c r="C14" s="11">
        <f>SUM(C2:C13)</f>
        <v>2573</v>
      </c>
      <c r="D14" s="11">
        <f>SUM(D2:D13)</f>
        <v>3448</v>
      </c>
      <c r="E14" s="11">
        <f>SUM(E2:E13)</f>
        <v>8709</v>
      </c>
      <c r="F14" s="11">
        <f>SUM(F2:F13)</f>
        <v>11448</v>
      </c>
      <c r="G14" s="1"/>
      <c r="H14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0"/>
  <sheetViews>
    <sheetView topLeftCell="A15" workbookViewId="0">
      <selection activeCell="B38" sqref="B38:J38"/>
    </sheetView>
  </sheetViews>
  <sheetFormatPr baseColWidth="10" defaultRowHeight="15" x14ac:dyDescent="0"/>
  <cols>
    <col min="1" max="1" width="26.1640625" customWidth="1"/>
    <col min="2" max="7" width="10.83203125" style="1"/>
    <col min="8" max="8" width="10.83203125" style="74"/>
    <col min="9" max="10" width="10.83203125" style="1"/>
  </cols>
  <sheetData>
    <row r="2" spans="1:10">
      <c r="B2" s="148" t="s">
        <v>13</v>
      </c>
      <c r="C2" s="149"/>
      <c r="D2" s="149"/>
      <c r="E2" s="149"/>
      <c r="F2" s="149"/>
      <c r="G2" s="149"/>
      <c r="H2" s="149"/>
      <c r="I2" s="149"/>
      <c r="J2" s="150"/>
    </row>
    <row r="3" spans="1:10" ht="45">
      <c r="A3" s="1"/>
      <c r="B3" s="7" t="s">
        <v>20</v>
      </c>
      <c r="C3" s="21" t="s">
        <v>21</v>
      </c>
      <c r="D3" s="21" t="s">
        <v>22</v>
      </c>
      <c r="E3" s="21" t="s">
        <v>23</v>
      </c>
      <c r="F3" s="21" t="s">
        <v>24</v>
      </c>
      <c r="G3" s="21" t="s">
        <v>25</v>
      </c>
      <c r="H3" s="21" t="s">
        <v>47</v>
      </c>
      <c r="I3" s="21" t="s">
        <v>26</v>
      </c>
      <c r="J3" s="8" t="s">
        <v>33</v>
      </c>
    </row>
    <row r="4" spans="1:10" ht="15" customHeight="1">
      <c r="A4" s="22" t="s">
        <v>27</v>
      </c>
      <c r="B4" s="157">
        <v>2027</v>
      </c>
      <c r="C4" s="158"/>
      <c r="D4" s="158"/>
      <c r="E4" s="158"/>
      <c r="F4" s="158"/>
      <c r="G4" s="158"/>
      <c r="H4" s="158"/>
      <c r="I4" s="158"/>
      <c r="J4" s="159"/>
    </row>
    <row r="5" spans="1:10">
      <c r="A5" s="23" t="s">
        <v>18</v>
      </c>
      <c r="B5" s="9">
        <v>362</v>
      </c>
      <c r="C5" s="16">
        <v>359</v>
      </c>
      <c r="D5" s="16">
        <v>369</v>
      </c>
      <c r="E5" s="16">
        <v>359</v>
      </c>
      <c r="F5" s="16">
        <v>929</v>
      </c>
      <c r="G5" s="16">
        <v>923</v>
      </c>
      <c r="H5" s="16">
        <v>938</v>
      </c>
      <c r="I5" s="16">
        <v>955</v>
      </c>
      <c r="J5" s="10">
        <v>1034</v>
      </c>
    </row>
    <row r="6" spans="1:10">
      <c r="A6" s="22" t="s">
        <v>28</v>
      </c>
      <c r="B6" s="14">
        <f>B5/2027</f>
        <v>0.17858904785397139</v>
      </c>
      <c r="C6" s="25">
        <f t="shared" ref="C6:J6" si="0">C5/2027</f>
        <v>0.17710902812037493</v>
      </c>
      <c r="D6" s="25">
        <f t="shared" si="0"/>
        <v>0.18204242723236311</v>
      </c>
      <c r="E6" s="25">
        <f t="shared" si="0"/>
        <v>0.17710902812037493</v>
      </c>
      <c r="F6" s="25">
        <f t="shared" si="0"/>
        <v>0.45831277750370003</v>
      </c>
      <c r="G6" s="25">
        <f t="shared" si="0"/>
        <v>0.45535273803650717</v>
      </c>
      <c r="H6" s="25">
        <f>H5/B4</f>
        <v>0.46275283670448941</v>
      </c>
      <c r="I6" s="25">
        <f t="shared" si="0"/>
        <v>0.47113961519486924</v>
      </c>
      <c r="J6" s="26">
        <f t="shared" si="0"/>
        <v>0.5101134681795757</v>
      </c>
    </row>
    <row r="7" spans="1:10">
      <c r="A7" s="23" t="s">
        <v>19</v>
      </c>
      <c r="B7" s="9">
        <v>1665</v>
      </c>
      <c r="C7" s="16">
        <v>1668</v>
      </c>
      <c r="D7" s="16">
        <v>1658</v>
      </c>
      <c r="E7" s="16">
        <v>1668</v>
      </c>
      <c r="F7" s="16">
        <v>1098</v>
      </c>
      <c r="G7" s="16">
        <v>1104</v>
      </c>
      <c r="H7" s="16">
        <f>B4-H5</f>
        <v>1089</v>
      </c>
      <c r="I7" s="16">
        <v>1072</v>
      </c>
      <c r="J7" s="10">
        <v>993</v>
      </c>
    </row>
    <row r="8" spans="1:10">
      <c r="A8" s="22" t="s">
        <v>29</v>
      </c>
      <c r="B8" s="15">
        <f>B7/2027</f>
        <v>0.82141095214602866</v>
      </c>
      <c r="C8" s="27">
        <f t="shared" ref="C8:J8" si="1">C7/2027</f>
        <v>0.82289097187962501</v>
      </c>
      <c r="D8" s="27">
        <f t="shared" si="1"/>
        <v>0.81795757276763692</v>
      </c>
      <c r="E8" s="27">
        <f t="shared" si="1"/>
        <v>0.82289097187962501</v>
      </c>
      <c r="F8" s="27">
        <f t="shared" si="1"/>
        <v>0.54168722249629997</v>
      </c>
      <c r="G8" s="27">
        <f t="shared" si="1"/>
        <v>0.54464726196349289</v>
      </c>
      <c r="H8" s="27">
        <f>H7/B4</f>
        <v>0.53724716329551059</v>
      </c>
      <c r="I8" s="27">
        <f t="shared" si="1"/>
        <v>0.52886038480513076</v>
      </c>
      <c r="J8" s="28">
        <f t="shared" si="1"/>
        <v>0.4898865318204243</v>
      </c>
    </row>
    <row r="9" spans="1:10">
      <c r="A9" s="24"/>
    </row>
    <row r="10" spans="1:10">
      <c r="A10" s="24"/>
    </row>
    <row r="11" spans="1:10">
      <c r="A11" s="24"/>
      <c r="B11" s="154" t="s">
        <v>14</v>
      </c>
      <c r="C11" s="155"/>
      <c r="D11" s="155"/>
      <c r="E11" s="155"/>
      <c r="F11" s="155"/>
      <c r="G11" s="155"/>
      <c r="H11" s="155"/>
      <c r="I11" s="155"/>
      <c r="J11" s="156"/>
    </row>
    <row r="12" spans="1:10" ht="45">
      <c r="A12" s="24"/>
      <c r="B12" s="7" t="s">
        <v>20</v>
      </c>
      <c r="C12" s="21" t="s">
        <v>21</v>
      </c>
      <c r="D12" s="21" t="s">
        <v>22</v>
      </c>
      <c r="E12" s="21" t="s">
        <v>23</v>
      </c>
      <c r="F12" s="21" t="s">
        <v>24</v>
      </c>
      <c r="G12" s="21" t="s">
        <v>25</v>
      </c>
      <c r="H12" s="21" t="s">
        <v>47</v>
      </c>
      <c r="I12" s="21" t="s">
        <v>26</v>
      </c>
      <c r="J12" s="8" t="s">
        <v>33</v>
      </c>
    </row>
    <row r="13" spans="1:10">
      <c r="A13" s="22" t="s">
        <v>27</v>
      </c>
      <c r="B13" s="151">
        <v>2573</v>
      </c>
      <c r="C13" s="152"/>
      <c r="D13" s="152"/>
      <c r="E13" s="152"/>
      <c r="F13" s="152"/>
      <c r="G13" s="152"/>
      <c r="H13" s="152"/>
      <c r="I13" s="152"/>
      <c r="J13" s="153"/>
    </row>
    <row r="14" spans="1:10">
      <c r="A14" s="23" t="s">
        <v>18</v>
      </c>
      <c r="B14" s="82">
        <v>441</v>
      </c>
      <c r="C14" s="72">
        <v>439</v>
      </c>
      <c r="D14" s="72">
        <v>451</v>
      </c>
      <c r="E14" s="72">
        <v>450</v>
      </c>
      <c r="F14" s="72">
        <v>1142</v>
      </c>
      <c r="G14" s="72">
        <v>1119</v>
      </c>
      <c r="H14" s="68">
        <v>1140</v>
      </c>
      <c r="I14" s="72">
        <v>1144</v>
      </c>
      <c r="J14" s="83">
        <v>1210</v>
      </c>
    </row>
    <row r="15" spans="1:10">
      <c r="A15" s="22" t="s">
        <v>28</v>
      </c>
      <c r="B15" s="14">
        <v>0.1713952584531675</v>
      </c>
      <c r="C15" s="25">
        <v>0.17061795569374272</v>
      </c>
      <c r="D15" s="25">
        <v>0.17528177225029148</v>
      </c>
      <c r="E15" s="25">
        <v>0.17489312087057909</v>
      </c>
      <c r="F15" s="25">
        <v>0.44383987563155847</v>
      </c>
      <c r="G15" s="25">
        <v>0.43490089389817332</v>
      </c>
      <c r="H15" s="25">
        <f>H14/B13</f>
        <v>0.44306257287213369</v>
      </c>
      <c r="I15" s="25">
        <v>0.4446171783909833</v>
      </c>
      <c r="J15" s="26">
        <v>0.47026816945200156</v>
      </c>
    </row>
    <row r="16" spans="1:10">
      <c r="A16" s="23" t="s">
        <v>19</v>
      </c>
      <c r="B16" s="76">
        <v>2132</v>
      </c>
      <c r="C16" s="77">
        <v>2134</v>
      </c>
      <c r="D16" s="77">
        <v>2122</v>
      </c>
      <c r="E16" s="77">
        <v>2123</v>
      </c>
      <c r="F16" s="77">
        <v>1431</v>
      </c>
      <c r="G16" s="77">
        <v>1454</v>
      </c>
      <c r="H16" s="75">
        <f>B13-H14</f>
        <v>1433</v>
      </c>
      <c r="I16" s="77">
        <v>1429</v>
      </c>
      <c r="J16" s="41">
        <v>1363</v>
      </c>
    </row>
    <row r="17" spans="1:10">
      <c r="A17" s="22" t="s">
        <v>29</v>
      </c>
      <c r="B17" s="15">
        <v>0.8286047415468325</v>
      </c>
      <c r="C17" s="27">
        <v>0.82938204430625728</v>
      </c>
      <c r="D17" s="27">
        <v>0.82471822774970849</v>
      </c>
      <c r="E17" s="27">
        <v>0.82510687912942093</v>
      </c>
      <c r="F17" s="27">
        <v>0.55616012436844153</v>
      </c>
      <c r="G17" s="27">
        <v>0.56509910610182668</v>
      </c>
      <c r="H17" s="27">
        <f>H16/B13</f>
        <v>0.55693742712786631</v>
      </c>
      <c r="I17" s="27">
        <v>0.55538282160901675</v>
      </c>
      <c r="J17" s="28">
        <v>0.52973183054799844</v>
      </c>
    </row>
    <row r="18" spans="1:10">
      <c r="A18" s="24"/>
    </row>
    <row r="19" spans="1:10">
      <c r="A19" s="24"/>
    </row>
    <row r="20" spans="1:10">
      <c r="A20" s="24"/>
      <c r="B20" s="148" t="s">
        <v>15</v>
      </c>
      <c r="C20" s="149"/>
      <c r="D20" s="149"/>
      <c r="E20" s="149"/>
      <c r="F20" s="149"/>
      <c r="G20" s="149"/>
      <c r="H20" s="149"/>
      <c r="I20" s="149"/>
      <c r="J20" s="150"/>
    </row>
    <row r="21" spans="1:10" ht="45">
      <c r="A21" s="24"/>
      <c r="B21" s="17" t="s">
        <v>20</v>
      </c>
      <c r="C21" s="18" t="s">
        <v>21</v>
      </c>
      <c r="D21" s="18" t="s">
        <v>22</v>
      </c>
      <c r="E21" s="18" t="s">
        <v>23</v>
      </c>
      <c r="F21" s="18" t="s">
        <v>24</v>
      </c>
      <c r="G21" s="18" t="s">
        <v>25</v>
      </c>
      <c r="H21" s="18" t="s">
        <v>47</v>
      </c>
      <c r="I21" s="18" t="s">
        <v>26</v>
      </c>
      <c r="J21" s="19" t="s">
        <v>33</v>
      </c>
    </row>
    <row r="22" spans="1:10">
      <c r="A22" s="22" t="s">
        <v>27</v>
      </c>
      <c r="B22" s="160">
        <v>3448</v>
      </c>
      <c r="C22" s="161"/>
      <c r="D22" s="161"/>
      <c r="E22" s="161"/>
      <c r="F22" s="161"/>
      <c r="G22" s="161"/>
      <c r="H22" s="161"/>
      <c r="I22" s="161"/>
      <c r="J22" s="162"/>
    </row>
    <row r="23" spans="1:10">
      <c r="A23" s="23" t="s">
        <v>18</v>
      </c>
      <c r="B23" s="84">
        <v>1121</v>
      </c>
      <c r="C23" s="73">
        <v>1112</v>
      </c>
      <c r="D23" s="73">
        <v>1146</v>
      </c>
      <c r="E23" s="73">
        <v>1149</v>
      </c>
      <c r="F23" s="73">
        <v>1585</v>
      </c>
      <c r="G23" s="73">
        <v>1568</v>
      </c>
      <c r="H23" s="69">
        <v>1584</v>
      </c>
      <c r="I23" s="73">
        <v>1580</v>
      </c>
      <c r="J23" s="85">
        <v>1678</v>
      </c>
    </row>
    <row r="24" spans="1:10">
      <c r="A24" s="22" t="s">
        <v>28</v>
      </c>
      <c r="B24" s="86">
        <v>0.32511600928074247</v>
      </c>
      <c r="C24" s="87">
        <v>0.3225058004640371</v>
      </c>
      <c r="D24" s="87">
        <v>0.33236658932714619</v>
      </c>
      <c r="E24" s="87">
        <v>0.33323665893271459</v>
      </c>
      <c r="F24" s="87">
        <v>0.45968677494199534</v>
      </c>
      <c r="G24" s="87">
        <v>0.45475638051044082</v>
      </c>
      <c r="H24" s="70">
        <f>H23/B22</f>
        <v>0.45939675174013922</v>
      </c>
      <c r="I24" s="87">
        <v>0.45823665893271459</v>
      </c>
      <c r="J24" s="88">
        <v>0.48665893271461719</v>
      </c>
    </row>
    <row r="25" spans="1:10">
      <c r="A25" s="23" t="s">
        <v>19</v>
      </c>
      <c r="B25" s="84">
        <v>2327</v>
      </c>
      <c r="C25" s="73">
        <v>2336</v>
      </c>
      <c r="D25" s="73">
        <v>2302</v>
      </c>
      <c r="E25" s="73">
        <v>2299</v>
      </c>
      <c r="F25" s="73">
        <v>1863</v>
      </c>
      <c r="G25" s="73">
        <v>1880</v>
      </c>
      <c r="H25" s="69">
        <f>B22-H23</f>
        <v>1864</v>
      </c>
      <c r="I25" s="73">
        <v>1868</v>
      </c>
      <c r="J25" s="85">
        <v>1770</v>
      </c>
    </row>
    <row r="26" spans="1:10">
      <c r="A26" s="22" t="s">
        <v>29</v>
      </c>
      <c r="B26" s="89">
        <v>0.67488399071925753</v>
      </c>
      <c r="C26" s="90">
        <v>0.6774941995359629</v>
      </c>
      <c r="D26" s="90">
        <v>0.66763341067285387</v>
      </c>
      <c r="E26" s="90">
        <v>0.66676334106728541</v>
      </c>
      <c r="F26" s="90">
        <v>0.54031322505800461</v>
      </c>
      <c r="G26" s="90">
        <v>0.54524361948955913</v>
      </c>
      <c r="H26" s="71">
        <f>H25/B22</f>
        <v>0.54060324825986084</v>
      </c>
      <c r="I26" s="90">
        <v>0.54176334106728541</v>
      </c>
      <c r="J26" s="91">
        <v>0.51334106728538287</v>
      </c>
    </row>
    <row r="27" spans="1:10">
      <c r="A27" s="24"/>
    </row>
    <row r="28" spans="1:10">
      <c r="A28" s="24"/>
    </row>
    <row r="29" spans="1:10">
      <c r="A29" s="24"/>
      <c r="B29" s="154" t="s">
        <v>16</v>
      </c>
      <c r="C29" s="155"/>
      <c r="D29" s="155"/>
      <c r="E29" s="155"/>
      <c r="F29" s="155"/>
      <c r="G29" s="155"/>
      <c r="H29" s="155"/>
      <c r="I29" s="155"/>
      <c r="J29" s="156"/>
    </row>
    <row r="30" spans="1:10" ht="45">
      <c r="A30" s="24"/>
      <c r="B30" s="17" t="s">
        <v>20</v>
      </c>
      <c r="C30" s="18" t="s">
        <v>21</v>
      </c>
      <c r="D30" s="18" t="s">
        <v>22</v>
      </c>
      <c r="E30" s="18" t="s">
        <v>23</v>
      </c>
      <c r="F30" s="18" t="s">
        <v>24</v>
      </c>
      <c r="G30" s="18" t="s">
        <v>25</v>
      </c>
      <c r="H30" s="18" t="s">
        <v>47</v>
      </c>
      <c r="I30" s="18" t="s">
        <v>26</v>
      </c>
      <c r="J30" s="19" t="s">
        <v>33</v>
      </c>
    </row>
    <row r="31" spans="1:10">
      <c r="A31" s="22" t="s">
        <v>27</v>
      </c>
      <c r="B31" s="151">
        <v>8709</v>
      </c>
      <c r="C31" s="152"/>
      <c r="D31" s="152"/>
      <c r="E31" s="152"/>
      <c r="F31" s="152"/>
      <c r="G31" s="152"/>
      <c r="H31" s="152"/>
      <c r="I31" s="152"/>
      <c r="J31" s="153"/>
    </row>
    <row r="32" spans="1:10">
      <c r="A32" s="23" t="s">
        <v>18</v>
      </c>
      <c r="B32" s="84">
        <v>1525</v>
      </c>
      <c r="C32" s="73">
        <v>1728</v>
      </c>
      <c r="D32" s="73">
        <v>1696</v>
      </c>
      <c r="E32" s="73">
        <v>1559</v>
      </c>
      <c r="F32" s="73">
        <v>5103</v>
      </c>
      <c r="G32" s="73">
        <v>5065</v>
      </c>
      <c r="H32" s="69">
        <v>5110</v>
      </c>
      <c r="I32" s="73">
        <v>5152</v>
      </c>
      <c r="J32" s="85">
        <v>5384</v>
      </c>
    </row>
    <row r="33" spans="1:10">
      <c r="A33" s="22" t="s">
        <v>28</v>
      </c>
      <c r="B33" s="86">
        <v>0.17510621196463427</v>
      </c>
      <c r="C33" s="87">
        <v>0.19841543231140199</v>
      </c>
      <c r="D33" s="87">
        <v>0.19474107245378344</v>
      </c>
      <c r="E33" s="87">
        <v>0.17901021931335401</v>
      </c>
      <c r="F33" s="87">
        <v>0.58594557354460908</v>
      </c>
      <c r="G33" s="87">
        <v>0.581582271213687</v>
      </c>
      <c r="H33" s="70">
        <f>H32/B31</f>
        <v>0.58674933976346311</v>
      </c>
      <c r="I33" s="87">
        <v>0.5915719370765874</v>
      </c>
      <c r="J33" s="88">
        <v>0.61821104604432198</v>
      </c>
    </row>
    <row r="34" spans="1:10">
      <c r="A34" s="23" t="s">
        <v>19</v>
      </c>
      <c r="B34" s="84">
        <v>7184</v>
      </c>
      <c r="C34" s="73">
        <v>6981</v>
      </c>
      <c r="D34" s="73">
        <v>7013</v>
      </c>
      <c r="E34" s="73">
        <v>7150</v>
      </c>
      <c r="F34" s="73">
        <v>3606</v>
      </c>
      <c r="G34" s="73">
        <v>3644</v>
      </c>
      <c r="H34" s="69">
        <f>B31-H32</f>
        <v>3599</v>
      </c>
      <c r="I34" s="73">
        <v>3557</v>
      </c>
      <c r="J34" s="85">
        <v>3325</v>
      </c>
    </row>
    <row r="35" spans="1:10">
      <c r="A35" s="22" t="s">
        <v>29</v>
      </c>
      <c r="B35" s="89">
        <v>0.82489378803536573</v>
      </c>
      <c r="C35" s="90">
        <v>0.80158456768859798</v>
      </c>
      <c r="D35" s="90">
        <v>0.80525892754621653</v>
      </c>
      <c r="E35" s="90">
        <v>0.82098978068664596</v>
      </c>
      <c r="F35" s="90">
        <v>0.41405442645539098</v>
      </c>
      <c r="G35" s="90">
        <v>0.418417728786313</v>
      </c>
      <c r="H35" s="71">
        <f>H34/B31</f>
        <v>0.41325066023653689</v>
      </c>
      <c r="I35" s="90">
        <v>0.40842806292341255</v>
      </c>
      <c r="J35" s="91">
        <v>0.38178895395567802</v>
      </c>
    </row>
    <row r="36" spans="1:10">
      <c r="A36" s="24"/>
    </row>
    <row r="37" spans="1:10">
      <c r="A37" s="24"/>
    </row>
    <row r="38" spans="1:10">
      <c r="A38" s="24"/>
      <c r="B38" s="148" t="s">
        <v>17</v>
      </c>
      <c r="C38" s="149"/>
      <c r="D38" s="149"/>
      <c r="E38" s="149"/>
      <c r="F38" s="149"/>
      <c r="G38" s="149"/>
      <c r="H38" s="149"/>
      <c r="I38" s="149"/>
      <c r="J38" s="150"/>
    </row>
    <row r="39" spans="1:10" ht="45">
      <c r="A39" s="24"/>
      <c r="B39" s="17" t="s">
        <v>20</v>
      </c>
      <c r="C39" s="18" t="s">
        <v>21</v>
      </c>
      <c r="D39" s="18" t="s">
        <v>22</v>
      </c>
      <c r="E39" s="18" t="s">
        <v>23</v>
      </c>
      <c r="F39" s="18" t="s">
        <v>24</v>
      </c>
      <c r="G39" s="18" t="s">
        <v>25</v>
      </c>
      <c r="H39" s="18" t="s">
        <v>47</v>
      </c>
      <c r="I39" s="18" t="s">
        <v>26</v>
      </c>
      <c r="J39" s="19" t="s">
        <v>33</v>
      </c>
    </row>
    <row r="40" spans="1:10">
      <c r="A40" s="22" t="s">
        <v>27</v>
      </c>
      <c r="B40" s="151">
        <v>11448</v>
      </c>
      <c r="C40" s="152"/>
      <c r="D40" s="152"/>
      <c r="E40" s="152"/>
      <c r="F40" s="152"/>
      <c r="G40" s="152"/>
      <c r="H40" s="152"/>
      <c r="I40" s="152"/>
      <c r="J40" s="153"/>
    </row>
    <row r="41" spans="1:10">
      <c r="A41" s="23" t="s">
        <v>18</v>
      </c>
      <c r="B41" s="84">
        <v>6439</v>
      </c>
      <c r="C41" s="73">
        <v>6437</v>
      </c>
      <c r="D41" s="73">
        <v>6559</v>
      </c>
      <c r="E41" s="73">
        <v>6566</v>
      </c>
      <c r="F41" s="73">
        <v>7037</v>
      </c>
      <c r="G41" s="73">
        <v>6988</v>
      </c>
      <c r="H41" s="69">
        <v>7041</v>
      </c>
      <c r="I41" s="73">
        <v>7060</v>
      </c>
      <c r="J41" s="85">
        <v>7339</v>
      </c>
    </row>
    <row r="42" spans="1:10">
      <c r="A42" s="22" t="s">
        <v>28</v>
      </c>
      <c r="B42" s="86">
        <v>0.56245632424877712</v>
      </c>
      <c r="C42" s="87">
        <v>0.56228162124388537</v>
      </c>
      <c r="D42" s="87">
        <v>0.57293850454227813</v>
      </c>
      <c r="E42" s="87">
        <v>0.57354996505939904</v>
      </c>
      <c r="F42" s="87">
        <v>0.61469252271139063</v>
      </c>
      <c r="G42" s="87">
        <v>0.61041229909154437</v>
      </c>
      <c r="H42" s="70">
        <f>H41/B40</f>
        <v>0.61504192872117402</v>
      </c>
      <c r="I42" s="87">
        <v>0.616701607267645</v>
      </c>
      <c r="J42" s="88">
        <v>0.64107267645003496</v>
      </c>
    </row>
    <row r="43" spans="1:10">
      <c r="A43" s="23" t="s">
        <v>19</v>
      </c>
      <c r="B43" s="84">
        <v>5009</v>
      </c>
      <c r="C43" s="73">
        <v>5011</v>
      </c>
      <c r="D43" s="73">
        <v>4889</v>
      </c>
      <c r="E43" s="73">
        <v>4882</v>
      </c>
      <c r="F43" s="73">
        <v>4411</v>
      </c>
      <c r="G43" s="73">
        <v>4460</v>
      </c>
      <c r="H43" s="69">
        <f>B40-H41</f>
        <v>4407</v>
      </c>
      <c r="I43" s="73">
        <v>4388</v>
      </c>
      <c r="J43" s="85">
        <v>4109</v>
      </c>
    </row>
    <row r="44" spans="1:10">
      <c r="A44" s="22" t="s">
        <v>29</v>
      </c>
      <c r="B44" s="89">
        <v>0.43754367575122294</v>
      </c>
      <c r="C44" s="90">
        <v>0.43771837875611458</v>
      </c>
      <c r="D44" s="90">
        <v>0.42706149545772187</v>
      </c>
      <c r="E44" s="90">
        <v>0.42645003494060096</v>
      </c>
      <c r="F44" s="90">
        <v>0.38530747728860937</v>
      </c>
      <c r="G44" s="90">
        <v>0.38958770090845563</v>
      </c>
      <c r="H44" s="71">
        <f>H43/B40</f>
        <v>0.38495807127882598</v>
      </c>
      <c r="I44" s="90">
        <v>0.383298392732355</v>
      </c>
      <c r="J44" s="91">
        <v>0.35892732354996504</v>
      </c>
    </row>
    <row r="47" spans="1:10">
      <c r="B47" s="1" t="s">
        <v>44</v>
      </c>
    </row>
    <row r="48" spans="1:10">
      <c r="B48" s="1" t="s">
        <v>45</v>
      </c>
    </row>
    <row r="49" spans="2:2">
      <c r="B49" s="1" t="s">
        <v>46</v>
      </c>
    </row>
    <row r="50" spans="2:2">
      <c r="B50" s="1" t="s">
        <v>48</v>
      </c>
    </row>
  </sheetData>
  <mergeCells count="10">
    <mergeCell ref="B38:J38"/>
    <mergeCell ref="B40:J40"/>
    <mergeCell ref="B29:J29"/>
    <mergeCell ref="B31:J31"/>
    <mergeCell ref="B2:J2"/>
    <mergeCell ref="B4:J4"/>
    <mergeCell ref="B11:J11"/>
    <mergeCell ref="B13:J13"/>
    <mergeCell ref="B20:J20"/>
    <mergeCell ref="B22:J2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46" sqref="G46:Z46"/>
    </sheetView>
  </sheetViews>
  <sheetFormatPr baseColWidth="10" defaultRowHeight="15" x14ac:dyDescent="0"/>
  <cols>
    <col min="1" max="1" width="16.33203125" customWidth="1"/>
    <col min="5" max="5" width="8.83203125" customWidth="1"/>
    <col min="6" max="6" width="17.5" customWidth="1"/>
    <col min="7" max="7" width="9.83203125" customWidth="1"/>
    <col min="8" max="9" width="8.5" customWidth="1"/>
    <col min="10" max="10" width="9.6640625" customWidth="1"/>
  </cols>
  <sheetData>
    <row r="1" spans="1:26" ht="15" customHeight="1">
      <c r="A1" s="189"/>
      <c r="B1" s="191" t="s">
        <v>30</v>
      </c>
      <c r="C1" s="191" t="s">
        <v>32</v>
      </c>
      <c r="D1" s="191" t="s">
        <v>31</v>
      </c>
      <c r="E1" s="193"/>
      <c r="F1" s="195"/>
      <c r="G1" s="148" t="s">
        <v>13</v>
      </c>
      <c r="H1" s="149"/>
      <c r="I1" s="149"/>
      <c r="J1" s="150"/>
      <c r="K1" s="186" t="s">
        <v>14</v>
      </c>
      <c r="L1" s="187"/>
      <c r="M1" s="187"/>
      <c r="N1" s="188"/>
      <c r="O1" s="148" t="s">
        <v>15</v>
      </c>
      <c r="P1" s="149"/>
      <c r="Q1" s="149"/>
      <c r="R1" s="150"/>
      <c r="S1" s="186" t="s">
        <v>16</v>
      </c>
      <c r="T1" s="187"/>
      <c r="U1" s="187"/>
      <c r="V1" s="188"/>
      <c r="W1" s="148" t="s">
        <v>17</v>
      </c>
      <c r="X1" s="149"/>
      <c r="Y1" s="149"/>
      <c r="Z1" s="150"/>
    </row>
    <row r="2" spans="1:26" ht="30">
      <c r="A2" s="190"/>
      <c r="B2" s="192"/>
      <c r="C2" s="192"/>
      <c r="D2" s="192"/>
      <c r="E2" s="194"/>
      <c r="F2" s="196"/>
      <c r="G2" s="7" t="s">
        <v>24</v>
      </c>
      <c r="H2" s="21" t="s">
        <v>25</v>
      </c>
      <c r="I2" s="21" t="s">
        <v>47</v>
      </c>
      <c r="J2" s="8" t="s">
        <v>26</v>
      </c>
      <c r="K2" s="7" t="s">
        <v>24</v>
      </c>
      <c r="L2" s="21" t="s">
        <v>25</v>
      </c>
      <c r="M2" s="21" t="s">
        <v>47</v>
      </c>
      <c r="N2" s="8" t="s">
        <v>26</v>
      </c>
      <c r="O2" s="7" t="s">
        <v>24</v>
      </c>
      <c r="P2" s="21" t="s">
        <v>25</v>
      </c>
      <c r="Q2" s="21" t="s">
        <v>47</v>
      </c>
      <c r="R2" s="8" t="s">
        <v>26</v>
      </c>
      <c r="S2" s="7" t="s">
        <v>24</v>
      </c>
      <c r="T2" s="21" t="s">
        <v>25</v>
      </c>
      <c r="U2" s="21" t="s">
        <v>47</v>
      </c>
      <c r="V2" s="8" t="s">
        <v>26</v>
      </c>
      <c r="W2" s="7" t="s">
        <v>24</v>
      </c>
      <c r="X2" s="21" t="s">
        <v>25</v>
      </c>
      <c r="Y2" s="21" t="s">
        <v>47</v>
      </c>
      <c r="Z2" s="8" t="s">
        <v>26</v>
      </c>
    </row>
    <row r="3" spans="1:26" ht="15" customHeight="1">
      <c r="A3" s="174" t="s">
        <v>35</v>
      </c>
      <c r="B3" s="205" t="s">
        <v>36</v>
      </c>
      <c r="C3" s="200" t="s">
        <v>37</v>
      </c>
      <c r="D3" s="202" t="s">
        <v>36</v>
      </c>
      <c r="E3" s="199" t="s">
        <v>43</v>
      </c>
      <c r="F3" s="199"/>
      <c r="G3" s="47">
        <v>209</v>
      </c>
      <c r="H3" s="48">
        <v>205</v>
      </c>
      <c r="I3" s="48">
        <v>325</v>
      </c>
      <c r="J3" s="61">
        <v>451</v>
      </c>
      <c r="K3" s="47">
        <v>301</v>
      </c>
      <c r="L3" s="48">
        <v>305</v>
      </c>
      <c r="M3" s="48">
        <v>543</v>
      </c>
      <c r="N3" s="61">
        <v>776</v>
      </c>
      <c r="O3" s="50">
        <v>185</v>
      </c>
      <c r="P3" s="49">
        <v>185</v>
      </c>
      <c r="Q3" s="49">
        <v>283</v>
      </c>
      <c r="R3" s="51">
        <v>377</v>
      </c>
      <c r="S3" s="50">
        <v>172</v>
      </c>
      <c r="T3" s="49">
        <v>172</v>
      </c>
      <c r="U3" s="49">
        <v>233</v>
      </c>
      <c r="V3" s="51">
        <v>302</v>
      </c>
      <c r="W3" s="50">
        <v>205</v>
      </c>
      <c r="X3" s="49">
        <v>205</v>
      </c>
      <c r="Y3" s="49">
        <v>324</v>
      </c>
      <c r="Z3" s="51">
        <v>435</v>
      </c>
    </row>
    <row r="4" spans="1:26" ht="15" customHeight="1">
      <c r="A4" s="175"/>
      <c r="B4" s="206"/>
      <c r="C4" s="201"/>
      <c r="D4" s="203"/>
      <c r="E4" s="197" t="s">
        <v>39</v>
      </c>
      <c r="F4" s="197"/>
      <c r="G4" s="30">
        <v>929</v>
      </c>
      <c r="H4" s="31">
        <v>923</v>
      </c>
      <c r="I4" s="31">
        <v>938</v>
      </c>
      <c r="J4" s="127">
        <v>955</v>
      </c>
      <c r="K4" s="115">
        <v>1142</v>
      </c>
      <c r="L4" s="116">
        <v>1119</v>
      </c>
      <c r="M4" s="116">
        <v>1140</v>
      </c>
      <c r="N4" s="117">
        <v>1144</v>
      </c>
      <c r="O4" s="63">
        <v>1585</v>
      </c>
      <c r="P4" s="62">
        <v>1568</v>
      </c>
      <c r="Q4" s="62">
        <v>1584</v>
      </c>
      <c r="R4" s="64">
        <v>1580</v>
      </c>
      <c r="S4" s="63">
        <v>5103</v>
      </c>
      <c r="T4" s="62">
        <v>5065</v>
      </c>
      <c r="U4" s="62">
        <v>5110</v>
      </c>
      <c r="V4" s="64">
        <v>5152</v>
      </c>
      <c r="W4" s="63">
        <v>7037</v>
      </c>
      <c r="X4" s="62">
        <v>6988</v>
      </c>
      <c r="Y4" s="62">
        <v>7041</v>
      </c>
      <c r="Z4" s="64">
        <v>7060</v>
      </c>
    </row>
    <row r="5" spans="1:26">
      <c r="A5" s="175"/>
      <c r="B5" s="206"/>
      <c r="C5" s="201"/>
      <c r="D5" s="203"/>
      <c r="E5" s="197" t="s">
        <v>40</v>
      </c>
      <c r="F5" s="197"/>
      <c r="G5" s="32">
        <f>G4/2027</f>
        <v>0.45831277750370003</v>
      </c>
      <c r="H5" s="33">
        <f>H4/2027</f>
        <v>0.45535273803650717</v>
      </c>
      <c r="I5" s="33">
        <f>I4/2027</f>
        <v>0.46275283670448941</v>
      </c>
      <c r="J5" s="34">
        <f t="shared" ref="J5" si="0">J4/2027</f>
        <v>0.47113961519486924</v>
      </c>
      <c r="K5" s="32">
        <v>0.44383987563155847</v>
      </c>
      <c r="L5" s="33">
        <v>0.43490089389817332</v>
      </c>
      <c r="M5" s="33">
        <f>M4/2573</f>
        <v>0.44306257287213369</v>
      </c>
      <c r="N5" s="34">
        <v>0.4446171783909833</v>
      </c>
      <c r="O5" s="66">
        <v>0.45968677494199534</v>
      </c>
      <c r="P5" s="65">
        <v>0.45475638051044082</v>
      </c>
      <c r="Q5" s="65">
        <f>Q4/3448</f>
        <v>0.45939675174013922</v>
      </c>
      <c r="R5" s="67">
        <v>0.45823665893271459</v>
      </c>
      <c r="S5" s="66">
        <v>0.58594557354460908</v>
      </c>
      <c r="T5" s="65">
        <v>0.581582271213687</v>
      </c>
      <c r="U5" s="65">
        <f>U4/8709</f>
        <v>0.58674933976346311</v>
      </c>
      <c r="V5" s="67">
        <v>0.5915719370765874</v>
      </c>
      <c r="W5" s="66">
        <v>0.61469252271139063</v>
      </c>
      <c r="X5" s="65">
        <v>0.61041229909154437</v>
      </c>
      <c r="Y5" s="65">
        <f>Y4/11448</f>
        <v>0.61504192872117402</v>
      </c>
      <c r="Z5" s="67">
        <v>0.616701607267645</v>
      </c>
    </row>
    <row r="6" spans="1:26">
      <c r="A6" s="176"/>
      <c r="B6" s="207"/>
      <c r="C6" s="190"/>
      <c r="D6" s="204"/>
      <c r="E6" s="199" t="s">
        <v>50</v>
      </c>
      <c r="F6" s="199"/>
      <c r="G6" s="125"/>
      <c r="H6" s="53">
        <v>0.95720000000000005</v>
      </c>
      <c r="I6" s="53">
        <v>0.98219999999999996</v>
      </c>
      <c r="J6" s="54">
        <v>0.9919</v>
      </c>
      <c r="K6" s="125"/>
      <c r="L6" s="53">
        <v>0.9718</v>
      </c>
      <c r="M6" s="53">
        <v>0.98770000000000002</v>
      </c>
      <c r="N6" s="54">
        <v>0.99309999999999998</v>
      </c>
      <c r="O6" s="126"/>
      <c r="P6" s="55">
        <v>0.98089999999999999</v>
      </c>
      <c r="Q6" s="55">
        <v>0.99239999999999995</v>
      </c>
      <c r="R6" s="57">
        <v>0.99639999999999995</v>
      </c>
      <c r="S6" s="126"/>
      <c r="T6" s="55">
        <v>0.98629999999999995</v>
      </c>
      <c r="U6" s="55">
        <v>0.99319999999999997</v>
      </c>
      <c r="V6" s="57">
        <v>0.99650000000000005</v>
      </c>
      <c r="W6" s="126"/>
      <c r="X6" s="55">
        <v>0.97650000000000003</v>
      </c>
      <c r="Y6" s="55">
        <v>0.99139999999999995</v>
      </c>
      <c r="Z6" s="57">
        <v>0.99609999999999999</v>
      </c>
    </row>
    <row r="7" spans="1:26">
      <c r="A7" s="13"/>
      <c r="B7" s="13"/>
      <c r="C7" s="13"/>
      <c r="D7" s="13"/>
      <c r="E7" s="13"/>
      <c r="F7" s="13"/>
      <c r="G7" s="119"/>
      <c r="H7" s="112"/>
      <c r="I7" s="112"/>
      <c r="J7" s="129"/>
      <c r="K7" s="120"/>
      <c r="L7" s="121"/>
      <c r="M7" s="121"/>
      <c r="N7" s="41"/>
      <c r="O7" s="120"/>
      <c r="P7" s="121"/>
      <c r="Q7" s="121"/>
      <c r="R7" s="41"/>
      <c r="S7" s="120"/>
      <c r="T7" s="121"/>
      <c r="U7" s="121"/>
      <c r="V7" s="41"/>
      <c r="W7" s="120"/>
      <c r="X7" s="121"/>
      <c r="Y7" s="121"/>
      <c r="Z7" s="41"/>
    </row>
    <row r="8" spans="1:26" ht="15" customHeight="1">
      <c r="A8" s="178" t="s">
        <v>38</v>
      </c>
      <c r="B8" s="167" t="s">
        <v>34</v>
      </c>
      <c r="C8" s="166" t="s">
        <v>36</v>
      </c>
      <c r="D8" s="166" t="s">
        <v>36</v>
      </c>
      <c r="E8" s="197" t="s">
        <v>20</v>
      </c>
      <c r="F8" s="135" t="s">
        <v>39</v>
      </c>
      <c r="G8" s="30">
        <v>4</v>
      </c>
      <c r="H8" s="31">
        <v>5</v>
      </c>
      <c r="I8" s="31">
        <v>5</v>
      </c>
      <c r="J8" s="127">
        <v>7</v>
      </c>
      <c r="K8" s="115">
        <v>1</v>
      </c>
      <c r="L8" s="116">
        <v>2</v>
      </c>
      <c r="M8" s="116">
        <v>0</v>
      </c>
      <c r="N8" s="117">
        <v>0</v>
      </c>
      <c r="O8" s="42">
        <v>23</v>
      </c>
      <c r="P8" s="43">
        <v>36</v>
      </c>
      <c r="Q8" s="43">
        <v>27</v>
      </c>
      <c r="R8" s="130">
        <v>33</v>
      </c>
      <c r="S8" s="42">
        <v>23</v>
      </c>
      <c r="T8" s="43">
        <v>35</v>
      </c>
      <c r="U8" s="43">
        <v>28</v>
      </c>
      <c r="V8" s="130">
        <v>21</v>
      </c>
      <c r="W8" s="42">
        <v>134</v>
      </c>
      <c r="X8" s="43">
        <v>159</v>
      </c>
      <c r="Y8" s="43">
        <v>129</v>
      </c>
      <c r="Z8" s="37">
        <v>115</v>
      </c>
    </row>
    <row r="9" spans="1:26">
      <c r="A9" s="178"/>
      <c r="B9" s="167"/>
      <c r="C9" s="166"/>
      <c r="D9" s="166"/>
      <c r="E9" s="197"/>
      <c r="F9" s="135" t="s">
        <v>40</v>
      </c>
      <c r="G9" s="32">
        <f>G8/2027</f>
        <v>1.9733596447952641E-3</v>
      </c>
      <c r="H9" s="33">
        <f>H8/2027</f>
        <v>2.4666995559940799E-3</v>
      </c>
      <c r="I9" s="33">
        <f>I8/2027</f>
        <v>2.4666995559940799E-3</v>
      </c>
      <c r="J9" s="34">
        <f>J8/2027</f>
        <v>3.453379378391712E-3</v>
      </c>
      <c r="K9" s="32">
        <v>4.9333991119881603E-4</v>
      </c>
      <c r="L9" s="33">
        <v>9.8667982239763205E-4</v>
      </c>
      <c r="M9" s="33">
        <f>M8/2573</f>
        <v>0</v>
      </c>
      <c r="N9" s="34">
        <v>0</v>
      </c>
      <c r="O9" s="44">
        <v>6.670533642691415E-3</v>
      </c>
      <c r="P9" s="45">
        <v>1.0440835266821345E-2</v>
      </c>
      <c r="Q9" s="45">
        <f>Q8/3448</f>
        <v>7.830626450116009E-3</v>
      </c>
      <c r="R9" s="131">
        <v>9.5707656612528998E-3</v>
      </c>
      <c r="S9" s="44">
        <v>2.6409461476633368E-3</v>
      </c>
      <c r="T9" s="45">
        <v>4.0188310942702952E-3</v>
      </c>
      <c r="U9" s="45">
        <f>U8/8709</f>
        <v>3.2150648754162361E-3</v>
      </c>
      <c r="V9" s="131">
        <v>2.4112986565621771E-3</v>
      </c>
      <c r="W9" s="44">
        <v>1.1705101327742837E-2</v>
      </c>
      <c r="X9" s="45">
        <v>1.3888888888888888E-2</v>
      </c>
      <c r="Y9" s="45">
        <f>Y8/11448</f>
        <v>1.1268343815513627E-2</v>
      </c>
      <c r="Z9" s="40">
        <v>1.0045422781271837E-2</v>
      </c>
    </row>
    <row r="10" spans="1:26">
      <c r="A10" s="178"/>
      <c r="B10" s="167"/>
      <c r="C10" s="166"/>
      <c r="D10" s="166"/>
      <c r="E10" s="197"/>
      <c r="F10" s="136" t="s">
        <v>49</v>
      </c>
      <c r="G10" s="98">
        <v>2</v>
      </c>
      <c r="H10" s="99">
        <v>3</v>
      </c>
      <c r="I10" s="99">
        <v>2</v>
      </c>
      <c r="J10" s="100">
        <v>3</v>
      </c>
      <c r="K10" s="98">
        <v>1</v>
      </c>
      <c r="L10" s="99">
        <v>1</v>
      </c>
      <c r="M10" s="99">
        <v>0</v>
      </c>
      <c r="N10" s="100">
        <v>0</v>
      </c>
      <c r="O10" s="102">
        <v>15</v>
      </c>
      <c r="P10" s="101">
        <v>23</v>
      </c>
      <c r="Q10" s="101">
        <v>17</v>
      </c>
      <c r="R10" s="132">
        <v>20</v>
      </c>
      <c r="S10" s="102">
        <v>6</v>
      </c>
      <c r="T10" s="101">
        <v>7</v>
      </c>
      <c r="U10" s="101">
        <v>7</v>
      </c>
      <c r="V10" s="132">
        <v>4</v>
      </c>
      <c r="W10" s="102">
        <v>20</v>
      </c>
      <c r="X10" s="101">
        <v>20</v>
      </c>
      <c r="Y10" s="101">
        <v>17</v>
      </c>
      <c r="Z10" s="103">
        <v>15</v>
      </c>
    </row>
    <row r="11" spans="1:26">
      <c r="A11" s="178"/>
      <c r="B11" s="167"/>
      <c r="C11" s="166"/>
      <c r="D11" s="166"/>
      <c r="E11" s="198" t="s">
        <v>21</v>
      </c>
      <c r="F11" s="137" t="s">
        <v>39</v>
      </c>
      <c r="G11" s="47">
        <v>4</v>
      </c>
      <c r="H11" s="48">
        <v>5</v>
      </c>
      <c r="I11" s="48">
        <v>5</v>
      </c>
      <c r="J11" s="61">
        <v>7</v>
      </c>
      <c r="K11" s="113">
        <v>1</v>
      </c>
      <c r="L11" s="114">
        <v>2</v>
      </c>
      <c r="M11" s="114">
        <v>0</v>
      </c>
      <c r="N11" s="118">
        <v>0</v>
      </c>
      <c r="O11" s="50">
        <v>20</v>
      </c>
      <c r="P11" s="49">
        <v>35</v>
      </c>
      <c r="Q11" s="49">
        <v>25</v>
      </c>
      <c r="R11" s="51">
        <v>29</v>
      </c>
      <c r="S11" s="50">
        <v>24</v>
      </c>
      <c r="T11" s="49">
        <v>36</v>
      </c>
      <c r="U11" s="49">
        <v>28</v>
      </c>
      <c r="V11" s="51">
        <v>20</v>
      </c>
      <c r="W11" s="50">
        <v>133</v>
      </c>
      <c r="X11" s="49">
        <v>152</v>
      </c>
      <c r="Y11" s="49">
        <v>126</v>
      </c>
      <c r="Z11" s="51">
        <v>115</v>
      </c>
    </row>
    <row r="12" spans="1:26">
      <c r="A12" s="178"/>
      <c r="B12" s="167"/>
      <c r="C12" s="166"/>
      <c r="D12" s="166"/>
      <c r="E12" s="198"/>
      <c r="F12" s="137" t="s">
        <v>40</v>
      </c>
      <c r="G12" s="52">
        <f>G11/2027</f>
        <v>1.9733596447952641E-3</v>
      </c>
      <c r="H12" s="53">
        <f t="shared" ref="H12:J12" si="1">H11/2027</f>
        <v>2.4666995559940799E-3</v>
      </c>
      <c r="I12" s="53">
        <f t="shared" si="1"/>
        <v>2.4666995559940799E-3</v>
      </c>
      <c r="J12" s="54">
        <f t="shared" si="1"/>
        <v>3.453379378391712E-3</v>
      </c>
      <c r="K12" s="52">
        <v>4.9333991119881603E-4</v>
      </c>
      <c r="L12" s="53">
        <v>9.8667982239763205E-4</v>
      </c>
      <c r="M12" s="53">
        <v>0</v>
      </c>
      <c r="N12" s="54">
        <v>0</v>
      </c>
      <c r="O12" s="56">
        <v>5.8004640371229696E-3</v>
      </c>
      <c r="P12" s="55">
        <v>1.0150812064965197E-2</v>
      </c>
      <c r="Q12" s="55">
        <f>Q11/3448</f>
        <v>7.250580046403712E-3</v>
      </c>
      <c r="R12" s="57">
        <v>8.4106728538283059E-3</v>
      </c>
      <c r="S12" s="56">
        <v>2.7557698932139168E-3</v>
      </c>
      <c r="T12" s="55">
        <v>4.1336548398208748E-3</v>
      </c>
      <c r="U12" s="55">
        <f>U11/8709</f>
        <v>3.2150648754162361E-3</v>
      </c>
      <c r="V12" s="57">
        <v>2.2964749110115971E-3</v>
      </c>
      <c r="W12" s="56">
        <v>1.1617749825296996E-2</v>
      </c>
      <c r="X12" s="55">
        <v>1.3277428371767994E-2</v>
      </c>
      <c r="Y12" s="55">
        <f>Y11/11448</f>
        <v>1.10062893081761E-2</v>
      </c>
      <c r="Z12" s="57">
        <v>1.0045422781271837E-2</v>
      </c>
    </row>
    <row r="13" spans="1:26">
      <c r="A13" s="178"/>
      <c r="B13" s="167"/>
      <c r="C13" s="166"/>
      <c r="D13" s="166"/>
      <c r="E13" s="198"/>
      <c r="F13" s="138" t="s">
        <v>49</v>
      </c>
      <c r="G13" s="104">
        <v>2</v>
      </c>
      <c r="H13" s="105">
        <v>3</v>
      </c>
      <c r="I13" s="105">
        <v>2</v>
      </c>
      <c r="J13" s="106">
        <v>3</v>
      </c>
      <c r="K13" s="104">
        <v>1</v>
      </c>
      <c r="L13" s="105">
        <v>1</v>
      </c>
      <c r="M13" s="105">
        <v>0</v>
      </c>
      <c r="N13" s="106">
        <v>0</v>
      </c>
      <c r="O13" s="108">
        <v>15</v>
      </c>
      <c r="P13" s="107">
        <v>22</v>
      </c>
      <c r="Q13" s="107">
        <v>15</v>
      </c>
      <c r="R13" s="109">
        <v>17</v>
      </c>
      <c r="S13" s="108">
        <v>7</v>
      </c>
      <c r="T13" s="107">
        <v>6</v>
      </c>
      <c r="U13" s="107">
        <v>7</v>
      </c>
      <c r="V13" s="109">
        <v>4</v>
      </c>
      <c r="W13" s="108">
        <v>20</v>
      </c>
      <c r="X13" s="107">
        <v>21</v>
      </c>
      <c r="Y13" s="107">
        <v>15</v>
      </c>
      <c r="Z13" s="109">
        <v>15</v>
      </c>
    </row>
    <row r="14" spans="1:26">
      <c r="A14" s="178"/>
      <c r="B14" s="167"/>
      <c r="C14" s="166"/>
      <c r="D14" s="166"/>
      <c r="E14" s="197" t="s">
        <v>22</v>
      </c>
      <c r="F14" s="135" t="s">
        <v>39</v>
      </c>
      <c r="G14" s="30">
        <v>4</v>
      </c>
      <c r="H14" s="31">
        <v>5</v>
      </c>
      <c r="I14" s="31">
        <v>5</v>
      </c>
      <c r="J14" s="127">
        <v>7</v>
      </c>
      <c r="K14" s="115">
        <v>1</v>
      </c>
      <c r="L14" s="116">
        <v>3</v>
      </c>
      <c r="M14" s="116">
        <v>0</v>
      </c>
      <c r="N14" s="117">
        <v>0</v>
      </c>
      <c r="O14" s="35">
        <v>26</v>
      </c>
      <c r="P14" s="36">
        <v>41</v>
      </c>
      <c r="Q14" s="36">
        <v>31</v>
      </c>
      <c r="R14" s="37">
        <v>37</v>
      </c>
      <c r="S14" s="35">
        <v>26</v>
      </c>
      <c r="T14" s="36">
        <v>38</v>
      </c>
      <c r="U14" s="36">
        <v>31</v>
      </c>
      <c r="V14" s="37">
        <v>23</v>
      </c>
      <c r="W14" s="35">
        <v>153</v>
      </c>
      <c r="X14" s="36">
        <v>177</v>
      </c>
      <c r="Y14" s="36">
        <v>142</v>
      </c>
      <c r="Z14" s="37">
        <v>128</v>
      </c>
    </row>
    <row r="15" spans="1:26">
      <c r="A15" s="178"/>
      <c r="B15" s="167"/>
      <c r="C15" s="166"/>
      <c r="D15" s="166"/>
      <c r="E15" s="197"/>
      <c r="F15" s="135" t="s">
        <v>40</v>
      </c>
      <c r="G15" s="32">
        <f>G14/2027</f>
        <v>1.9733596447952641E-3</v>
      </c>
      <c r="H15" s="33">
        <f t="shared" ref="H15:J15" si="2">H14/2027</f>
        <v>2.4666995559940799E-3</v>
      </c>
      <c r="I15" s="33">
        <f t="shared" si="2"/>
        <v>2.4666995559940799E-3</v>
      </c>
      <c r="J15" s="34">
        <f t="shared" si="2"/>
        <v>3.453379378391712E-3</v>
      </c>
      <c r="K15" s="32">
        <v>4.9333991119881603E-4</v>
      </c>
      <c r="L15" s="33">
        <v>1.4800197335964479E-3</v>
      </c>
      <c r="M15" s="33">
        <v>0</v>
      </c>
      <c r="N15" s="34">
        <v>0</v>
      </c>
      <c r="O15" s="38">
        <v>7.5406032482598605E-3</v>
      </c>
      <c r="P15" s="39">
        <v>1.1890951276102088E-2</v>
      </c>
      <c r="Q15" s="45">
        <f>Q14/3448</f>
        <v>8.9907192575406029E-3</v>
      </c>
      <c r="R15" s="40">
        <v>1.0730858468677494E-2</v>
      </c>
      <c r="S15" s="38">
        <v>2.9854173843150765E-3</v>
      </c>
      <c r="T15" s="39">
        <v>4.3633023309220349E-3</v>
      </c>
      <c r="U15" s="45">
        <f>U14/8709</f>
        <v>3.5595361120679759E-3</v>
      </c>
      <c r="V15" s="40">
        <v>2.6409461476633368E-3</v>
      </c>
      <c r="W15" s="38">
        <v>1.3364779874213837E-2</v>
      </c>
      <c r="X15" s="39">
        <v>1.5461215932914047E-2</v>
      </c>
      <c r="Y15" s="45">
        <f>Y14/11448</f>
        <v>1.2403913347309574E-2</v>
      </c>
      <c r="Z15" s="40">
        <v>1.1180992313067784E-2</v>
      </c>
    </row>
    <row r="16" spans="1:26">
      <c r="A16" s="178"/>
      <c r="B16" s="167"/>
      <c r="C16" s="166"/>
      <c r="D16" s="166"/>
      <c r="E16" s="197"/>
      <c r="F16" s="136" t="s">
        <v>49</v>
      </c>
      <c r="G16" s="98">
        <v>2</v>
      </c>
      <c r="H16" s="99">
        <v>3</v>
      </c>
      <c r="I16" s="99">
        <v>2</v>
      </c>
      <c r="J16" s="100">
        <v>3</v>
      </c>
      <c r="K16" s="98">
        <v>1</v>
      </c>
      <c r="L16" s="99">
        <v>1</v>
      </c>
      <c r="M16" s="99">
        <v>0</v>
      </c>
      <c r="N16" s="100">
        <v>0</v>
      </c>
      <c r="O16" s="111">
        <v>17</v>
      </c>
      <c r="P16" s="110">
        <v>27</v>
      </c>
      <c r="Q16" s="101">
        <v>21</v>
      </c>
      <c r="R16" s="103">
        <v>22</v>
      </c>
      <c r="S16" s="111">
        <v>7</v>
      </c>
      <c r="T16" s="110">
        <v>6</v>
      </c>
      <c r="U16" s="101">
        <v>8</v>
      </c>
      <c r="V16" s="103">
        <v>6</v>
      </c>
      <c r="W16" s="111">
        <v>22</v>
      </c>
      <c r="X16" s="110">
        <v>23</v>
      </c>
      <c r="Y16" s="101">
        <v>17</v>
      </c>
      <c r="Z16" s="103">
        <v>17</v>
      </c>
    </row>
    <row r="17" spans="1:26">
      <c r="A17" s="178"/>
      <c r="B17" s="167"/>
      <c r="C17" s="166"/>
      <c r="D17" s="166"/>
      <c r="E17" s="198" t="s">
        <v>23</v>
      </c>
      <c r="F17" s="137" t="s">
        <v>39</v>
      </c>
      <c r="G17" s="47">
        <v>3</v>
      </c>
      <c r="H17" s="48">
        <v>4</v>
      </c>
      <c r="I17" s="48">
        <v>4</v>
      </c>
      <c r="J17" s="61">
        <v>6</v>
      </c>
      <c r="K17" s="113">
        <v>1</v>
      </c>
      <c r="L17" s="114">
        <v>3</v>
      </c>
      <c r="M17" s="114">
        <v>0</v>
      </c>
      <c r="N17" s="118">
        <v>0</v>
      </c>
      <c r="O17" s="50">
        <v>23</v>
      </c>
      <c r="P17" s="49">
        <v>39</v>
      </c>
      <c r="Q17" s="49">
        <v>29</v>
      </c>
      <c r="R17" s="51">
        <v>33</v>
      </c>
      <c r="S17" s="50">
        <v>21</v>
      </c>
      <c r="T17" s="49">
        <v>33</v>
      </c>
      <c r="U17" s="49">
        <v>24</v>
      </c>
      <c r="V17" s="51">
        <v>20</v>
      </c>
      <c r="W17" s="50">
        <v>149</v>
      </c>
      <c r="X17" s="49">
        <v>175</v>
      </c>
      <c r="Y17" s="49">
        <v>141</v>
      </c>
      <c r="Z17" s="51">
        <v>128</v>
      </c>
    </row>
    <row r="18" spans="1:26">
      <c r="A18" s="178"/>
      <c r="B18" s="167"/>
      <c r="C18" s="166"/>
      <c r="D18" s="166"/>
      <c r="E18" s="198"/>
      <c r="F18" s="137" t="s">
        <v>40</v>
      </c>
      <c r="G18" s="52">
        <f>G17/2027</f>
        <v>1.4800197335964479E-3</v>
      </c>
      <c r="H18" s="53">
        <f t="shared" ref="H18:J18" si="3">H17/2027</f>
        <v>1.9733596447952641E-3</v>
      </c>
      <c r="I18" s="53">
        <f>I17/2027</f>
        <v>1.9733596447952641E-3</v>
      </c>
      <c r="J18" s="54">
        <f t="shared" si="3"/>
        <v>2.9600394671928957E-3</v>
      </c>
      <c r="K18" s="52">
        <v>4.9333991119881603E-4</v>
      </c>
      <c r="L18" s="53">
        <v>1.4800197335964479E-3</v>
      </c>
      <c r="M18" s="53">
        <v>0</v>
      </c>
      <c r="N18" s="54">
        <v>0</v>
      </c>
      <c r="O18" s="56">
        <v>6.670533642691415E-3</v>
      </c>
      <c r="P18" s="55">
        <v>1.1310904872389791E-2</v>
      </c>
      <c r="Q18" s="55">
        <f>Q17/3448</f>
        <v>8.4106728538283059E-3</v>
      </c>
      <c r="R18" s="57">
        <v>9.5707656612528998E-3</v>
      </c>
      <c r="S18" s="56">
        <v>2.4112986565621771E-3</v>
      </c>
      <c r="T18" s="55">
        <v>3.7891836031691355E-3</v>
      </c>
      <c r="U18" s="55">
        <f>U17/8709</f>
        <v>2.7557698932139168E-3</v>
      </c>
      <c r="V18" s="57">
        <v>2.2964749110115971E-3</v>
      </c>
      <c r="W18" s="56">
        <v>1.3015373864430468E-2</v>
      </c>
      <c r="X18" s="55">
        <v>1.5286512928022362E-2</v>
      </c>
      <c r="Y18" s="55">
        <f>Y17/11448</f>
        <v>1.2316561844863731E-2</v>
      </c>
      <c r="Z18" s="57">
        <v>1.1180992313067784E-2</v>
      </c>
    </row>
    <row r="19" spans="1:26">
      <c r="A19" s="178"/>
      <c r="B19" s="167"/>
      <c r="C19" s="166"/>
      <c r="D19" s="166"/>
      <c r="E19" s="198"/>
      <c r="F19" s="138" t="s">
        <v>49</v>
      </c>
      <c r="G19" s="104">
        <v>1</v>
      </c>
      <c r="H19" s="105">
        <v>3</v>
      </c>
      <c r="I19" s="105">
        <v>2</v>
      </c>
      <c r="J19" s="106">
        <v>3</v>
      </c>
      <c r="K19" s="104">
        <v>1</v>
      </c>
      <c r="L19" s="105">
        <v>1</v>
      </c>
      <c r="M19" s="105">
        <v>0</v>
      </c>
      <c r="N19" s="106">
        <v>0</v>
      </c>
      <c r="O19" s="108">
        <v>16</v>
      </c>
      <c r="P19" s="107">
        <v>26</v>
      </c>
      <c r="Q19" s="107">
        <v>18</v>
      </c>
      <c r="R19" s="109">
        <v>21</v>
      </c>
      <c r="S19" s="108">
        <v>6</v>
      </c>
      <c r="T19" s="107">
        <v>6</v>
      </c>
      <c r="U19" s="107">
        <v>5</v>
      </c>
      <c r="V19" s="109">
        <v>5</v>
      </c>
      <c r="W19" s="108">
        <v>18</v>
      </c>
      <c r="X19" s="107">
        <v>23</v>
      </c>
      <c r="Y19" s="107">
        <v>16</v>
      </c>
      <c r="Z19" s="109">
        <v>16</v>
      </c>
    </row>
    <row r="20" spans="1:26">
      <c r="A20" s="2"/>
      <c r="B20" s="2"/>
      <c r="C20" s="2"/>
      <c r="D20" s="2"/>
      <c r="E20" s="2"/>
      <c r="F20" s="2"/>
      <c r="G20" s="120"/>
      <c r="H20" s="121"/>
      <c r="I20" s="121"/>
      <c r="J20" s="41"/>
      <c r="K20" s="120"/>
      <c r="L20" s="121"/>
      <c r="M20" s="121"/>
      <c r="N20" s="41"/>
      <c r="O20" s="120"/>
      <c r="P20" s="121"/>
      <c r="Q20" s="121"/>
      <c r="R20" s="41"/>
      <c r="S20" s="120"/>
      <c r="T20" s="121"/>
      <c r="U20" s="121"/>
      <c r="V20" s="41"/>
      <c r="W20" s="120"/>
      <c r="X20" s="121"/>
      <c r="Y20" s="121"/>
      <c r="Z20" s="41"/>
    </row>
    <row r="21" spans="1:26" ht="15" customHeight="1">
      <c r="A21" s="210" t="s">
        <v>41</v>
      </c>
      <c r="B21" s="213" t="s">
        <v>34</v>
      </c>
      <c r="C21" s="216" t="s">
        <v>34</v>
      </c>
      <c r="D21" s="219" t="s">
        <v>36</v>
      </c>
      <c r="E21" s="208" t="s">
        <v>20</v>
      </c>
      <c r="F21" s="135" t="s">
        <v>39</v>
      </c>
      <c r="G21" s="30">
        <v>101</v>
      </c>
      <c r="H21" s="31">
        <v>106</v>
      </c>
      <c r="I21" s="31">
        <v>91</v>
      </c>
      <c r="J21" s="127">
        <v>72</v>
      </c>
      <c r="K21" s="115">
        <v>67</v>
      </c>
      <c r="L21" s="116">
        <v>89</v>
      </c>
      <c r="M21" s="116">
        <v>70</v>
      </c>
      <c r="N21" s="117">
        <v>66</v>
      </c>
      <c r="O21" s="115">
        <v>70</v>
      </c>
      <c r="P21" s="116">
        <v>74</v>
      </c>
      <c r="Q21" s="116">
        <v>67</v>
      </c>
      <c r="R21" s="117">
        <v>65</v>
      </c>
      <c r="S21" s="35">
        <v>258</v>
      </c>
      <c r="T21" s="36">
        <v>284</v>
      </c>
      <c r="U21" s="36">
        <v>246</v>
      </c>
      <c r="V21" s="37">
        <v>211</v>
      </c>
      <c r="W21" s="35">
        <v>168</v>
      </c>
      <c r="X21" s="36">
        <v>192</v>
      </c>
      <c r="Y21" s="36">
        <v>169</v>
      </c>
      <c r="Z21" s="37">
        <v>164</v>
      </c>
    </row>
    <row r="22" spans="1:26">
      <c r="A22" s="211"/>
      <c r="B22" s="214"/>
      <c r="C22" s="217"/>
      <c r="D22" s="220"/>
      <c r="E22" s="208"/>
      <c r="F22" s="135" t="s">
        <v>40</v>
      </c>
      <c r="G22" s="32">
        <f>G21/2027</f>
        <v>4.9827331031080412E-2</v>
      </c>
      <c r="H22" s="33">
        <f t="shared" ref="H22:J22" si="4">H21/2027</f>
        <v>5.2294030587074491E-2</v>
      </c>
      <c r="I22" s="33">
        <f t="shared" si="4"/>
        <v>4.4893931919092252E-2</v>
      </c>
      <c r="J22" s="34">
        <f t="shared" si="4"/>
        <v>3.5520473606314752E-2</v>
      </c>
      <c r="K22" s="32">
        <v>3.3053774050320672E-2</v>
      </c>
      <c r="L22" s="33">
        <v>4.3907252096694625E-2</v>
      </c>
      <c r="M22" s="33">
        <f>M21/2573</f>
        <v>2.7205596579867857E-2</v>
      </c>
      <c r="N22" s="34">
        <v>3.2560434139121852E-2</v>
      </c>
      <c r="O22" s="92">
        <v>2.0301624129930394E-2</v>
      </c>
      <c r="P22" s="46">
        <v>2.1461716937354988E-2</v>
      </c>
      <c r="Q22" s="46">
        <f>Q21/3448</f>
        <v>1.943155452436195E-2</v>
      </c>
      <c r="R22" s="93">
        <v>1.8851508120649653E-2</v>
      </c>
      <c r="S22" s="38">
        <v>2.9624526352049603E-2</v>
      </c>
      <c r="T22" s="39">
        <v>3.260994373636468E-2</v>
      </c>
      <c r="U22" s="39">
        <f>U21/8709</f>
        <v>2.8246641405442644E-2</v>
      </c>
      <c r="V22" s="40">
        <v>2.4227810311172351E-2</v>
      </c>
      <c r="W22" s="38">
        <v>1.4675052410901468E-2</v>
      </c>
      <c r="X22" s="39">
        <v>1.6771488469601678E-2</v>
      </c>
      <c r="Y22" s="45">
        <f>Y21/11448</f>
        <v>1.476240391334731E-2</v>
      </c>
      <c r="Z22" s="40">
        <v>1.43256464011181E-2</v>
      </c>
    </row>
    <row r="23" spans="1:26">
      <c r="A23" s="211"/>
      <c r="B23" s="214"/>
      <c r="C23" s="217"/>
      <c r="D23" s="220"/>
      <c r="E23" s="208"/>
      <c r="F23" s="136" t="s">
        <v>49</v>
      </c>
      <c r="G23" s="98">
        <v>44</v>
      </c>
      <c r="H23" s="99">
        <v>47</v>
      </c>
      <c r="I23" s="99">
        <v>43</v>
      </c>
      <c r="J23" s="100">
        <v>36</v>
      </c>
      <c r="K23" s="98">
        <v>23</v>
      </c>
      <c r="L23" s="99">
        <v>24</v>
      </c>
      <c r="M23" s="99">
        <v>17</v>
      </c>
      <c r="N23" s="100">
        <v>14</v>
      </c>
      <c r="O23" s="142">
        <v>22</v>
      </c>
      <c r="P23" s="143">
        <v>22</v>
      </c>
      <c r="Q23" s="143">
        <v>18</v>
      </c>
      <c r="R23" s="144">
        <v>19</v>
      </c>
      <c r="S23" s="111">
        <v>27</v>
      </c>
      <c r="T23" s="110">
        <v>29</v>
      </c>
      <c r="U23" s="110">
        <v>22</v>
      </c>
      <c r="V23" s="103">
        <v>26</v>
      </c>
      <c r="W23" s="111">
        <v>21</v>
      </c>
      <c r="X23" s="110">
        <v>24</v>
      </c>
      <c r="Y23" s="101">
        <v>21</v>
      </c>
      <c r="Z23" s="103">
        <v>19</v>
      </c>
    </row>
    <row r="24" spans="1:26">
      <c r="A24" s="211"/>
      <c r="B24" s="214"/>
      <c r="C24" s="217"/>
      <c r="D24" s="220"/>
      <c r="E24" s="209" t="s">
        <v>21</v>
      </c>
      <c r="F24" s="137" t="s">
        <v>39</v>
      </c>
      <c r="G24" s="47">
        <v>101</v>
      </c>
      <c r="H24" s="48">
        <v>106</v>
      </c>
      <c r="I24" s="48">
        <v>91</v>
      </c>
      <c r="J24" s="61">
        <v>72</v>
      </c>
      <c r="K24" s="113">
        <v>67</v>
      </c>
      <c r="L24" s="114">
        <v>89</v>
      </c>
      <c r="M24" s="114">
        <v>70</v>
      </c>
      <c r="N24" s="118">
        <v>66</v>
      </c>
      <c r="O24" s="113">
        <v>73</v>
      </c>
      <c r="P24" s="114">
        <v>75</v>
      </c>
      <c r="Q24" s="114">
        <v>69</v>
      </c>
      <c r="R24" s="118">
        <v>69</v>
      </c>
      <c r="S24" s="50">
        <v>257</v>
      </c>
      <c r="T24" s="49">
        <v>283</v>
      </c>
      <c r="U24" s="49">
        <v>246</v>
      </c>
      <c r="V24" s="51">
        <v>212</v>
      </c>
      <c r="W24" s="50">
        <v>169</v>
      </c>
      <c r="X24" s="49">
        <v>199</v>
      </c>
      <c r="Y24" s="49">
        <v>172</v>
      </c>
      <c r="Z24" s="51">
        <v>164</v>
      </c>
    </row>
    <row r="25" spans="1:26">
      <c r="A25" s="211"/>
      <c r="B25" s="214"/>
      <c r="C25" s="217"/>
      <c r="D25" s="220"/>
      <c r="E25" s="209"/>
      <c r="F25" s="137" t="s">
        <v>40</v>
      </c>
      <c r="G25" s="52">
        <f>G24/2027</f>
        <v>4.9827331031080412E-2</v>
      </c>
      <c r="H25" s="53">
        <f t="shared" ref="H25:J25" si="5">H24/2027</f>
        <v>5.2294030587074491E-2</v>
      </c>
      <c r="I25" s="53">
        <f t="shared" si="5"/>
        <v>4.4893931919092252E-2</v>
      </c>
      <c r="J25" s="54">
        <f t="shared" si="5"/>
        <v>3.5520473606314752E-2</v>
      </c>
      <c r="K25" s="52">
        <v>3.3053774050320672E-2</v>
      </c>
      <c r="L25" s="53">
        <v>4.3907252096694625E-2</v>
      </c>
      <c r="M25" s="53">
        <f>M24/2573</f>
        <v>2.7205596579867857E-2</v>
      </c>
      <c r="N25" s="54">
        <v>3.2560434139121852E-2</v>
      </c>
      <c r="O25" s="133">
        <v>2.1171693735498841E-2</v>
      </c>
      <c r="P25" s="58">
        <v>2.1751740139211138E-2</v>
      </c>
      <c r="Q25" s="58">
        <f>Q24/3448</f>
        <v>2.0011600928074247E-2</v>
      </c>
      <c r="R25" s="134">
        <v>2.0011600928074247E-2</v>
      </c>
      <c r="S25" s="56">
        <v>2.9509702606499023E-2</v>
      </c>
      <c r="T25" s="55">
        <v>3.24951199908141E-2</v>
      </c>
      <c r="U25" s="55">
        <f>U24/8709</f>
        <v>2.8246641405442644E-2</v>
      </c>
      <c r="V25" s="57">
        <v>2.434263405672293E-2</v>
      </c>
      <c r="W25" s="56">
        <v>1.476240391334731E-2</v>
      </c>
      <c r="X25" s="55">
        <v>1.738294898672257E-2</v>
      </c>
      <c r="Y25" s="55">
        <f>Y24/11448</f>
        <v>1.5024458420684835E-2</v>
      </c>
      <c r="Z25" s="57">
        <v>1.43256464011181E-2</v>
      </c>
    </row>
    <row r="26" spans="1:26">
      <c r="A26" s="211"/>
      <c r="B26" s="214"/>
      <c r="C26" s="217"/>
      <c r="D26" s="220"/>
      <c r="E26" s="209"/>
      <c r="F26" s="138" t="s">
        <v>49</v>
      </c>
      <c r="G26" s="104">
        <v>44</v>
      </c>
      <c r="H26" s="105">
        <v>47</v>
      </c>
      <c r="I26" s="105">
        <v>43</v>
      </c>
      <c r="J26" s="106">
        <v>36</v>
      </c>
      <c r="K26" s="104">
        <v>23</v>
      </c>
      <c r="L26" s="105">
        <v>24</v>
      </c>
      <c r="M26" s="105">
        <v>17</v>
      </c>
      <c r="N26" s="106">
        <v>14</v>
      </c>
      <c r="O26" s="145">
        <v>24</v>
      </c>
      <c r="P26" s="146">
        <v>21</v>
      </c>
      <c r="Q26" s="146">
        <v>18</v>
      </c>
      <c r="R26" s="147">
        <v>20</v>
      </c>
      <c r="S26" s="108">
        <v>28</v>
      </c>
      <c r="T26" s="107">
        <v>26</v>
      </c>
      <c r="U26" s="107">
        <v>25</v>
      </c>
      <c r="V26" s="109">
        <v>27</v>
      </c>
      <c r="W26" s="108">
        <v>24</v>
      </c>
      <c r="X26" s="107">
        <v>25</v>
      </c>
      <c r="Y26" s="107">
        <v>19</v>
      </c>
      <c r="Z26" s="109">
        <v>20</v>
      </c>
    </row>
    <row r="27" spans="1:26">
      <c r="A27" s="211"/>
      <c r="B27" s="214"/>
      <c r="C27" s="217"/>
      <c r="D27" s="220"/>
      <c r="E27" s="208" t="s">
        <v>22</v>
      </c>
      <c r="F27" s="135" t="s">
        <v>39</v>
      </c>
      <c r="G27" s="30">
        <v>101</v>
      </c>
      <c r="H27" s="31">
        <v>106</v>
      </c>
      <c r="I27" s="31">
        <v>91</v>
      </c>
      <c r="J27" s="127">
        <v>72</v>
      </c>
      <c r="K27" s="115">
        <v>67</v>
      </c>
      <c r="L27" s="116">
        <v>88</v>
      </c>
      <c r="M27" s="116">
        <v>70</v>
      </c>
      <c r="N27" s="117">
        <v>66</v>
      </c>
      <c r="O27" s="115">
        <v>67</v>
      </c>
      <c r="P27" s="116">
        <v>69</v>
      </c>
      <c r="Q27" s="116">
        <v>63</v>
      </c>
      <c r="R27" s="117">
        <v>61</v>
      </c>
      <c r="S27" s="35">
        <v>255</v>
      </c>
      <c r="T27" s="36">
        <v>281</v>
      </c>
      <c r="U27" s="36">
        <v>243</v>
      </c>
      <c r="V27" s="37">
        <v>209</v>
      </c>
      <c r="W27" s="35">
        <v>149</v>
      </c>
      <c r="X27" s="36">
        <v>174</v>
      </c>
      <c r="Y27" s="36">
        <v>156</v>
      </c>
      <c r="Z27" s="37">
        <v>151</v>
      </c>
    </row>
    <row r="28" spans="1:26">
      <c r="A28" s="211"/>
      <c r="B28" s="214"/>
      <c r="C28" s="217"/>
      <c r="D28" s="220"/>
      <c r="E28" s="208"/>
      <c r="F28" s="135" t="s">
        <v>40</v>
      </c>
      <c r="G28" s="32">
        <f>G27/2027</f>
        <v>4.9827331031080412E-2</v>
      </c>
      <c r="H28" s="33">
        <f t="shared" ref="H28:J28" si="6">H27/2027</f>
        <v>5.2294030587074491E-2</v>
      </c>
      <c r="I28" s="33">
        <f t="shared" si="6"/>
        <v>4.4893931919092252E-2</v>
      </c>
      <c r="J28" s="34">
        <f t="shared" si="6"/>
        <v>3.5520473606314752E-2</v>
      </c>
      <c r="K28" s="32">
        <v>3.3053774050320672E-2</v>
      </c>
      <c r="L28" s="33">
        <v>4.3413912185495805E-2</v>
      </c>
      <c r="M28" s="33">
        <f>M27/2573</f>
        <v>2.7205596579867857E-2</v>
      </c>
      <c r="N28" s="34">
        <v>3.2560434139121852E-2</v>
      </c>
      <c r="O28" s="92">
        <v>1.943155452436195E-2</v>
      </c>
      <c r="P28" s="46">
        <v>2.0011600928074247E-2</v>
      </c>
      <c r="Q28" s="46">
        <f>Q27/3448</f>
        <v>1.8271461716937356E-2</v>
      </c>
      <c r="R28" s="93">
        <v>1.7691415313225059E-2</v>
      </c>
      <c r="S28" s="38">
        <v>2.9280055115397864E-2</v>
      </c>
      <c r="T28" s="39">
        <v>3.2265472499712941E-2</v>
      </c>
      <c r="U28" s="39">
        <f>U27/8709</f>
        <v>2.7902170168790905E-2</v>
      </c>
      <c r="V28" s="40">
        <v>2.3998162820071191E-2</v>
      </c>
      <c r="W28" s="38">
        <v>1.3015373864430468E-2</v>
      </c>
      <c r="X28" s="39">
        <v>1.5199161425576519E-2</v>
      </c>
      <c r="Y28" s="45">
        <f>Y27/11448</f>
        <v>1.3626834381551363E-2</v>
      </c>
      <c r="Z28" s="40">
        <v>1.3190076869322153E-2</v>
      </c>
    </row>
    <row r="29" spans="1:26">
      <c r="A29" s="211"/>
      <c r="B29" s="214"/>
      <c r="C29" s="217"/>
      <c r="D29" s="220"/>
      <c r="E29" s="208"/>
      <c r="F29" s="136" t="s">
        <v>49</v>
      </c>
      <c r="G29" s="98">
        <v>44</v>
      </c>
      <c r="H29" s="99">
        <v>47</v>
      </c>
      <c r="I29" s="99">
        <v>43</v>
      </c>
      <c r="J29" s="100">
        <v>36</v>
      </c>
      <c r="K29" s="98">
        <v>23</v>
      </c>
      <c r="L29" s="99">
        <v>24</v>
      </c>
      <c r="M29" s="99">
        <v>17</v>
      </c>
      <c r="N29" s="100">
        <v>14</v>
      </c>
      <c r="O29" s="111">
        <v>18</v>
      </c>
      <c r="P29" s="110">
        <v>18</v>
      </c>
      <c r="Q29" s="101">
        <v>20</v>
      </c>
      <c r="R29" s="103">
        <v>18</v>
      </c>
      <c r="S29" s="111">
        <v>33</v>
      </c>
      <c r="T29" s="110">
        <v>24</v>
      </c>
      <c r="U29" s="101">
        <v>24</v>
      </c>
      <c r="V29" s="103">
        <v>25</v>
      </c>
      <c r="W29" s="111">
        <v>21</v>
      </c>
      <c r="X29" s="110">
        <v>22</v>
      </c>
      <c r="Y29" s="101">
        <v>18</v>
      </c>
      <c r="Z29" s="103">
        <v>18</v>
      </c>
    </row>
    <row r="30" spans="1:26">
      <c r="A30" s="211"/>
      <c r="B30" s="214"/>
      <c r="C30" s="217"/>
      <c r="D30" s="220"/>
      <c r="E30" s="209" t="s">
        <v>23</v>
      </c>
      <c r="F30" s="137" t="s">
        <v>39</v>
      </c>
      <c r="G30" s="59">
        <v>102</v>
      </c>
      <c r="H30" s="60">
        <v>107</v>
      </c>
      <c r="I30" s="60">
        <v>92</v>
      </c>
      <c r="J30" s="128">
        <v>73</v>
      </c>
      <c r="K30" s="113">
        <v>67</v>
      </c>
      <c r="L30" s="114">
        <v>88</v>
      </c>
      <c r="M30" s="114">
        <v>70</v>
      </c>
      <c r="N30" s="118">
        <v>66</v>
      </c>
      <c r="O30" s="113">
        <v>70</v>
      </c>
      <c r="P30" s="114">
        <v>71</v>
      </c>
      <c r="Q30" s="114">
        <v>65</v>
      </c>
      <c r="R30" s="118">
        <v>65</v>
      </c>
      <c r="S30" s="50">
        <v>260</v>
      </c>
      <c r="T30" s="49">
        <v>286</v>
      </c>
      <c r="U30" s="49">
        <v>250</v>
      </c>
      <c r="V30" s="51">
        <v>212</v>
      </c>
      <c r="W30" s="50">
        <v>153</v>
      </c>
      <c r="X30" s="49">
        <v>176</v>
      </c>
      <c r="Y30" s="49">
        <v>157</v>
      </c>
      <c r="Z30" s="51">
        <v>151</v>
      </c>
    </row>
    <row r="31" spans="1:26">
      <c r="A31" s="211"/>
      <c r="B31" s="214"/>
      <c r="C31" s="217"/>
      <c r="D31" s="220"/>
      <c r="E31" s="209"/>
      <c r="F31" s="137" t="s">
        <v>40</v>
      </c>
      <c r="G31" s="52">
        <f>G30/2027</f>
        <v>5.0320670942279232E-2</v>
      </c>
      <c r="H31" s="53">
        <f t="shared" ref="H31:J31" si="7">H30/2027</f>
        <v>5.2787370498273312E-2</v>
      </c>
      <c r="I31" s="53">
        <f t="shared" si="7"/>
        <v>4.5387271830291072E-2</v>
      </c>
      <c r="J31" s="54">
        <f t="shared" si="7"/>
        <v>3.6013813517513565E-2</v>
      </c>
      <c r="K31" s="52">
        <v>3.3053774050320672E-2</v>
      </c>
      <c r="L31" s="53">
        <v>4.3413912185495805E-2</v>
      </c>
      <c r="M31" s="53">
        <f>M30/2573</f>
        <v>2.7205596579867857E-2</v>
      </c>
      <c r="N31" s="54">
        <v>3.2560434139121852E-2</v>
      </c>
      <c r="O31" s="133">
        <v>2.0301624129930394E-2</v>
      </c>
      <c r="P31" s="58">
        <v>2.0591647331786544E-2</v>
      </c>
      <c r="Q31" s="58">
        <f>Q30/3448</f>
        <v>1.8851508120649653E-2</v>
      </c>
      <c r="R31" s="134">
        <v>1.8851508120649653E-2</v>
      </c>
      <c r="S31" s="56">
        <v>2.9854173843150762E-2</v>
      </c>
      <c r="T31" s="55">
        <v>3.2839591227465839E-2</v>
      </c>
      <c r="U31" s="55">
        <f>U30/8709</f>
        <v>2.8705936387644966E-2</v>
      </c>
      <c r="V31" s="57">
        <v>2.434263405672293E-2</v>
      </c>
      <c r="W31" s="56">
        <v>1.3364779874213837E-2</v>
      </c>
      <c r="X31" s="55">
        <v>1.5373864430468204E-2</v>
      </c>
      <c r="Y31" s="55">
        <f>Y30/11448</f>
        <v>1.3714185883997206E-2</v>
      </c>
      <c r="Z31" s="57">
        <v>1.3190076869322153E-2</v>
      </c>
    </row>
    <row r="32" spans="1:26">
      <c r="A32" s="212"/>
      <c r="B32" s="215"/>
      <c r="C32" s="218"/>
      <c r="D32" s="221"/>
      <c r="E32" s="209"/>
      <c r="F32" s="138" t="s">
        <v>49</v>
      </c>
      <c r="G32" s="104">
        <v>42</v>
      </c>
      <c r="H32" s="105">
        <v>51</v>
      </c>
      <c r="I32" s="105">
        <v>39</v>
      </c>
      <c r="J32" s="106">
        <v>36</v>
      </c>
      <c r="K32" s="104">
        <v>23</v>
      </c>
      <c r="L32" s="105">
        <v>24</v>
      </c>
      <c r="M32" s="105">
        <v>17</v>
      </c>
      <c r="N32" s="106">
        <v>14</v>
      </c>
      <c r="O32" s="108">
        <v>22</v>
      </c>
      <c r="P32" s="107">
        <v>21</v>
      </c>
      <c r="Q32" s="107">
        <v>21</v>
      </c>
      <c r="R32" s="109">
        <v>19</v>
      </c>
      <c r="S32" s="108">
        <v>24</v>
      </c>
      <c r="T32" s="107">
        <v>26</v>
      </c>
      <c r="U32" s="107">
        <v>28</v>
      </c>
      <c r="V32" s="109">
        <v>28</v>
      </c>
      <c r="W32" s="108">
        <v>22</v>
      </c>
      <c r="X32" s="107">
        <v>21</v>
      </c>
      <c r="Y32" s="107">
        <v>19</v>
      </c>
      <c r="Z32" s="109">
        <v>19</v>
      </c>
    </row>
    <row r="33" spans="1:26">
      <c r="A33" s="2"/>
      <c r="B33" s="2"/>
      <c r="C33" s="2"/>
      <c r="D33" s="2"/>
      <c r="E33" s="2"/>
      <c r="F33" s="2"/>
      <c r="G33" s="120"/>
      <c r="H33" s="121"/>
      <c r="I33" s="121"/>
      <c r="J33" s="41"/>
      <c r="K33" s="120"/>
      <c r="L33" s="121"/>
      <c r="M33" s="121"/>
      <c r="N33" s="41"/>
      <c r="O33" s="120"/>
      <c r="P33" s="121"/>
      <c r="Q33" s="121"/>
      <c r="R33" s="41"/>
      <c r="S33" s="120"/>
      <c r="T33" s="121"/>
      <c r="U33" s="121"/>
      <c r="V33" s="41"/>
      <c r="W33" s="120"/>
      <c r="X33" s="121"/>
      <c r="Y33" s="121"/>
      <c r="Z33" s="41"/>
    </row>
    <row r="34" spans="1:26">
      <c r="A34" s="185" t="s">
        <v>298</v>
      </c>
      <c r="B34" s="185"/>
      <c r="C34" s="185"/>
      <c r="D34" s="185"/>
      <c r="E34" s="185"/>
      <c r="F34" s="185"/>
      <c r="G34" s="179">
        <v>2027</v>
      </c>
      <c r="H34" s="180"/>
      <c r="I34" s="180"/>
      <c r="J34" s="181"/>
      <c r="K34" s="179">
        <v>2573</v>
      </c>
      <c r="L34" s="180"/>
      <c r="M34" s="180"/>
      <c r="N34" s="181"/>
      <c r="O34" s="168">
        <v>3448</v>
      </c>
      <c r="P34" s="169"/>
      <c r="Q34" s="169"/>
      <c r="R34" s="170"/>
      <c r="S34" s="168">
        <v>8709</v>
      </c>
      <c r="T34" s="169"/>
      <c r="U34" s="169"/>
      <c r="V34" s="170"/>
      <c r="W34" s="168">
        <v>11448</v>
      </c>
      <c r="X34" s="169"/>
      <c r="Y34" s="169"/>
      <c r="Z34" s="170"/>
    </row>
    <row r="35" spans="1:26">
      <c r="A35" s="185" t="s">
        <v>42</v>
      </c>
      <c r="B35" s="185"/>
      <c r="C35" s="185"/>
      <c r="D35" s="185"/>
      <c r="E35" s="185"/>
      <c r="F35" s="185"/>
      <c r="G35" s="182">
        <v>1034</v>
      </c>
      <c r="H35" s="183"/>
      <c r="I35" s="183"/>
      <c r="J35" s="184"/>
      <c r="K35" s="182">
        <v>1210</v>
      </c>
      <c r="L35" s="183"/>
      <c r="M35" s="183"/>
      <c r="N35" s="184"/>
      <c r="O35" s="171">
        <v>1678</v>
      </c>
      <c r="P35" s="172"/>
      <c r="Q35" s="172"/>
      <c r="R35" s="173"/>
      <c r="S35" s="171">
        <v>5384</v>
      </c>
      <c r="T35" s="172"/>
      <c r="U35" s="172"/>
      <c r="V35" s="173"/>
      <c r="W35" s="171">
        <v>7339</v>
      </c>
      <c r="X35" s="172"/>
      <c r="Y35" s="172"/>
      <c r="Z35" s="173"/>
    </row>
    <row r="36" spans="1:26">
      <c r="A36" s="185" t="s">
        <v>19</v>
      </c>
      <c r="B36" s="185"/>
      <c r="C36" s="185"/>
      <c r="D36" s="185"/>
      <c r="E36" s="185"/>
      <c r="F36" s="185"/>
      <c r="G36" s="179">
        <v>993</v>
      </c>
      <c r="H36" s="180"/>
      <c r="I36" s="180"/>
      <c r="J36" s="181"/>
      <c r="K36" s="179">
        <v>1363</v>
      </c>
      <c r="L36" s="180"/>
      <c r="M36" s="180"/>
      <c r="N36" s="181"/>
      <c r="O36" s="168">
        <v>1770</v>
      </c>
      <c r="P36" s="169"/>
      <c r="Q36" s="169"/>
      <c r="R36" s="170"/>
      <c r="S36" s="168">
        <v>3325</v>
      </c>
      <c r="T36" s="169"/>
      <c r="U36" s="169"/>
      <c r="V36" s="170"/>
      <c r="W36" s="168">
        <v>4109</v>
      </c>
      <c r="X36" s="169"/>
      <c r="Y36" s="169"/>
      <c r="Z36" s="170"/>
    </row>
    <row r="37" spans="1:26">
      <c r="A37" s="177" t="s">
        <v>299</v>
      </c>
      <c r="B37" s="177"/>
      <c r="C37" s="177"/>
      <c r="D37" s="177"/>
      <c r="E37" s="177"/>
      <c r="F37" s="177"/>
      <c r="G37" s="163">
        <v>125</v>
      </c>
      <c r="H37" s="164"/>
      <c r="I37" s="164"/>
      <c r="J37" s="165"/>
      <c r="K37" s="163">
        <v>96</v>
      </c>
      <c r="L37" s="164"/>
      <c r="M37" s="164"/>
      <c r="N37" s="165"/>
      <c r="O37" s="163">
        <v>91</v>
      </c>
      <c r="P37" s="164"/>
      <c r="Q37" s="164"/>
      <c r="R37" s="165"/>
      <c r="S37" s="163">
        <v>99</v>
      </c>
      <c r="T37" s="164"/>
      <c r="U37" s="164"/>
      <c r="V37" s="165"/>
      <c r="W37" s="163">
        <v>104</v>
      </c>
      <c r="X37" s="164"/>
      <c r="Y37" s="164"/>
      <c r="Z37" s="165"/>
    </row>
    <row r="39" spans="1:26">
      <c r="A39" s="237" t="s">
        <v>305</v>
      </c>
      <c r="B39" s="237"/>
      <c r="C39" s="237"/>
      <c r="D39" s="237"/>
      <c r="E39" s="249" t="s">
        <v>20</v>
      </c>
      <c r="F39" s="235" t="s">
        <v>300</v>
      </c>
      <c r="G39" s="240">
        <f>G3+G10+G23</f>
        <v>255</v>
      </c>
      <c r="H39" s="241">
        <f t="shared" ref="H39:Z39" si="8">H3+H10+H23</f>
        <v>255</v>
      </c>
      <c r="I39" s="241">
        <f t="shared" si="8"/>
        <v>370</v>
      </c>
      <c r="J39" s="241">
        <f t="shared" si="8"/>
        <v>490</v>
      </c>
      <c r="K39" s="241">
        <f t="shared" si="8"/>
        <v>325</v>
      </c>
      <c r="L39" s="241">
        <f t="shared" si="8"/>
        <v>330</v>
      </c>
      <c r="M39" s="241">
        <f t="shared" si="8"/>
        <v>560</v>
      </c>
      <c r="N39" s="241">
        <f t="shared" si="8"/>
        <v>790</v>
      </c>
      <c r="O39" s="241">
        <f t="shared" si="8"/>
        <v>222</v>
      </c>
      <c r="P39" s="241">
        <f t="shared" si="8"/>
        <v>230</v>
      </c>
      <c r="Q39" s="241">
        <f t="shared" si="8"/>
        <v>318</v>
      </c>
      <c r="R39" s="241">
        <f t="shared" si="8"/>
        <v>416</v>
      </c>
      <c r="S39" s="241">
        <f t="shared" si="8"/>
        <v>205</v>
      </c>
      <c r="T39" s="241">
        <f t="shared" si="8"/>
        <v>208</v>
      </c>
      <c r="U39" s="241">
        <f t="shared" si="8"/>
        <v>262</v>
      </c>
      <c r="V39" s="241">
        <f t="shared" si="8"/>
        <v>332</v>
      </c>
      <c r="W39" s="241">
        <f t="shared" si="8"/>
        <v>246</v>
      </c>
      <c r="X39" s="241">
        <f t="shared" si="8"/>
        <v>249</v>
      </c>
      <c r="Y39" s="241">
        <f t="shared" si="8"/>
        <v>362</v>
      </c>
      <c r="Z39" s="242">
        <f t="shared" si="8"/>
        <v>469</v>
      </c>
    </row>
    <row r="40" spans="1:26">
      <c r="A40" s="237"/>
      <c r="B40" s="237"/>
      <c r="C40" s="237"/>
      <c r="D40" s="237"/>
      <c r="E40" s="250"/>
      <c r="F40" s="235" t="s">
        <v>301</v>
      </c>
      <c r="G40" s="243">
        <f>G3+G10</f>
        <v>211</v>
      </c>
      <c r="H40" s="244">
        <f t="shared" ref="H40:Z40" si="9">H3+H10</f>
        <v>208</v>
      </c>
      <c r="I40" s="244">
        <f t="shared" si="9"/>
        <v>327</v>
      </c>
      <c r="J40" s="244">
        <f t="shared" si="9"/>
        <v>454</v>
      </c>
      <c r="K40" s="244">
        <f t="shared" si="9"/>
        <v>302</v>
      </c>
      <c r="L40" s="244">
        <f t="shared" si="9"/>
        <v>306</v>
      </c>
      <c r="M40" s="244">
        <f t="shared" si="9"/>
        <v>543</v>
      </c>
      <c r="N40" s="244">
        <f t="shared" si="9"/>
        <v>776</v>
      </c>
      <c r="O40" s="244">
        <f t="shared" si="9"/>
        <v>200</v>
      </c>
      <c r="P40" s="244">
        <f t="shared" si="9"/>
        <v>208</v>
      </c>
      <c r="Q40" s="244">
        <f t="shared" si="9"/>
        <v>300</v>
      </c>
      <c r="R40" s="244">
        <f t="shared" si="9"/>
        <v>397</v>
      </c>
      <c r="S40" s="244">
        <f t="shared" si="9"/>
        <v>178</v>
      </c>
      <c r="T40" s="244">
        <f t="shared" si="9"/>
        <v>179</v>
      </c>
      <c r="U40" s="244">
        <f t="shared" si="9"/>
        <v>240</v>
      </c>
      <c r="V40" s="244">
        <f t="shared" si="9"/>
        <v>306</v>
      </c>
      <c r="W40" s="244">
        <f t="shared" si="9"/>
        <v>225</v>
      </c>
      <c r="X40" s="244">
        <f t="shared" si="9"/>
        <v>225</v>
      </c>
      <c r="Y40" s="244">
        <f t="shared" si="9"/>
        <v>341</v>
      </c>
      <c r="Z40" s="245">
        <f t="shared" si="9"/>
        <v>450</v>
      </c>
    </row>
    <row r="41" spans="1:26">
      <c r="A41" s="237"/>
      <c r="B41" s="237"/>
      <c r="C41" s="237"/>
      <c r="D41" s="237"/>
      <c r="E41" s="250"/>
      <c r="F41" s="235" t="s">
        <v>302</v>
      </c>
      <c r="G41" s="92">
        <f>(G39-G40)/G39</f>
        <v>0.17254901960784313</v>
      </c>
      <c r="H41" s="46">
        <f t="shared" ref="H41:Z41" si="10">(H39-H40)/H39</f>
        <v>0.18431372549019609</v>
      </c>
      <c r="I41" s="46">
        <f t="shared" si="10"/>
        <v>0.11621621621621622</v>
      </c>
      <c r="J41" s="46">
        <f t="shared" si="10"/>
        <v>7.3469387755102047E-2</v>
      </c>
      <c r="K41" s="46">
        <f t="shared" si="10"/>
        <v>7.0769230769230765E-2</v>
      </c>
      <c r="L41" s="46">
        <f t="shared" si="10"/>
        <v>7.2727272727272724E-2</v>
      </c>
      <c r="M41" s="46">
        <f t="shared" si="10"/>
        <v>3.0357142857142857E-2</v>
      </c>
      <c r="N41" s="46">
        <f t="shared" si="10"/>
        <v>1.7721518987341773E-2</v>
      </c>
      <c r="O41" s="46">
        <f t="shared" si="10"/>
        <v>9.90990990990991E-2</v>
      </c>
      <c r="P41" s="46">
        <f t="shared" si="10"/>
        <v>9.5652173913043481E-2</v>
      </c>
      <c r="Q41" s="46">
        <f t="shared" si="10"/>
        <v>5.6603773584905662E-2</v>
      </c>
      <c r="R41" s="46">
        <f t="shared" si="10"/>
        <v>4.567307692307692E-2</v>
      </c>
      <c r="S41" s="46">
        <f t="shared" si="10"/>
        <v>0.13170731707317074</v>
      </c>
      <c r="T41" s="46">
        <f t="shared" si="10"/>
        <v>0.13942307692307693</v>
      </c>
      <c r="U41" s="46">
        <f t="shared" si="10"/>
        <v>8.3969465648854963E-2</v>
      </c>
      <c r="V41" s="46">
        <f t="shared" si="10"/>
        <v>7.8313253012048195E-2</v>
      </c>
      <c r="W41" s="46">
        <f t="shared" si="10"/>
        <v>8.5365853658536592E-2</v>
      </c>
      <c r="X41" s="46">
        <f t="shared" si="10"/>
        <v>9.6385542168674704E-2</v>
      </c>
      <c r="Y41" s="46">
        <f t="shared" si="10"/>
        <v>5.8011049723756904E-2</v>
      </c>
      <c r="Z41" s="93">
        <f t="shared" si="10"/>
        <v>4.0511727078891259E-2</v>
      </c>
    </row>
    <row r="42" spans="1:26">
      <c r="A42" s="237"/>
      <c r="B42" s="237"/>
      <c r="C42" s="237"/>
      <c r="D42" s="237"/>
      <c r="E42" s="229"/>
      <c r="F42" s="251" t="s">
        <v>304</v>
      </c>
      <c r="G42" s="243">
        <f>G23</f>
        <v>44</v>
      </c>
      <c r="H42" s="244">
        <f t="shared" ref="H42:Y42" si="11">H23</f>
        <v>47</v>
      </c>
      <c r="I42" s="244">
        <f t="shared" si="11"/>
        <v>43</v>
      </c>
      <c r="J42" s="244">
        <f t="shared" si="11"/>
        <v>36</v>
      </c>
      <c r="K42" s="244">
        <f t="shared" si="11"/>
        <v>23</v>
      </c>
      <c r="L42" s="244">
        <f t="shared" si="11"/>
        <v>24</v>
      </c>
      <c r="M42" s="244">
        <f t="shared" si="11"/>
        <v>17</v>
      </c>
      <c r="N42" s="244">
        <f t="shared" si="11"/>
        <v>14</v>
      </c>
      <c r="O42" s="244">
        <f t="shared" si="11"/>
        <v>22</v>
      </c>
      <c r="P42" s="244">
        <f t="shared" si="11"/>
        <v>22</v>
      </c>
      <c r="Q42" s="244">
        <f t="shared" si="11"/>
        <v>18</v>
      </c>
      <c r="R42" s="244">
        <f t="shared" si="11"/>
        <v>19</v>
      </c>
      <c r="S42" s="244">
        <f t="shared" si="11"/>
        <v>27</v>
      </c>
      <c r="T42" s="244">
        <f t="shared" si="11"/>
        <v>29</v>
      </c>
      <c r="U42" s="244">
        <f t="shared" si="11"/>
        <v>22</v>
      </c>
      <c r="V42" s="244">
        <f t="shared" si="11"/>
        <v>26</v>
      </c>
      <c r="W42" s="244">
        <f t="shared" si="11"/>
        <v>21</v>
      </c>
      <c r="X42" s="244">
        <f t="shared" si="11"/>
        <v>24</v>
      </c>
      <c r="Y42" s="244">
        <f t="shared" si="11"/>
        <v>21</v>
      </c>
      <c r="Z42" s="245">
        <f>Z23</f>
        <v>19</v>
      </c>
    </row>
    <row r="43" spans="1:26">
      <c r="A43" s="237"/>
      <c r="B43" s="237"/>
      <c r="C43" s="237"/>
      <c r="D43" s="237"/>
      <c r="E43" s="252" t="s">
        <v>21</v>
      </c>
      <c r="F43" s="236" t="s">
        <v>300</v>
      </c>
      <c r="G43" s="246">
        <f>G3+G13+G26</f>
        <v>255</v>
      </c>
      <c r="H43" s="247">
        <f t="shared" ref="H43:Z43" si="12">H3+H13+H26</f>
        <v>255</v>
      </c>
      <c r="I43" s="247">
        <f t="shared" si="12"/>
        <v>370</v>
      </c>
      <c r="J43" s="247">
        <f t="shared" si="12"/>
        <v>490</v>
      </c>
      <c r="K43" s="247">
        <f t="shared" si="12"/>
        <v>325</v>
      </c>
      <c r="L43" s="247">
        <f t="shared" si="12"/>
        <v>330</v>
      </c>
      <c r="M43" s="247">
        <f t="shared" si="12"/>
        <v>560</v>
      </c>
      <c r="N43" s="247">
        <f t="shared" si="12"/>
        <v>790</v>
      </c>
      <c r="O43" s="247">
        <f t="shared" si="12"/>
        <v>224</v>
      </c>
      <c r="P43" s="247">
        <f t="shared" si="12"/>
        <v>228</v>
      </c>
      <c r="Q43" s="247">
        <f t="shared" si="12"/>
        <v>316</v>
      </c>
      <c r="R43" s="247">
        <f t="shared" si="12"/>
        <v>414</v>
      </c>
      <c r="S43" s="247">
        <f t="shared" si="12"/>
        <v>207</v>
      </c>
      <c r="T43" s="247">
        <f t="shared" si="12"/>
        <v>204</v>
      </c>
      <c r="U43" s="247">
        <f t="shared" si="12"/>
        <v>265</v>
      </c>
      <c r="V43" s="247">
        <f t="shared" si="12"/>
        <v>333</v>
      </c>
      <c r="W43" s="247">
        <f t="shared" si="12"/>
        <v>249</v>
      </c>
      <c r="X43" s="247">
        <f t="shared" si="12"/>
        <v>251</v>
      </c>
      <c r="Y43" s="247">
        <f t="shared" si="12"/>
        <v>358</v>
      </c>
      <c r="Z43" s="248">
        <f t="shared" si="12"/>
        <v>470</v>
      </c>
    </row>
    <row r="44" spans="1:26">
      <c r="A44" s="237"/>
      <c r="B44" s="237"/>
      <c r="C44" s="237"/>
      <c r="D44" s="237"/>
      <c r="E44" s="253"/>
      <c r="F44" s="236" t="s">
        <v>301</v>
      </c>
      <c r="G44" s="246">
        <f>G3+G13</f>
        <v>211</v>
      </c>
      <c r="H44" s="247">
        <f t="shared" ref="H44:Z44" si="13">H3+H13</f>
        <v>208</v>
      </c>
      <c r="I44" s="247">
        <f t="shared" si="13"/>
        <v>327</v>
      </c>
      <c r="J44" s="247">
        <f t="shared" si="13"/>
        <v>454</v>
      </c>
      <c r="K44" s="247">
        <f t="shared" si="13"/>
        <v>302</v>
      </c>
      <c r="L44" s="247">
        <f t="shared" si="13"/>
        <v>306</v>
      </c>
      <c r="M44" s="247">
        <f t="shared" si="13"/>
        <v>543</v>
      </c>
      <c r="N44" s="247">
        <f t="shared" si="13"/>
        <v>776</v>
      </c>
      <c r="O44" s="247">
        <f t="shared" si="13"/>
        <v>200</v>
      </c>
      <c r="P44" s="247">
        <f t="shared" si="13"/>
        <v>207</v>
      </c>
      <c r="Q44" s="247">
        <f t="shared" si="13"/>
        <v>298</v>
      </c>
      <c r="R44" s="247">
        <f t="shared" si="13"/>
        <v>394</v>
      </c>
      <c r="S44" s="247">
        <f t="shared" si="13"/>
        <v>179</v>
      </c>
      <c r="T44" s="247">
        <f t="shared" si="13"/>
        <v>178</v>
      </c>
      <c r="U44" s="247">
        <f t="shared" si="13"/>
        <v>240</v>
      </c>
      <c r="V44" s="247">
        <f t="shared" si="13"/>
        <v>306</v>
      </c>
      <c r="W44" s="247">
        <f t="shared" si="13"/>
        <v>225</v>
      </c>
      <c r="X44" s="247">
        <f t="shared" si="13"/>
        <v>226</v>
      </c>
      <c r="Y44" s="247">
        <f t="shared" si="13"/>
        <v>339</v>
      </c>
      <c r="Z44" s="248">
        <f t="shared" si="13"/>
        <v>450</v>
      </c>
    </row>
    <row r="45" spans="1:26">
      <c r="A45" s="237"/>
      <c r="B45" s="237"/>
      <c r="C45" s="237"/>
      <c r="D45" s="237"/>
      <c r="E45" s="253"/>
      <c r="F45" s="236" t="s">
        <v>302</v>
      </c>
      <c r="G45" s="133">
        <f t="shared" ref="G45" si="14">(G43-G44)/G43</f>
        <v>0.17254901960784313</v>
      </c>
      <c r="H45" s="58">
        <f t="shared" ref="H45" si="15">(H43-H44)/H43</f>
        <v>0.18431372549019609</v>
      </c>
      <c r="I45" s="58">
        <f t="shared" ref="I45" si="16">(I43-I44)/I43</f>
        <v>0.11621621621621622</v>
      </c>
      <c r="J45" s="58">
        <f t="shared" ref="J45" si="17">(J43-J44)/J43</f>
        <v>7.3469387755102047E-2</v>
      </c>
      <c r="K45" s="58">
        <f t="shared" ref="K45" si="18">(K43-K44)/K43</f>
        <v>7.0769230769230765E-2</v>
      </c>
      <c r="L45" s="58">
        <f t="shared" ref="L45" si="19">(L43-L44)/L43</f>
        <v>7.2727272727272724E-2</v>
      </c>
      <c r="M45" s="58">
        <f t="shared" ref="M45" si="20">(M43-M44)/M43</f>
        <v>3.0357142857142857E-2</v>
      </c>
      <c r="N45" s="58">
        <f t="shared" ref="N45" si="21">(N43-N44)/N43</f>
        <v>1.7721518987341773E-2</v>
      </c>
      <c r="O45" s="58">
        <f t="shared" ref="O45" si="22">(O43-O44)/O43</f>
        <v>0.10714285714285714</v>
      </c>
      <c r="P45" s="58">
        <f t="shared" ref="P45" si="23">(P43-P44)/P43</f>
        <v>9.2105263157894732E-2</v>
      </c>
      <c r="Q45" s="58">
        <f t="shared" ref="Q45" si="24">(Q43-Q44)/Q43</f>
        <v>5.6962025316455694E-2</v>
      </c>
      <c r="R45" s="58">
        <f t="shared" ref="R45" si="25">(R43-R44)/R43</f>
        <v>4.8309178743961352E-2</v>
      </c>
      <c r="S45" s="58">
        <f t="shared" ref="S45" si="26">(S43-S44)/S43</f>
        <v>0.13526570048309178</v>
      </c>
      <c r="T45" s="58">
        <f t="shared" ref="T45" si="27">(T43-T44)/T43</f>
        <v>0.12745098039215685</v>
      </c>
      <c r="U45" s="58">
        <f t="shared" ref="U45" si="28">(U43-U44)/U43</f>
        <v>9.4339622641509441E-2</v>
      </c>
      <c r="V45" s="58">
        <f t="shared" ref="V45" si="29">(V43-V44)/V43</f>
        <v>8.1081081081081086E-2</v>
      </c>
      <c r="W45" s="58">
        <f t="shared" ref="W45" si="30">(W43-W44)/W43</f>
        <v>9.6385542168674704E-2</v>
      </c>
      <c r="X45" s="58">
        <f t="shared" ref="X45" si="31">(X43-X44)/X43</f>
        <v>9.9601593625498003E-2</v>
      </c>
      <c r="Y45" s="58">
        <f t="shared" ref="Y45" si="32">(Y43-Y44)/Y43</f>
        <v>5.3072625698324022E-2</v>
      </c>
      <c r="Z45" s="134">
        <f t="shared" ref="Z45" si="33">(Z43-Z44)/Z43</f>
        <v>4.2553191489361701E-2</v>
      </c>
    </row>
    <row r="46" spans="1:26">
      <c r="A46" s="237"/>
      <c r="B46" s="237"/>
      <c r="C46" s="237"/>
      <c r="D46" s="237"/>
      <c r="E46" s="254"/>
      <c r="F46" s="255" t="s">
        <v>304</v>
      </c>
      <c r="G46" s="246">
        <f>G26</f>
        <v>44</v>
      </c>
      <c r="H46" s="247">
        <f t="shared" ref="H46:Z46" si="34">H26</f>
        <v>47</v>
      </c>
      <c r="I46" s="247">
        <f t="shared" si="34"/>
        <v>43</v>
      </c>
      <c r="J46" s="247">
        <f t="shared" si="34"/>
        <v>36</v>
      </c>
      <c r="K46" s="247">
        <f t="shared" si="34"/>
        <v>23</v>
      </c>
      <c r="L46" s="247">
        <f t="shared" si="34"/>
        <v>24</v>
      </c>
      <c r="M46" s="247">
        <f t="shared" si="34"/>
        <v>17</v>
      </c>
      <c r="N46" s="247">
        <f t="shared" si="34"/>
        <v>14</v>
      </c>
      <c r="O46" s="247">
        <f t="shared" si="34"/>
        <v>24</v>
      </c>
      <c r="P46" s="247">
        <f t="shared" si="34"/>
        <v>21</v>
      </c>
      <c r="Q46" s="247">
        <f t="shared" si="34"/>
        <v>18</v>
      </c>
      <c r="R46" s="247">
        <f t="shared" si="34"/>
        <v>20</v>
      </c>
      <c r="S46" s="247">
        <f t="shared" si="34"/>
        <v>28</v>
      </c>
      <c r="T46" s="247">
        <f t="shared" si="34"/>
        <v>26</v>
      </c>
      <c r="U46" s="247">
        <f t="shared" si="34"/>
        <v>25</v>
      </c>
      <c r="V46" s="247">
        <f t="shared" si="34"/>
        <v>27</v>
      </c>
      <c r="W46" s="247">
        <f t="shared" si="34"/>
        <v>24</v>
      </c>
      <c r="X46" s="247">
        <f t="shared" si="34"/>
        <v>25</v>
      </c>
      <c r="Y46" s="247">
        <f t="shared" si="34"/>
        <v>19</v>
      </c>
      <c r="Z46" s="248">
        <f t="shared" si="34"/>
        <v>20</v>
      </c>
    </row>
    <row r="47" spans="1:26">
      <c r="A47" s="237"/>
      <c r="B47" s="237"/>
      <c r="C47" s="237"/>
      <c r="D47" s="237"/>
      <c r="E47" s="249" t="s">
        <v>22</v>
      </c>
      <c r="F47" s="235" t="s">
        <v>300</v>
      </c>
      <c r="G47" s="243">
        <f>G3+G16+G29</f>
        <v>255</v>
      </c>
      <c r="H47" s="244">
        <f t="shared" ref="H47:Z47" si="35">H3+H16+H29</f>
        <v>255</v>
      </c>
      <c r="I47" s="244">
        <f t="shared" si="35"/>
        <v>370</v>
      </c>
      <c r="J47" s="244">
        <f t="shared" si="35"/>
        <v>490</v>
      </c>
      <c r="K47" s="244">
        <f t="shared" si="35"/>
        <v>325</v>
      </c>
      <c r="L47" s="244">
        <f t="shared" si="35"/>
        <v>330</v>
      </c>
      <c r="M47" s="244">
        <f t="shared" si="35"/>
        <v>560</v>
      </c>
      <c r="N47" s="244">
        <f t="shared" si="35"/>
        <v>790</v>
      </c>
      <c r="O47" s="244">
        <f t="shared" si="35"/>
        <v>220</v>
      </c>
      <c r="P47" s="244">
        <f t="shared" si="35"/>
        <v>230</v>
      </c>
      <c r="Q47" s="244">
        <f t="shared" si="35"/>
        <v>324</v>
      </c>
      <c r="R47" s="244">
        <f t="shared" si="35"/>
        <v>417</v>
      </c>
      <c r="S47" s="244">
        <f t="shared" si="35"/>
        <v>212</v>
      </c>
      <c r="T47" s="244">
        <f t="shared" si="35"/>
        <v>202</v>
      </c>
      <c r="U47" s="244">
        <f t="shared" si="35"/>
        <v>265</v>
      </c>
      <c r="V47" s="244">
        <f t="shared" si="35"/>
        <v>333</v>
      </c>
      <c r="W47" s="244">
        <f t="shared" si="35"/>
        <v>248</v>
      </c>
      <c r="X47" s="244">
        <f t="shared" si="35"/>
        <v>250</v>
      </c>
      <c r="Y47" s="244">
        <f t="shared" si="35"/>
        <v>359</v>
      </c>
      <c r="Z47" s="245">
        <f t="shared" si="35"/>
        <v>470</v>
      </c>
    </row>
    <row r="48" spans="1:26">
      <c r="A48" s="237"/>
      <c r="B48" s="237"/>
      <c r="C48" s="237"/>
      <c r="D48" s="237"/>
      <c r="E48" s="250"/>
      <c r="F48" s="235" t="s">
        <v>301</v>
      </c>
      <c r="G48" s="243">
        <f>G3+G16</f>
        <v>211</v>
      </c>
      <c r="H48" s="244">
        <f t="shared" ref="H48:Z48" si="36">H3+H16</f>
        <v>208</v>
      </c>
      <c r="I48" s="244">
        <f t="shared" si="36"/>
        <v>327</v>
      </c>
      <c r="J48" s="244">
        <f t="shared" si="36"/>
        <v>454</v>
      </c>
      <c r="K48" s="244">
        <f t="shared" si="36"/>
        <v>302</v>
      </c>
      <c r="L48" s="244">
        <f t="shared" si="36"/>
        <v>306</v>
      </c>
      <c r="M48" s="244">
        <f t="shared" si="36"/>
        <v>543</v>
      </c>
      <c r="N48" s="244">
        <f t="shared" si="36"/>
        <v>776</v>
      </c>
      <c r="O48" s="244">
        <f t="shared" si="36"/>
        <v>202</v>
      </c>
      <c r="P48" s="244">
        <f t="shared" si="36"/>
        <v>212</v>
      </c>
      <c r="Q48" s="244">
        <f t="shared" si="36"/>
        <v>304</v>
      </c>
      <c r="R48" s="244">
        <f t="shared" si="36"/>
        <v>399</v>
      </c>
      <c r="S48" s="244">
        <f t="shared" si="36"/>
        <v>179</v>
      </c>
      <c r="T48" s="244">
        <f t="shared" si="36"/>
        <v>178</v>
      </c>
      <c r="U48" s="244">
        <f t="shared" si="36"/>
        <v>241</v>
      </c>
      <c r="V48" s="244">
        <f t="shared" si="36"/>
        <v>308</v>
      </c>
      <c r="W48" s="244">
        <f t="shared" si="36"/>
        <v>227</v>
      </c>
      <c r="X48" s="244">
        <f t="shared" si="36"/>
        <v>228</v>
      </c>
      <c r="Y48" s="244">
        <f t="shared" si="36"/>
        <v>341</v>
      </c>
      <c r="Z48" s="245">
        <f t="shared" si="36"/>
        <v>452</v>
      </c>
    </row>
    <row r="49" spans="1:26">
      <c r="A49" s="237"/>
      <c r="B49" s="237"/>
      <c r="C49" s="237"/>
      <c r="D49" s="237"/>
      <c r="E49" s="250"/>
      <c r="F49" s="235" t="s">
        <v>302</v>
      </c>
      <c r="G49" s="92">
        <f t="shared" ref="G49" si="37">(G47-G48)/G47</f>
        <v>0.17254901960784313</v>
      </c>
      <c r="H49" s="46">
        <f t="shared" ref="H49" si="38">(H47-H48)/H47</f>
        <v>0.18431372549019609</v>
      </c>
      <c r="I49" s="46">
        <f t="shared" ref="I49" si="39">(I47-I48)/I47</f>
        <v>0.11621621621621622</v>
      </c>
      <c r="J49" s="46">
        <f t="shared" ref="J49" si="40">(J47-J48)/J47</f>
        <v>7.3469387755102047E-2</v>
      </c>
      <c r="K49" s="46">
        <f t="shared" ref="K49" si="41">(K47-K48)/K47</f>
        <v>7.0769230769230765E-2</v>
      </c>
      <c r="L49" s="46">
        <f t="shared" ref="L49" si="42">(L47-L48)/L47</f>
        <v>7.2727272727272724E-2</v>
      </c>
      <c r="M49" s="46">
        <f t="shared" ref="M49" si="43">(M47-M48)/M47</f>
        <v>3.0357142857142857E-2</v>
      </c>
      <c r="N49" s="46">
        <f t="shared" ref="N49" si="44">(N47-N48)/N47</f>
        <v>1.7721518987341773E-2</v>
      </c>
      <c r="O49" s="46">
        <f t="shared" ref="O49" si="45">(O47-O48)/O47</f>
        <v>8.1818181818181818E-2</v>
      </c>
      <c r="P49" s="46">
        <f t="shared" ref="P49" si="46">(P47-P48)/P47</f>
        <v>7.8260869565217397E-2</v>
      </c>
      <c r="Q49" s="46">
        <f t="shared" ref="Q49" si="47">(Q47-Q48)/Q47</f>
        <v>6.1728395061728392E-2</v>
      </c>
      <c r="R49" s="46">
        <f t="shared" ref="R49" si="48">(R47-R48)/R47</f>
        <v>4.3165467625899283E-2</v>
      </c>
      <c r="S49" s="46">
        <f t="shared" ref="S49" si="49">(S47-S48)/S47</f>
        <v>0.15566037735849056</v>
      </c>
      <c r="T49" s="46">
        <f t="shared" ref="T49" si="50">(T47-T48)/T47</f>
        <v>0.11881188118811881</v>
      </c>
      <c r="U49" s="46">
        <f t="shared" ref="U49" si="51">(U47-U48)/U47</f>
        <v>9.056603773584905E-2</v>
      </c>
      <c r="V49" s="46">
        <f t="shared" ref="V49" si="52">(V47-V48)/V47</f>
        <v>7.5075075075075076E-2</v>
      </c>
      <c r="W49" s="46">
        <f t="shared" ref="W49" si="53">(W47-W48)/W47</f>
        <v>8.4677419354838704E-2</v>
      </c>
      <c r="X49" s="46">
        <f t="shared" ref="X49" si="54">(X47-X48)/X47</f>
        <v>8.7999999999999995E-2</v>
      </c>
      <c r="Y49" s="46">
        <f t="shared" ref="Y49" si="55">(Y47-Y48)/Y47</f>
        <v>5.0139275766016712E-2</v>
      </c>
      <c r="Z49" s="93">
        <f t="shared" ref="Z49" si="56">(Z47-Z48)/Z47</f>
        <v>3.8297872340425532E-2</v>
      </c>
    </row>
    <row r="50" spans="1:26">
      <c r="A50" s="237"/>
      <c r="B50" s="237"/>
      <c r="C50" s="237"/>
      <c r="D50" s="237"/>
      <c r="E50" s="229"/>
      <c r="F50" s="251" t="s">
        <v>304</v>
      </c>
      <c r="G50" s="243">
        <f>G29</f>
        <v>44</v>
      </c>
      <c r="H50" s="244">
        <f t="shared" ref="H50:Z50" si="57">H29</f>
        <v>47</v>
      </c>
      <c r="I50" s="244">
        <f t="shared" si="57"/>
        <v>43</v>
      </c>
      <c r="J50" s="244">
        <f t="shared" si="57"/>
        <v>36</v>
      </c>
      <c r="K50" s="244">
        <f t="shared" si="57"/>
        <v>23</v>
      </c>
      <c r="L50" s="244">
        <f t="shared" si="57"/>
        <v>24</v>
      </c>
      <c r="M50" s="244">
        <f t="shared" si="57"/>
        <v>17</v>
      </c>
      <c r="N50" s="244">
        <f t="shared" si="57"/>
        <v>14</v>
      </c>
      <c r="O50" s="244">
        <f t="shared" si="57"/>
        <v>18</v>
      </c>
      <c r="P50" s="244">
        <f t="shared" si="57"/>
        <v>18</v>
      </c>
      <c r="Q50" s="244">
        <f t="shared" si="57"/>
        <v>20</v>
      </c>
      <c r="R50" s="244">
        <f t="shared" si="57"/>
        <v>18</v>
      </c>
      <c r="S50" s="244">
        <f t="shared" si="57"/>
        <v>33</v>
      </c>
      <c r="T50" s="244">
        <f t="shared" si="57"/>
        <v>24</v>
      </c>
      <c r="U50" s="244">
        <f t="shared" si="57"/>
        <v>24</v>
      </c>
      <c r="V50" s="244">
        <f t="shared" si="57"/>
        <v>25</v>
      </c>
      <c r="W50" s="244">
        <f t="shared" si="57"/>
        <v>21</v>
      </c>
      <c r="X50" s="244">
        <f t="shared" si="57"/>
        <v>22</v>
      </c>
      <c r="Y50" s="244">
        <f t="shared" si="57"/>
        <v>18</v>
      </c>
      <c r="Z50" s="245">
        <f t="shared" si="57"/>
        <v>18</v>
      </c>
    </row>
    <row r="51" spans="1:26">
      <c r="A51" s="237"/>
      <c r="B51" s="237"/>
      <c r="C51" s="237"/>
      <c r="D51" s="237"/>
      <c r="E51" s="252" t="s">
        <v>23</v>
      </c>
      <c r="F51" s="236" t="s">
        <v>300</v>
      </c>
      <c r="G51" s="246">
        <f>G3+G19+G32</f>
        <v>252</v>
      </c>
      <c r="H51" s="247">
        <f t="shared" ref="H51:Z51" si="58">H3+H19+H32</f>
        <v>259</v>
      </c>
      <c r="I51" s="247">
        <f t="shared" si="58"/>
        <v>366</v>
      </c>
      <c r="J51" s="247">
        <f t="shared" si="58"/>
        <v>490</v>
      </c>
      <c r="K51" s="247">
        <f t="shared" si="58"/>
        <v>325</v>
      </c>
      <c r="L51" s="247">
        <f t="shared" si="58"/>
        <v>330</v>
      </c>
      <c r="M51" s="247">
        <f t="shared" si="58"/>
        <v>560</v>
      </c>
      <c r="N51" s="247">
        <f t="shared" si="58"/>
        <v>790</v>
      </c>
      <c r="O51" s="247">
        <f t="shared" si="58"/>
        <v>223</v>
      </c>
      <c r="P51" s="247">
        <f t="shared" si="58"/>
        <v>232</v>
      </c>
      <c r="Q51" s="247">
        <f t="shared" si="58"/>
        <v>322</v>
      </c>
      <c r="R51" s="247">
        <f t="shared" si="58"/>
        <v>417</v>
      </c>
      <c r="S51" s="247">
        <f t="shared" si="58"/>
        <v>202</v>
      </c>
      <c r="T51" s="247">
        <f t="shared" si="58"/>
        <v>204</v>
      </c>
      <c r="U51" s="247">
        <f t="shared" si="58"/>
        <v>266</v>
      </c>
      <c r="V51" s="247">
        <f t="shared" si="58"/>
        <v>335</v>
      </c>
      <c r="W51" s="247">
        <f t="shared" si="58"/>
        <v>245</v>
      </c>
      <c r="X51" s="247">
        <f t="shared" si="58"/>
        <v>249</v>
      </c>
      <c r="Y51" s="247">
        <f t="shared" si="58"/>
        <v>359</v>
      </c>
      <c r="Z51" s="248">
        <f t="shared" si="58"/>
        <v>470</v>
      </c>
    </row>
    <row r="52" spans="1:26">
      <c r="A52" s="237"/>
      <c r="B52" s="237"/>
      <c r="C52" s="237"/>
      <c r="D52" s="237"/>
      <c r="E52" s="253"/>
      <c r="F52" s="236" t="s">
        <v>301</v>
      </c>
      <c r="G52" s="246">
        <f>G3+G19</f>
        <v>210</v>
      </c>
      <c r="H52" s="247">
        <f t="shared" ref="H52:Z52" si="59">H3+H19</f>
        <v>208</v>
      </c>
      <c r="I52" s="247">
        <f t="shared" si="59"/>
        <v>327</v>
      </c>
      <c r="J52" s="247">
        <f t="shared" si="59"/>
        <v>454</v>
      </c>
      <c r="K52" s="247">
        <f t="shared" si="59"/>
        <v>302</v>
      </c>
      <c r="L52" s="247">
        <f t="shared" si="59"/>
        <v>306</v>
      </c>
      <c r="M52" s="247">
        <f t="shared" si="59"/>
        <v>543</v>
      </c>
      <c r="N52" s="247">
        <f t="shared" si="59"/>
        <v>776</v>
      </c>
      <c r="O52" s="247">
        <f t="shared" si="59"/>
        <v>201</v>
      </c>
      <c r="P52" s="247">
        <f t="shared" si="59"/>
        <v>211</v>
      </c>
      <c r="Q52" s="247">
        <f t="shared" si="59"/>
        <v>301</v>
      </c>
      <c r="R52" s="247">
        <f t="shared" si="59"/>
        <v>398</v>
      </c>
      <c r="S52" s="247">
        <f t="shared" si="59"/>
        <v>178</v>
      </c>
      <c r="T52" s="247">
        <f t="shared" si="59"/>
        <v>178</v>
      </c>
      <c r="U52" s="247">
        <f t="shared" si="59"/>
        <v>238</v>
      </c>
      <c r="V52" s="247">
        <f t="shared" si="59"/>
        <v>307</v>
      </c>
      <c r="W52" s="247">
        <f t="shared" si="59"/>
        <v>223</v>
      </c>
      <c r="X52" s="247">
        <f t="shared" si="59"/>
        <v>228</v>
      </c>
      <c r="Y52" s="247">
        <f t="shared" si="59"/>
        <v>340</v>
      </c>
      <c r="Z52" s="248">
        <f t="shared" si="59"/>
        <v>451</v>
      </c>
    </row>
    <row r="53" spans="1:26">
      <c r="A53" s="237"/>
      <c r="B53" s="237"/>
      <c r="C53" s="237"/>
      <c r="D53" s="237"/>
      <c r="E53" s="253"/>
      <c r="F53" s="236" t="s">
        <v>302</v>
      </c>
      <c r="G53" s="133">
        <f t="shared" ref="G53" si="60">(G51-G52)/G51</f>
        <v>0.16666666666666666</v>
      </c>
      <c r="H53" s="58">
        <f t="shared" ref="H53" si="61">(H51-H52)/H51</f>
        <v>0.19691119691119691</v>
      </c>
      <c r="I53" s="58">
        <f t="shared" ref="I53" si="62">(I51-I52)/I51</f>
        <v>0.10655737704918032</v>
      </c>
      <c r="J53" s="58">
        <f t="shared" ref="J53" si="63">(J51-J52)/J51</f>
        <v>7.3469387755102047E-2</v>
      </c>
      <c r="K53" s="58">
        <f t="shared" ref="K53" si="64">(K51-K52)/K51</f>
        <v>7.0769230769230765E-2</v>
      </c>
      <c r="L53" s="58">
        <f t="shared" ref="L53" si="65">(L51-L52)/L51</f>
        <v>7.2727272727272724E-2</v>
      </c>
      <c r="M53" s="58">
        <f t="shared" ref="M53" si="66">(M51-M52)/M51</f>
        <v>3.0357142857142857E-2</v>
      </c>
      <c r="N53" s="58">
        <f t="shared" ref="N53" si="67">(N51-N52)/N51</f>
        <v>1.7721518987341773E-2</v>
      </c>
      <c r="O53" s="58">
        <f t="shared" ref="O53" si="68">(O51-O52)/O51</f>
        <v>9.8654708520179366E-2</v>
      </c>
      <c r="P53" s="58">
        <f t="shared" ref="P53" si="69">(P51-P52)/P51</f>
        <v>9.0517241379310345E-2</v>
      </c>
      <c r="Q53" s="58">
        <f t="shared" ref="Q53" si="70">(Q51-Q52)/Q51</f>
        <v>6.5217391304347824E-2</v>
      </c>
      <c r="R53" s="58">
        <f t="shared" ref="R53" si="71">(R51-R52)/R51</f>
        <v>4.5563549160671464E-2</v>
      </c>
      <c r="S53" s="58">
        <f t="shared" ref="S53" si="72">(S51-S52)/S51</f>
        <v>0.11881188118811881</v>
      </c>
      <c r="T53" s="58">
        <f t="shared" ref="T53" si="73">(T51-T52)/T51</f>
        <v>0.12745098039215685</v>
      </c>
      <c r="U53" s="58">
        <f t="shared" ref="U53" si="74">(U51-U52)/U51</f>
        <v>0.10526315789473684</v>
      </c>
      <c r="V53" s="58">
        <f t="shared" ref="V53" si="75">(V51-V52)/V51</f>
        <v>8.3582089552238809E-2</v>
      </c>
      <c r="W53" s="58">
        <f t="shared" ref="W53" si="76">(W51-W52)/W51</f>
        <v>8.9795918367346933E-2</v>
      </c>
      <c r="X53" s="58">
        <f t="shared" ref="X53" si="77">(X51-X52)/X51</f>
        <v>8.4337349397590355E-2</v>
      </c>
      <c r="Y53" s="58">
        <f t="shared" ref="Y53" si="78">(Y51-Y52)/Y51</f>
        <v>5.2924791086350974E-2</v>
      </c>
      <c r="Z53" s="134">
        <f t="shared" ref="Z53" si="79">(Z51-Z52)/Z51</f>
        <v>4.042553191489362E-2</v>
      </c>
    </row>
    <row r="54" spans="1:26">
      <c r="A54" s="237"/>
      <c r="B54" s="237"/>
      <c r="C54" s="237"/>
      <c r="D54" s="237"/>
      <c r="E54" s="254"/>
      <c r="F54" s="255" t="s">
        <v>304</v>
      </c>
      <c r="G54" s="256">
        <f>G32</f>
        <v>42</v>
      </c>
      <c r="H54" s="257">
        <f t="shared" ref="H54:Z54" si="80">H32</f>
        <v>51</v>
      </c>
      <c r="I54" s="257">
        <f t="shared" si="80"/>
        <v>39</v>
      </c>
      <c r="J54" s="257">
        <f t="shared" si="80"/>
        <v>36</v>
      </c>
      <c r="K54" s="257">
        <f t="shared" si="80"/>
        <v>23</v>
      </c>
      <c r="L54" s="257">
        <f t="shared" si="80"/>
        <v>24</v>
      </c>
      <c r="M54" s="257">
        <f t="shared" si="80"/>
        <v>17</v>
      </c>
      <c r="N54" s="257">
        <f t="shared" si="80"/>
        <v>14</v>
      </c>
      <c r="O54" s="257">
        <f t="shared" si="80"/>
        <v>22</v>
      </c>
      <c r="P54" s="257">
        <f t="shared" si="80"/>
        <v>21</v>
      </c>
      <c r="Q54" s="257">
        <f t="shared" si="80"/>
        <v>21</v>
      </c>
      <c r="R54" s="257">
        <f t="shared" si="80"/>
        <v>19</v>
      </c>
      <c r="S54" s="257">
        <f t="shared" si="80"/>
        <v>24</v>
      </c>
      <c r="T54" s="257">
        <f t="shared" si="80"/>
        <v>26</v>
      </c>
      <c r="U54" s="257">
        <f t="shared" si="80"/>
        <v>28</v>
      </c>
      <c r="V54" s="257">
        <f t="shared" si="80"/>
        <v>28</v>
      </c>
      <c r="W54" s="257">
        <f t="shared" si="80"/>
        <v>22</v>
      </c>
      <c r="X54" s="257">
        <f t="shared" si="80"/>
        <v>21</v>
      </c>
      <c r="Y54" s="257">
        <f t="shared" si="80"/>
        <v>19</v>
      </c>
      <c r="Z54" s="258">
        <f t="shared" si="80"/>
        <v>19</v>
      </c>
    </row>
  </sheetData>
  <mergeCells count="64">
    <mergeCell ref="E39:E42"/>
    <mergeCell ref="E43:E46"/>
    <mergeCell ref="E47:E50"/>
    <mergeCell ref="E51:E54"/>
    <mergeCell ref="A39:D54"/>
    <mergeCell ref="W1:Z1"/>
    <mergeCell ref="W34:Z34"/>
    <mergeCell ref="B3:B6"/>
    <mergeCell ref="E21:E23"/>
    <mergeCell ref="E24:E26"/>
    <mergeCell ref="E27:E29"/>
    <mergeCell ref="E30:E32"/>
    <mergeCell ref="B21:B32"/>
    <mergeCell ref="C21:C32"/>
    <mergeCell ref="D21:D32"/>
    <mergeCell ref="E4:F4"/>
    <mergeCell ref="E5:F5"/>
    <mergeCell ref="D3:D6"/>
    <mergeCell ref="K1:N1"/>
    <mergeCell ref="K34:N34"/>
    <mergeCell ref="O1:R1"/>
    <mergeCell ref="O34:R34"/>
    <mergeCell ref="S1:V1"/>
    <mergeCell ref="S34:V34"/>
    <mergeCell ref="A1:A2"/>
    <mergeCell ref="B1:B2"/>
    <mergeCell ref="C1:C2"/>
    <mergeCell ref="G1:J1"/>
    <mergeCell ref="E1:E2"/>
    <mergeCell ref="F1:F2"/>
    <mergeCell ref="D1:D2"/>
    <mergeCell ref="E8:E10"/>
    <mergeCell ref="E11:E13"/>
    <mergeCell ref="E14:E16"/>
    <mergeCell ref="E3:F3"/>
    <mergeCell ref="E17:E19"/>
    <mergeCell ref="A3:A6"/>
    <mergeCell ref="A37:F37"/>
    <mergeCell ref="G37:J37"/>
    <mergeCell ref="K37:N37"/>
    <mergeCell ref="O37:R37"/>
    <mergeCell ref="A8:A19"/>
    <mergeCell ref="K36:N36"/>
    <mergeCell ref="K35:N35"/>
    <mergeCell ref="G35:J35"/>
    <mergeCell ref="A35:F35"/>
    <mergeCell ref="O35:R35"/>
    <mergeCell ref="O36:R36"/>
    <mergeCell ref="G34:J34"/>
    <mergeCell ref="A34:F34"/>
    <mergeCell ref="C3:C6"/>
    <mergeCell ref="E6:F6"/>
    <mergeCell ref="S37:V37"/>
    <mergeCell ref="W37:Z37"/>
    <mergeCell ref="D8:D19"/>
    <mergeCell ref="C8:C19"/>
    <mergeCell ref="B8:B19"/>
    <mergeCell ref="W36:Z36"/>
    <mergeCell ref="S35:V35"/>
    <mergeCell ref="S36:V36"/>
    <mergeCell ref="G36:J36"/>
    <mergeCell ref="A36:F36"/>
    <mergeCell ref="W35:Z35"/>
    <mergeCell ref="A21:A32"/>
  </mergeCells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0"/>
  <sheetViews>
    <sheetView topLeftCell="A15" workbookViewId="0">
      <selection activeCell="J30" sqref="B29:J30"/>
    </sheetView>
  </sheetViews>
  <sheetFormatPr baseColWidth="10" defaultRowHeight="15" x14ac:dyDescent="0"/>
  <cols>
    <col min="1" max="1" width="24.33203125" customWidth="1"/>
    <col min="2" max="10" width="10.83203125" style="1"/>
  </cols>
  <sheetData>
    <row r="2" spans="1:10">
      <c r="B2" s="148" t="s">
        <v>13</v>
      </c>
      <c r="C2" s="149"/>
      <c r="D2" s="149"/>
      <c r="E2" s="149"/>
      <c r="F2" s="149"/>
      <c r="G2" s="149"/>
      <c r="H2" s="149"/>
      <c r="I2" s="149"/>
      <c r="J2" s="150"/>
    </row>
    <row r="3" spans="1:10" ht="45">
      <c r="A3" s="1"/>
      <c r="B3" s="7" t="s">
        <v>20</v>
      </c>
      <c r="C3" s="21" t="s">
        <v>21</v>
      </c>
      <c r="D3" s="21" t="s">
        <v>22</v>
      </c>
      <c r="E3" s="21" t="s">
        <v>23</v>
      </c>
      <c r="F3" s="21" t="s">
        <v>24</v>
      </c>
      <c r="G3" s="21" t="s">
        <v>25</v>
      </c>
      <c r="H3" s="21" t="s">
        <v>47</v>
      </c>
      <c r="I3" s="21" t="s">
        <v>26</v>
      </c>
      <c r="J3" s="8" t="s">
        <v>33</v>
      </c>
    </row>
    <row r="4" spans="1:10">
      <c r="A4" s="22" t="s">
        <v>27</v>
      </c>
      <c r="B4" s="157">
        <v>2027</v>
      </c>
      <c r="C4" s="158"/>
      <c r="D4" s="158"/>
      <c r="E4" s="158"/>
      <c r="F4" s="158"/>
      <c r="G4" s="158"/>
      <c r="H4" s="158"/>
      <c r="I4" s="158"/>
      <c r="J4" s="159"/>
    </row>
    <row r="5" spans="1:10">
      <c r="A5" s="23" t="s">
        <v>18</v>
      </c>
      <c r="B5" s="9">
        <v>350</v>
      </c>
      <c r="C5" s="16">
        <v>359</v>
      </c>
      <c r="D5" s="16">
        <v>386</v>
      </c>
      <c r="E5" s="16">
        <v>352</v>
      </c>
      <c r="F5" s="16">
        <v>935</v>
      </c>
      <c r="G5" s="16">
        <v>928</v>
      </c>
      <c r="H5" s="16">
        <v>944</v>
      </c>
      <c r="I5" s="16">
        <v>955</v>
      </c>
      <c r="J5" s="10">
        <v>1040</v>
      </c>
    </row>
    <row r="6" spans="1:10" s="20" customFormat="1">
      <c r="A6" s="22" t="s">
        <v>28</v>
      </c>
      <c r="B6" s="14">
        <f>B5/2027</f>
        <v>0.17266896891958561</v>
      </c>
      <c r="C6" s="25">
        <f t="shared" ref="C6:J6" si="0">C5/2027</f>
        <v>0.17710902812037493</v>
      </c>
      <c r="D6" s="25">
        <f t="shared" si="0"/>
        <v>0.19042920572274297</v>
      </c>
      <c r="E6" s="25">
        <f t="shared" si="0"/>
        <v>0.17365564874198322</v>
      </c>
      <c r="F6" s="25">
        <f t="shared" si="0"/>
        <v>0.46127281697089295</v>
      </c>
      <c r="G6" s="25">
        <f t="shared" si="0"/>
        <v>0.45781943759250121</v>
      </c>
      <c r="H6" s="25">
        <f>H5/B4</f>
        <v>0.46571287617168228</v>
      </c>
      <c r="I6" s="25">
        <f t="shared" si="0"/>
        <v>0.47113961519486924</v>
      </c>
      <c r="J6" s="26">
        <f t="shared" si="0"/>
        <v>0.51307350764676862</v>
      </c>
    </row>
    <row r="7" spans="1:10">
      <c r="A7" s="23" t="s">
        <v>19</v>
      </c>
      <c r="B7" s="9">
        <v>1677</v>
      </c>
      <c r="C7" s="16">
        <v>1668</v>
      </c>
      <c r="D7" s="16">
        <v>1641</v>
      </c>
      <c r="E7" s="16">
        <f>2027-E5</f>
        <v>1675</v>
      </c>
      <c r="F7" s="16">
        <f>2027-F5</f>
        <v>1092</v>
      </c>
      <c r="G7" s="16">
        <f>2027-G5</f>
        <v>1099</v>
      </c>
      <c r="H7" s="16">
        <f>B4-H5</f>
        <v>1083</v>
      </c>
      <c r="I7" s="16">
        <f>2027-I5</f>
        <v>1072</v>
      </c>
      <c r="J7" s="10">
        <f>2027-J5</f>
        <v>987</v>
      </c>
    </row>
    <row r="8" spans="1:10" s="20" customFormat="1">
      <c r="A8" s="22" t="s">
        <v>29</v>
      </c>
      <c r="B8" s="15">
        <f>B7/2027</f>
        <v>0.82733103108041439</v>
      </c>
      <c r="C8" s="27">
        <f t="shared" ref="C8:J8" si="1">C7/2027</f>
        <v>0.82289097187962501</v>
      </c>
      <c r="D8" s="27">
        <f t="shared" si="1"/>
        <v>0.80957079427725698</v>
      </c>
      <c r="E8" s="27">
        <f>E7/2027</f>
        <v>0.82634435125801675</v>
      </c>
      <c r="F8" s="27">
        <f t="shared" si="1"/>
        <v>0.53872718302910705</v>
      </c>
      <c r="G8" s="27">
        <f t="shared" si="1"/>
        <v>0.54218056240749879</v>
      </c>
      <c r="H8" s="27">
        <f>H7/B4</f>
        <v>0.53428712382831767</v>
      </c>
      <c r="I8" s="27">
        <f t="shared" si="1"/>
        <v>0.52886038480513076</v>
      </c>
      <c r="J8" s="28">
        <f t="shared" si="1"/>
        <v>0.48692649235323138</v>
      </c>
    </row>
    <row r="11" spans="1:10">
      <c r="B11" s="154" t="s">
        <v>14</v>
      </c>
      <c r="C11" s="155"/>
      <c r="D11" s="155"/>
      <c r="E11" s="155"/>
      <c r="F11" s="155"/>
      <c r="G11" s="155"/>
      <c r="H11" s="155"/>
      <c r="I11" s="155"/>
      <c r="J11" s="156"/>
    </row>
    <row r="12" spans="1:10" ht="45">
      <c r="B12" s="17" t="s">
        <v>20</v>
      </c>
      <c r="C12" s="18" t="s">
        <v>21</v>
      </c>
      <c r="D12" s="29" t="s">
        <v>22</v>
      </c>
      <c r="E12" s="18" t="s">
        <v>23</v>
      </c>
      <c r="F12" s="18" t="s">
        <v>24</v>
      </c>
      <c r="G12" s="18" t="s">
        <v>25</v>
      </c>
      <c r="H12" s="18" t="s">
        <v>47</v>
      </c>
      <c r="I12" s="18" t="s">
        <v>26</v>
      </c>
      <c r="J12" s="19" t="s">
        <v>33</v>
      </c>
    </row>
    <row r="13" spans="1:10">
      <c r="A13" s="22" t="s">
        <v>27</v>
      </c>
      <c r="B13" s="182">
        <v>2573</v>
      </c>
      <c r="C13" s="183"/>
      <c r="D13" s="183"/>
      <c r="E13" s="183"/>
      <c r="F13" s="183"/>
      <c r="G13" s="183"/>
      <c r="H13" s="183"/>
      <c r="I13" s="183"/>
      <c r="J13" s="184"/>
    </row>
    <row r="14" spans="1:10">
      <c r="A14" s="23" t="s">
        <v>18</v>
      </c>
      <c r="B14" s="82">
        <v>424</v>
      </c>
      <c r="C14" s="72">
        <v>423</v>
      </c>
      <c r="D14" s="72">
        <v>431</v>
      </c>
      <c r="E14" s="72">
        <v>429</v>
      </c>
      <c r="F14" s="72">
        <v>1130</v>
      </c>
      <c r="G14" s="72">
        <v>1112</v>
      </c>
      <c r="H14" s="72">
        <v>1126</v>
      </c>
      <c r="I14" s="72">
        <v>1135</v>
      </c>
      <c r="J14" s="83">
        <v>1218</v>
      </c>
    </row>
    <row r="15" spans="1:10">
      <c r="A15" s="22" t="s">
        <v>28</v>
      </c>
      <c r="B15" s="92">
        <v>0.16478818499805675</v>
      </c>
      <c r="C15" s="46">
        <v>0.16439953361834433</v>
      </c>
      <c r="D15" s="46">
        <v>0.16750874465604354</v>
      </c>
      <c r="E15" s="46">
        <v>0.16673144189661873</v>
      </c>
      <c r="F15" s="46">
        <v>0.43917605907500973</v>
      </c>
      <c r="G15" s="46">
        <v>0.43218033424018654</v>
      </c>
      <c r="H15" s="25">
        <f>H14/B13</f>
        <v>0.43762145355616011</v>
      </c>
      <c r="I15" s="46">
        <v>0.44111931597357168</v>
      </c>
      <c r="J15" s="93">
        <v>0.47337738048970074</v>
      </c>
    </row>
    <row r="16" spans="1:10">
      <c r="A16" s="23" t="s">
        <v>19</v>
      </c>
      <c r="B16" s="76">
        <v>2149</v>
      </c>
      <c r="C16" s="77">
        <v>2150</v>
      </c>
      <c r="D16" s="77">
        <v>2142</v>
      </c>
      <c r="E16" s="77">
        <v>2144</v>
      </c>
      <c r="F16" s="77">
        <v>1443</v>
      </c>
      <c r="G16" s="77">
        <v>1461</v>
      </c>
      <c r="H16" s="16">
        <f>B13-H14</f>
        <v>1447</v>
      </c>
      <c r="I16" s="77">
        <v>1438</v>
      </c>
      <c r="J16" s="41">
        <v>1355</v>
      </c>
    </row>
    <row r="17" spans="1:10">
      <c r="A17" s="22" t="s">
        <v>29</v>
      </c>
      <c r="B17" s="94">
        <v>0.8352118150019433</v>
      </c>
      <c r="C17" s="95">
        <v>0.83560046638165564</v>
      </c>
      <c r="D17" s="95">
        <v>0.83249125534395652</v>
      </c>
      <c r="E17" s="95">
        <v>0.8332685581033813</v>
      </c>
      <c r="F17" s="95">
        <v>0.56082394092499033</v>
      </c>
      <c r="G17" s="95">
        <v>0.56781966575981346</v>
      </c>
      <c r="H17" s="27">
        <f>H16/B13</f>
        <v>0.56237854644383989</v>
      </c>
      <c r="I17" s="95">
        <v>0.55888068402642832</v>
      </c>
      <c r="J17" s="96">
        <v>0.52662261951029932</v>
      </c>
    </row>
    <row r="20" spans="1:10">
      <c r="B20" s="148" t="s">
        <v>15</v>
      </c>
      <c r="C20" s="149"/>
      <c r="D20" s="149"/>
      <c r="E20" s="149"/>
      <c r="F20" s="149"/>
      <c r="G20" s="149"/>
      <c r="H20" s="149"/>
      <c r="I20" s="149"/>
      <c r="J20" s="150"/>
    </row>
    <row r="21" spans="1:10" ht="45">
      <c r="B21" s="17" t="s">
        <v>20</v>
      </c>
      <c r="C21" s="18" t="s">
        <v>21</v>
      </c>
      <c r="D21" s="18" t="s">
        <v>22</v>
      </c>
      <c r="E21" s="18" t="s">
        <v>23</v>
      </c>
      <c r="F21" s="18" t="s">
        <v>24</v>
      </c>
      <c r="G21" s="18" t="s">
        <v>25</v>
      </c>
      <c r="H21" s="18" t="s">
        <v>47</v>
      </c>
      <c r="I21" s="18" t="s">
        <v>26</v>
      </c>
      <c r="J21" s="19" t="s">
        <v>33</v>
      </c>
    </row>
    <row r="22" spans="1:10">
      <c r="A22" s="22" t="s">
        <v>27</v>
      </c>
      <c r="B22" s="151">
        <v>3448</v>
      </c>
      <c r="C22" s="152"/>
      <c r="D22" s="152"/>
      <c r="E22" s="152"/>
      <c r="F22" s="152"/>
      <c r="G22" s="152"/>
      <c r="H22" s="152"/>
      <c r="I22" s="152"/>
      <c r="J22" s="153"/>
    </row>
    <row r="23" spans="1:10">
      <c r="A23" s="23" t="s">
        <v>18</v>
      </c>
      <c r="B23" s="76">
        <v>1116</v>
      </c>
      <c r="C23" s="77">
        <v>1123</v>
      </c>
      <c r="D23" s="77">
        <v>1154</v>
      </c>
      <c r="E23" s="77">
        <v>1134</v>
      </c>
      <c r="F23" s="77">
        <v>1573</v>
      </c>
      <c r="G23" s="77">
        <v>1562</v>
      </c>
      <c r="H23" s="72">
        <v>1575</v>
      </c>
      <c r="I23" s="77">
        <v>1571</v>
      </c>
      <c r="J23" s="41">
        <v>1683</v>
      </c>
    </row>
    <row r="24" spans="1:10">
      <c r="A24" s="22" t="s">
        <v>28</v>
      </c>
      <c r="B24" s="92">
        <v>0.32366589327146172</v>
      </c>
      <c r="C24" s="46">
        <v>0.32569605568445475</v>
      </c>
      <c r="D24" s="46">
        <v>0.33468677494199534</v>
      </c>
      <c r="E24" s="46">
        <v>0.32888631090487241</v>
      </c>
      <c r="F24" s="46">
        <v>0.45620649651972156</v>
      </c>
      <c r="G24" s="46">
        <v>0.45301624129930396</v>
      </c>
      <c r="H24" s="25">
        <f>H23/B22</f>
        <v>0.45678654292343385</v>
      </c>
      <c r="I24" s="46">
        <v>0.45562645011600927</v>
      </c>
      <c r="J24" s="93">
        <v>0.48810904872389793</v>
      </c>
    </row>
    <row r="25" spans="1:10">
      <c r="A25" s="23" t="s">
        <v>19</v>
      </c>
      <c r="B25" s="76">
        <v>2332</v>
      </c>
      <c r="C25" s="77">
        <v>2325</v>
      </c>
      <c r="D25" s="77">
        <v>2294</v>
      </c>
      <c r="E25" s="77">
        <v>2314</v>
      </c>
      <c r="F25" s="77">
        <v>1875</v>
      </c>
      <c r="G25" s="77">
        <v>1886</v>
      </c>
      <c r="H25" s="16">
        <f>B22-H23</f>
        <v>1873</v>
      </c>
      <c r="I25" s="77">
        <v>1877</v>
      </c>
      <c r="J25" s="41">
        <v>1765</v>
      </c>
    </row>
    <row r="26" spans="1:10">
      <c r="A26" s="22" t="s">
        <v>29</v>
      </c>
      <c r="B26" s="94">
        <v>0.67633410672853833</v>
      </c>
      <c r="C26" s="95">
        <v>0.67430394431554519</v>
      </c>
      <c r="D26" s="95">
        <v>0.66531322505800461</v>
      </c>
      <c r="E26" s="95">
        <v>0.67111368909512759</v>
      </c>
      <c r="F26" s="95">
        <v>0.54379350348027844</v>
      </c>
      <c r="G26" s="95">
        <v>0.54698375870069604</v>
      </c>
      <c r="H26" s="27">
        <f>H25/B22</f>
        <v>0.5432134570765661</v>
      </c>
      <c r="I26" s="95">
        <v>0.54437354988399067</v>
      </c>
      <c r="J26" s="96">
        <v>0.51189095127610207</v>
      </c>
    </row>
    <row r="29" spans="1:10">
      <c r="B29" s="148" t="s">
        <v>16</v>
      </c>
      <c r="C29" s="149"/>
      <c r="D29" s="149"/>
      <c r="E29" s="149"/>
      <c r="F29" s="149"/>
      <c r="G29" s="149"/>
      <c r="H29" s="149"/>
      <c r="I29" s="149"/>
      <c r="J29" s="150"/>
    </row>
    <row r="30" spans="1:10" ht="45">
      <c r="B30" s="17" t="s">
        <v>20</v>
      </c>
      <c r="C30" s="18" t="s">
        <v>21</v>
      </c>
      <c r="D30" s="18" t="s">
        <v>22</v>
      </c>
      <c r="E30" s="18" t="s">
        <v>23</v>
      </c>
      <c r="F30" s="18" t="s">
        <v>24</v>
      </c>
      <c r="G30" s="18" t="s">
        <v>25</v>
      </c>
      <c r="H30" s="18" t="s">
        <v>47</v>
      </c>
      <c r="I30" s="18" t="s">
        <v>26</v>
      </c>
      <c r="J30" s="19" t="s">
        <v>33</v>
      </c>
    </row>
    <row r="31" spans="1:10">
      <c r="A31" s="22" t="s">
        <v>27</v>
      </c>
      <c r="B31" s="182">
        <v>8709</v>
      </c>
      <c r="C31" s="183"/>
      <c r="D31" s="183"/>
      <c r="E31" s="183"/>
      <c r="F31" s="183"/>
      <c r="G31" s="183"/>
      <c r="H31" s="183"/>
      <c r="I31" s="183"/>
      <c r="J31" s="184"/>
    </row>
    <row r="32" spans="1:10">
      <c r="A32" s="23" t="s">
        <v>18</v>
      </c>
      <c r="B32" s="84">
        <v>1453</v>
      </c>
      <c r="C32" s="73">
        <v>1602</v>
      </c>
      <c r="D32" s="73">
        <v>1798</v>
      </c>
      <c r="E32" s="73">
        <v>1482</v>
      </c>
      <c r="F32" s="73">
        <v>5130</v>
      </c>
      <c r="G32" s="73">
        <v>5092</v>
      </c>
      <c r="H32" s="73">
        <v>5127</v>
      </c>
      <c r="I32" s="73">
        <v>5155</v>
      </c>
      <c r="J32" s="85">
        <v>5401</v>
      </c>
    </row>
    <row r="33" spans="1:10">
      <c r="A33" s="22" t="s">
        <v>28</v>
      </c>
      <c r="B33" s="86">
        <v>0.16683890228499254</v>
      </c>
      <c r="C33" s="87">
        <v>0.18394764037202893</v>
      </c>
      <c r="D33" s="87">
        <v>0.20645309449994259</v>
      </c>
      <c r="E33" s="87">
        <v>0.17016879090595935</v>
      </c>
      <c r="F33" s="87">
        <v>0.5890458146744747</v>
      </c>
      <c r="G33" s="87">
        <v>0.58468251234355262</v>
      </c>
      <c r="H33" s="25">
        <f>H32/B31</f>
        <v>0.58870134343782299</v>
      </c>
      <c r="I33" s="87">
        <v>0.59191640831323922</v>
      </c>
      <c r="J33" s="88">
        <v>0.62016304971868186</v>
      </c>
    </row>
    <row r="34" spans="1:10">
      <c r="A34" s="23" t="s">
        <v>19</v>
      </c>
      <c r="B34" s="84">
        <v>7256</v>
      </c>
      <c r="C34" s="73">
        <v>7107</v>
      </c>
      <c r="D34" s="73">
        <v>6911</v>
      </c>
      <c r="E34" s="73">
        <v>7227</v>
      </c>
      <c r="F34" s="73">
        <v>3579</v>
      </c>
      <c r="G34" s="73">
        <v>3617</v>
      </c>
      <c r="H34" s="16">
        <f>B31-H32</f>
        <v>3582</v>
      </c>
      <c r="I34" s="73">
        <v>3554</v>
      </c>
      <c r="J34" s="85">
        <v>3308</v>
      </c>
    </row>
    <row r="35" spans="1:10">
      <c r="A35" s="22" t="s">
        <v>29</v>
      </c>
      <c r="B35" s="89">
        <v>0.83316109771500746</v>
      </c>
      <c r="C35" s="90">
        <v>0.81605235962797107</v>
      </c>
      <c r="D35" s="90">
        <v>0.79354690550005746</v>
      </c>
      <c r="E35" s="90">
        <v>0.82983120909404062</v>
      </c>
      <c r="F35" s="90">
        <v>0.4109541853255253</v>
      </c>
      <c r="G35" s="90">
        <v>0.41531748765644733</v>
      </c>
      <c r="H35" s="27">
        <f>H34/B31</f>
        <v>0.41129865656217707</v>
      </c>
      <c r="I35" s="90">
        <v>0.40808359168676084</v>
      </c>
      <c r="J35" s="91">
        <v>0.3798369502813182</v>
      </c>
    </row>
    <row r="36" spans="1:10">
      <c r="A36" s="78"/>
      <c r="B36" s="97"/>
      <c r="C36" s="97"/>
      <c r="D36" s="97"/>
      <c r="E36" s="97"/>
      <c r="F36" s="97"/>
      <c r="G36" s="97"/>
      <c r="H36" s="79"/>
      <c r="I36" s="97"/>
      <c r="J36" s="97"/>
    </row>
    <row r="37" spans="1:10">
      <c r="A37" s="80"/>
      <c r="B37" s="81"/>
      <c r="C37" s="81"/>
      <c r="D37" s="81"/>
      <c r="E37" s="81"/>
      <c r="F37" s="81"/>
      <c r="G37" s="81"/>
      <c r="H37" s="81"/>
      <c r="I37" s="81"/>
      <c r="J37" s="81"/>
    </row>
    <row r="38" spans="1:10">
      <c r="B38" s="148" t="s">
        <v>17</v>
      </c>
      <c r="C38" s="149"/>
      <c r="D38" s="149"/>
      <c r="E38" s="149"/>
      <c r="F38" s="149"/>
      <c r="G38" s="149"/>
      <c r="H38" s="149"/>
      <c r="I38" s="149"/>
      <c r="J38" s="150"/>
    </row>
    <row r="39" spans="1:10" ht="45">
      <c r="B39" s="17" t="s">
        <v>20</v>
      </c>
      <c r="C39" s="18" t="s">
        <v>21</v>
      </c>
      <c r="D39" s="18" t="s">
        <v>22</v>
      </c>
      <c r="E39" s="18" t="s">
        <v>23</v>
      </c>
      <c r="F39" s="18" t="s">
        <v>24</v>
      </c>
      <c r="G39" s="18" t="s">
        <v>25</v>
      </c>
      <c r="H39" s="18" t="s">
        <v>47</v>
      </c>
      <c r="I39" s="18" t="s">
        <v>26</v>
      </c>
      <c r="J39" s="19" t="s">
        <v>33</v>
      </c>
    </row>
    <row r="40" spans="1:10">
      <c r="A40" s="22" t="s">
        <v>27</v>
      </c>
      <c r="B40" s="151">
        <v>11448</v>
      </c>
      <c r="C40" s="152"/>
      <c r="D40" s="152"/>
      <c r="E40" s="152"/>
      <c r="F40" s="152"/>
      <c r="G40" s="152"/>
      <c r="H40" s="152"/>
      <c r="I40" s="152"/>
      <c r="J40" s="153"/>
    </row>
    <row r="41" spans="1:10">
      <c r="A41" s="23" t="s">
        <v>18</v>
      </c>
      <c r="B41" s="84">
        <v>6395</v>
      </c>
      <c r="C41" s="73">
        <v>6414</v>
      </c>
      <c r="D41" s="73">
        <v>6523</v>
      </c>
      <c r="E41" s="73">
        <v>6504</v>
      </c>
      <c r="F41" s="73">
        <v>6988</v>
      </c>
      <c r="G41" s="73">
        <v>6933</v>
      </c>
      <c r="H41" s="73">
        <v>6994</v>
      </c>
      <c r="I41" s="73">
        <v>7018</v>
      </c>
      <c r="J41" s="85">
        <v>7336</v>
      </c>
    </row>
    <row r="42" spans="1:10">
      <c r="A42" s="22" t="s">
        <v>28</v>
      </c>
      <c r="B42" s="86">
        <v>0.55861285814116002</v>
      </c>
      <c r="C42" s="87">
        <v>0.560272536687631</v>
      </c>
      <c r="D42" s="87">
        <v>0.56979385045422781</v>
      </c>
      <c r="E42" s="87">
        <v>0.56813417190775684</v>
      </c>
      <c r="F42" s="87">
        <v>0.61041229909154437</v>
      </c>
      <c r="G42" s="87">
        <v>0.60560796645702308</v>
      </c>
      <c r="H42" s="25">
        <f>H41/B40</f>
        <v>0.61093640810621941</v>
      </c>
      <c r="I42" s="87">
        <v>0.61303284416491965</v>
      </c>
      <c r="J42" s="88">
        <v>0.64081062194269744</v>
      </c>
    </row>
    <row r="43" spans="1:10">
      <c r="A43" s="23" t="s">
        <v>19</v>
      </c>
      <c r="B43" s="84">
        <v>5053</v>
      </c>
      <c r="C43" s="73">
        <v>5034</v>
      </c>
      <c r="D43" s="73">
        <v>4925</v>
      </c>
      <c r="E43" s="73">
        <v>4944</v>
      </c>
      <c r="F43" s="73">
        <v>4460</v>
      </c>
      <c r="G43" s="73">
        <v>4515</v>
      </c>
      <c r="H43" s="16">
        <f>B40-H41</f>
        <v>4454</v>
      </c>
      <c r="I43" s="73">
        <v>4430</v>
      </c>
      <c r="J43" s="85">
        <v>4112</v>
      </c>
    </row>
    <row r="44" spans="1:10">
      <c r="A44" s="22" t="s">
        <v>29</v>
      </c>
      <c r="B44" s="89">
        <v>0.44138714185883998</v>
      </c>
      <c r="C44" s="90">
        <v>0.43972746331236895</v>
      </c>
      <c r="D44" s="90">
        <v>0.43020614954577219</v>
      </c>
      <c r="E44" s="90">
        <v>0.43186582809224316</v>
      </c>
      <c r="F44" s="90">
        <v>0.38958770090845563</v>
      </c>
      <c r="G44" s="90">
        <v>0.39439203354297692</v>
      </c>
      <c r="H44" s="27">
        <f>H43/B40</f>
        <v>0.38906359189378059</v>
      </c>
      <c r="I44" s="90">
        <v>0.38696715583508001</v>
      </c>
      <c r="J44" s="91">
        <v>0.35918937805730261</v>
      </c>
    </row>
    <row r="47" spans="1:10">
      <c r="B47" s="1" t="s">
        <v>44</v>
      </c>
    </row>
    <row r="48" spans="1:10">
      <c r="B48" s="1" t="s">
        <v>45</v>
      </c>
    </row>
    <row r="49" spans="2:2">
      <c r="B49" s="1" t="s">
        <v>46</v>
      </c>
    </row>
    <row r="50" spans="2:2">
      <c r="B50" s="1" t="s">
        <v>48</v>
      </c>
    </row>
  </sheetData>
  <mergeCells count="10">
    <mergeCell ref="B40:J40"/>
    <mergeCell ref="B29:J29"/>
    <mergeCell ref="B31:J31"/>
    <mergeCell ref="B11:J11"/>
    <mergeCell ref="B13:J13"/>
    <mergeCell ref="B2:J2"/>
    <mergeCell ref="B4:J4"/>
    <mergeCell ref="B20:J20"/>
    <mergeCell ref="B22:J22"/>
    <mergeCell ref="B38:J38"/>
  </mergeCells>
  <pageMargins left="0.75" right="0.75" top="1" bottom="1" header="0.5" footer="0.5"/>
  <pageSetup orientation="portrait" horizontalDpi="4294967292" verticalDpi="4294967292"/>
  <ignoredErrors>
    <ignoredError sqref="H7:J7 E7:G7 H6 H8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45" sqref="G45:Z45"/>
    </sheetView>
  </sheetViews>
  <sheetFormatPr baseColWidth="10" defaultRowHeight="15" x14ac:dyDescent="0"/>
  <cols>
    <col min="6" max="6" width="15.5" customWidth="1"/>
    <col min="15" max="18" width="10.83203125" style="1"/>
  </cols>
  <sheetData>
    <row r="1" spans="1:26">
      <c r="A1" s="189"/>
      <c r="B1" s="191" t="s">
        <v>30</v>
      </c>
      <c r="C1" s="191" t="s">
        <v>32</v>
      </c>
      <c r="D1" s="191" t="s">
        <v>31</v>
      </c>
      <c r="E1" s="193"/>
      <c r="F1" s="195"/>
      <c r="G1" s="148" t="s">
        <v>13</v>
      </c>
      <c r="H1" s="149"/>
      <c r="I1" s="149"/>
      <c r="J1" s="150"/>
      <c r="K1" s="186" t="s">
        <v>14</v>
      </c>
      <c r="L1" s="187"/>
      <c r="M1" s="187"/>
      <c r="N1" s="188"/>
      <c r="O1" s="148" t="s">
        <v>15</v>
      </c>
      <c r="P1" s="149"/>
      <c r="Q1" s="149"/>
      <c r="R1" s="150"/>
      <c r="S1" s="186" t="s">
        <v>16</v>
      </c>
      <c r="T1" s="187"/>
      <c r="U1" s="187"/>
      <c r="V1" s="188"/>
      <c r="W1" s="148" t="s">
        <v>17</v>
      </c>
      <c r="X1" s="149"/>
      <c r="Y1" s="149"/>
      <c r="Z1" s="150"/>
    </row>
    <row r="2" spans="1:26" ht="30">
      <c r="A2" s="190"/>
      <c r="B2" s="192"/>
      <c r="C2" s="192"/>
      <c r="D2" s="192"/>
      <c r="E2" s="194"/>
      <c r="F2" s="196"/>
      <c r="G2" s="7" t="s">
        <v>24</v>
      </c>
      <c r="H2" s="21" t="s">
        <v>25</v>
      </c>
      <c r="I2" s="21" t="s">
        <v>47</v>
      </c>
      <c r="J2" s="8" t="s">
        <v>26</v>
      </c>
      <c r="K2" s="7" t="s">
        <v>24</v>
      </c>
      <c r="L2" s="21" t="s">
        <v>25</v>
      </c>
      <c r="M2" s="21" t="s">
        <v>47</v>
      </c>
      <c r="N2" s="8" t="s">
        <v>26</v>
      </c>
      <c r="O2" s="7" t="s">
        <v>24</v>
      </c>
      <c r="P2" s="21" t="s">
        <v>25</v>
      </c>
      <c r="Q2" s="21" t="s">
        <v>47</v>
      </c>
      <c r="R2" s="8" t="s">
        <v>26</v>
      </c>
      <c r="S2" s="7" t="s">
        <v>24</v>
      </c>
      <c r="T2" s="21" t="s">
        <v>25</v>
      </c>
      <c r="U2" s="21" t="s">
        <v>47</v>
      </c>
      <c r="V2" s="8" t="s">
        <v>26</v>
      </c>
      <c r="W2" s="7" t="s">
        <v>24</v>
      </c>
      <c r="X2" s="21" t="s">
        <v>25</v>
      </c>
      <c r="Y2" s="21" t="s">
        <v>47</v>
      </c>
      <c r="Z2" s="8" t="s">
        <v>26</v>
      </c>
    </row>
    <row r="3" spans="1:26" ht="15" customHeight="1">
      <c r="A3" s="174" t="s">
        <v>35</v>
      </c>
      <c r="B3" s="205" t="s">
        <v>36</v>
      </c>
      <c r="C3" s="200" t="s">
        <v>37</v>
      </c>
      <c r="D3" s="205" t="s">
        <v>36</v>
      </c>
      <c r="E3" s="199" t="s">
        <v>43</v>
      </c>
      <c r="F3" s="199"/>
      <c r="G3" s="47">
        <v>209</v>
      </c>
      <c r="H3" s="48">
        <v>205</v>
      </c>
      <c r="I3" s="48">
        <v>325</v>
      </c>
      <c r="J3" s="61">
        <v>451</v>
      </c>
      <c r="K3" s="47">
        <v>301</v>
      </c>
      <c r="L3" s="48">
        <v>305</v>
      </c>
      <c r="M3" s="48">
        <v>543</v>
      </c>
      <c r="N3" s="61">
        <v>776</v>
      </c>
      <c r="O3" s="50">
        <v>185</v>
      </c>
      <c r="P3" s="49">
        <v>185</v>
      </c>
      <c r="Q3" s="49">
        <v>283</v>
      </c>
      <c r="R3" s="51">
        <v>377</v>
      </c>
      <c r="S3" s="50">
        <v>172</v>
      </c>
      <c r="T3" s="49">
        <v>172</v>
      </c>
      <c r="U3" s="49">
        <v>233</v>
      </c>
      <c r="V3" s="51">
        <v>302</v>
      </c>
      <c r="W3" s="50">
        <v>205</v>
      </c>
      <c r="X3" s="49">
        <v>205</v>
      </c>
      <c r="Y3" s="49">
        <v>324</v>
      </c>
      <c r="Z3" s="51">
        <v>435</v>
      </c>
    </row>
    <row r="4" spans="1:26" ht="15" customHeight="1">
      <c r="A4" s="175"/>
      <c r="B4" s="206"/>
      <c r="C4" s="201"/>
      <c r="D4" s="206"/>
      <c r="E4" s="197" t="s">
        <v>39</v>
      </c>
      <c r="F4" s="197"/>
      <c r="G4" s="30">
        <v>935</v>
      </c>
      <c r="H4" s="31">
        <v>928</v>
      </c>
      <c r="I4" s="31">
        <v>944</v>
      </c>
      <c r="J4" s="127">
        <v>955</v>
      </c>
      <c r="K4" s="63">
        <v>1130</v>
      </c>
      <c r="L4" s="62">
        <v>1112</v>
      </c>
      <c r="M4" s="62">
        <v>1126</v>
      </c>
      <c r="N4" s="64">
        <v>1135</v>
      </c>
      <c r="O4" s="115">
        <v>1573</v>
      </c>
      <c r="P4" s="116">
        <v>1562</v>
      </c>
      <c r="Q4" s="62">
        <v>1575</v>
      </c>
      <c r="R4" s="117">
        <v>1571</v>
      </c>
      <c r="S4" s="63">
        <v>5130</v>
      </c>
      <c r="T4" s="62">
        <v>5092</v>
      </c>
      <c r="U4" s="62">
        <v>5127</v>
      </c>
      <c r="V4" s="64">
        <v>5155</v>
      </c>
      <c r="W4" s="63">
        <v>6988</v>
      </c>
      <c r="X4" s="62">
        <v>6933</v>
      </c>
      <c r="Y4" s="62">
        <v>6994</v>
      </c>
      <c r="Z4" s="64">
        <v>7018</v>
      </c>
    </row>
    <row r="5" spans="1:26">
      <c r="A5" s="175"/>
      <c r="B5" s="206"/>
      <c r="C5" s="201"/>
      <c r="D5" s="206"/>
      <c r="E5" s="197" t="s">
        <v>40</v>
      </c>
      <c r="F5" s="197"/>
      <c r="G5" s="32">
        <f>G4/2027</f>
        <v>0.46127281697089295</v>
      </c>
      <c r="H5" s="33">
        <f t="shared" ref="H5:J5" si="0">H4/2027</f>
        <v>0.45781943759250121</v>
      </c>
      <c r="I5" s="33">
        <f>I4/2027</f>
        <v>0.46571287617168228</v>
      </c>
      <c r="J5" s="34">
        <f t="shared" si="0"/>
        <v>0.47113961519486924</v>
      </c>
      <c r="K5" s="66">
        <v>0.43917605907500973</v>
      </c>
      <c r="L5" s="65">
        <v>0.43218033424018654</v>
      </c>
      <c r="M5" s="65">
        <f>M4/2573</f>
        <v>0.43762145355616011</v>
      </c>
      <c r="N5" s="67">
        <v>0.44111931597357168</v>
      </c>
      <c r="O5" s="92">
        <v>0.45619999999999999</v>
      </c>
      <c r="P5" s="46">
        <v>0.45300000000000001</v>
      </c>
      <c r="Q5" s="46">
        <f>Q4/3448</f>
        <v>0.45678654292343385</v>
      </c>
      <c r="R5" s="93">
        <v>0.4556</v>
      </c>
      <c r="S5" s="66">
        <v>0.5890458146744747</v>
      </c>
      <c r="T5" s="65">
        <v>0.58468251234355262</v>
      </c>
      <c r="U5" s="65">
        <f>U4/8709</f>
        <v>0.58870134343782299</v>
      </c>
      <c r="V5" s="67">
        <v>0.59191640831323922</v>
      </c>
      <c r="W5" s="66">
        <v>0.61041229909154437</v>
      </c>
      <c r="X5" s="65">
        <v>0.60560796645702308</v>
      </c>
      <c r="Y5" s="65">
        <f>Y4/11448</f>
        <v>0.61093640810621941</v>
      </c>
      <c r="Z5" s="67">
        <v>0.61303284416491965</v>
      </c>
    </row>
    <row r="6" spans="1:26">
      <c r="A6" s="176"/>
      <c r="B6" s="207"/>
      <c r="C6" s="190"/>
      <c r="D6" s="207"/>
      <c r="E6" s="228" t="s">
        <v>50</v>
      </c>
      <c r="F6" s="228"/>
      <c r="G6" s="125"/>
      <c r="H6" s="53">
        <v>0.95720000000000005</v>
      </c>
      <c r="I6" s="53">
        <v>0.98219999999999996</v>
      </c>
      <c r="J6" s="54">
        <v>0.9919</v>
      </c>
      <c r="K6" s="125"/>
      <c r="L6" s="53">
        <v>0.9718</v>
      </c>
      <c r="M6" s="53">
        <v>0.98770000000000002</v>
      </c>
      <c r="N6" s="54">
        <v>0.99309999999999998</v>
      </c>
      <c r="O6" s="126"/>
      <c r="P6" s="55">
        <v>0.98089999999999999</v>
      </c>
      <c r="Q6" s="55">
        <v>0.99239999999999995</v>
      </c>
      <c r="R6" s="57">
        <v>0.99639999999999995</v>
      </c>
      <c r="S6" s="126"/>
      <c r="T6" s="55">
        <v>0.98629999999999995</v>
      </c>
      <c r="U6" s="55">
        <v>0.99319999999999997</v>
      </c>
      <c r="V6" s="57">
        <v>0.99650000000000005</v>
      </c>
      <c r="W6" s="126"/>
      <c r="X6" s="55">
        <v>0.97650000000000003</v>
      </c>
      <c r="Y6" s="55">
        <v>0.99139999999999995</v>
      </c>
      <c r="Z6" s="57">
        <v>0.99609999999999999</v>
      </c>
    </row>
    <row r="7" spans="1:26">
      <c r="A7" s="13"/>
      <c r="B7" s="13"/>
      <c r="C7" s="13"/>
      <c r="D7" s="13"/>
      <c r="E7" s="140"/>
      <c r="F7" s="140"/>
      <c r="G7" s="201"/>
      <c r="H7" s="201"/>
      <c r="I7" s="201"/>
      <c r="J7" s="224"/>
      <c r="K7" s="4"/>
      <c r="L7" s="5"/>
      <c r="M7" s="5"/>
      <c r="N7" s="6"/>
      <c r="O7" s="120"/>
      <c r="P7" s="121"/>
      <c r="Q7" s="121"/>
      <c r="R7" s="41"/>
      <c r="S7" s="4"/>
      <c r="T7" s="5"/>
      <c r="U7" s="5"/>
      <c r="V7" s="6"/>
      <c r="W7" s="4"/>
      <c r="X7" s="5"/>
      <c r="Y7" s="5"/>
      <c r="Z7" s="6"/>
    </row>
    <row r="8" spans="1:26" ht="15" customHeight="1">
      <c r="A8" s="178" t="s">
        <v>38</v>
      </c>
      <c r="B8" s="167" t="s">
        <v>34</v>
      </c>
      <c r="C8" s="166" t="s">
        <v>36</v>
      </c>
      <c r="D8" s="166" t="s">
        <v>36</v>
      </c>
      <c r="E8" s="229" t="s">
        <v>20</v>
      </c>
      <c r="F8" s="139" t="s">
        <v>39</v>
      </c>
      <c r="G8" s="30">
        <v>5</v>
      </c>
      <c r="H8" s="31">
        <v>7</v>
      </c>
      <c r="I8" s="31">
        <v>7</v>
      </c>
      <c r="J8" s="127">
        <v>8</v>
      </c>
      <c r="K8" s="35">
        <v>2</v>
      </c>
      <c r="L8" s="36">
        <v>4</v>
      </c>
      <c r="M8" s="36">
        <v>4</v>
      </c>
      <c r="N8" s="37">
        <v>1</v>
      </c>
      <c r="O8" s="35">
        <v>36</v>
      </c>
      <c r="P8" s="36">
        <v>44</v>
      </c>
      <c r="Q8" s="36">
        <v>36</v>
      </c>
      <c r="R8" s="37">
        <v>39</v>
      </c>
      <c r="S8" s="35">
        <v>23</v>
      </c>
      <c r="T8" s="36">
        <v>34</v>
      </c>
      <c r="U8" s="36">
        <v>32</v>
      </c>
      <c r="V8" s="37">
        <v>26</v>
      </c>
      <c r="W8" s="35">
        <v>167</v>
      </c>
      <c r="X8" s="36">
        <v>189</v>
      </c>
      <c r="Y8" s="36">
        <v>160</v>
      </c>
      <c r="Z8" s="37">
        <v>144</v>
      </c>
    </row>
    <row r="9" spans="1:26">
      <c r="A9" s="178"/>
      <c r="B9" s="167"/>
      <c r="C9" s="166"/>
      <c r="D9" s="166"/>
      <c r="E9" s="197"/>
      <c r="F9" s="135" t="s">
        <v>40</v>
      </c>
      <c r="G9" s="32">
        <f>G8/2027</f>
        <v>2.4666995559940799E-3</v>
      </c>
      <c r="H9" s="33">
        <f>H8/2027</f>
        <v>3.453379378391712E-3</v>
      </c>
      <c r="I9" s="33">
        <f>I8/2027</f>
        <v>3.453379378391712E-3</v>
      </c>
      <c r="J9" s="34">
        <f>J8/2027</f>
        <v>3.9467192895905282E-3</v>
      </c>
      <c r="K9" s="38">
        <v>9.8667982239763205E-4</v>
      </c>
      <c r="L9" s="39">
        <v>1.9733596447952641E-3</v>
      </c>
      <c r="M9" s="39">
        <f>M8/2573</f>
        <v>1.5546055188495919E-3</v>
      </c>
      <c r="N9" s="40">
        <v>4.9333991119881603E-4</v>
      </c>
      <c r="O9" s="38">
        <v>1.0440835266821345E-2</v>
      </c>
      <c r="P9" s="39">
        <v>1.2761020881670533E-2</v>
      </c>
      <c r="Q9" s="39">
        <f>Q8/3448</f>
        <v>1.0440835266821345E-2</v>
      </c>
      <c r="R9" s="40">
        <v>1.1310904872389791E-2</v>
      </c>
      <c r="S9" s="38">
        <v>2.6409461476633368E-3</v>
      </c>
      <c r="T9" s="39">
        <v>3.9040073487197151E-3</v>
      </c>
      <c r="U9" s="39">
        <f>U8/8709</f>
        <v>3.6743598576185555E-3</v>
      </c>
      <c r="V9" s="40">
        <v>2.9854173843150765E-3</v>
      </c>
      <c r="W9" s="38">
        <v>1.4587700908455625E-2</v>
      </c>
      <c r="X9" s="39">
        <v>1.6509433962264151E-2</v>
      </c>
      <c r="Y9" s="39">
        <f>Y8/11448</f>
        <v>1.3976240391334731E-2</v>
      </c>
      <c r="Z9" s="40">
        <v>1.2578616352201259E-2</v>
      </c>
    </row>
    <row r="10" spans="1:26">
      <c r="A10" s="178"/>
      <c r="B10" s="167"/>
      <c r="C10" s="166"/>
      <c r="D10" s="166"/>
      <c r="E10" s="197"/>
      <c r="F10" s="136" t="s">
        <v>49</v>
      </c>
      <c r="G10" s="98">
        <v>3</v>
      </c>
      <c r="H10" s="99">
        <v>3</v>
      </c>
      <c r="I10" s="99">
        <v>3</v>
      </c>
      <c r="J10" s="100">
        <v>5</v>
      </c>
      <c r="K10" s="111">
        <v>2</v>
      </c>
      <c r="L10" s="110">
        <v>2</v>
      </c>
      <c r="M10" s="110">
        <v>2</v>
      </c>
      <c r="N10" s="103">
        <v>1</v>
      </c>
      <c r="O10" s="111">
        <v>22</v>
      </c>
      <c r="P10" s="110">
        <v>29</v>
      </c>
      <c r="Q10" s="110">
        <v>20</v>
      </c>
      <c r="R10" s="103">
        <v>22</v>
      </c>
      <c r="S10" s="111">
        <v>6</v>
      </c>
      <c r="T10" s="110">
        <v>6</v>
      </c>
      <c r="U10" s="110">
        <v>6</v>
      </c>
      <c r="V10" s="103">
        <v>7</v>
      </c>
      <c r="W10" s="111">
        <v>28</v>
      </c>
      <c r="X10" s="110">
        <v>27</v>
      </c>
      <c r="Y10" s="110">
        <v>22</v>
      </c>
      <c r="Z10" s="103">
        <v>24</v>
      </c>
    </row>
    <row r="11" spans="1:26">
      <c r="A11" s="178"/>
      <c r="B11" s="167"/>
      <c r="C11" s="166"/>
      <c r="D11" s="166"/>
      <c r="E11" s="198" t="s">
        <v>21</v>
      </c>
      <c r="F11" s="137" t="s">
        <v>39</v>
      </c>
      <c r="G11" s="47">
        <v>5</v>
      </c>
      <c r="H11" s="48">
        <v>6</v>
      </c>
      <c r="I11" s="48">
        <v>6</v>
      </c>
      <c r="J11" s="61">
        <v>8</v>
      </c>
      <c r="K11" s="50">
        <v>2</v>
      </c>
      <c r="L11" s="49">
        <v>4</v>
      </c>
      <c r="M11" s="49">
        <v>4</v>
      </c>
      <c r="N11" s="51">
        <v>1</v>
      </c>
      <c r="O11" s="50">
        <v>38</v>
      </c>
      <c r="P11" s="49">
        <v>47</v>
      </c>
      <c r="Q11" s="49">
        <v>39</v>
      </c>
      <c r="R11" s="51">
        <v>42</v>
      </c>
      <c r="S11" s="50">
        <v>28</v>
      </c>
      <c r="T11" s="49">
        <v>39</v>
      </c>
      <c r="U11" s="49">
        <v>35</v>
      </c>
      <c r="V11" s="51">
        <v>31</v>
      </c>
      <c r="W11" s="50">
        <v>166</v>
      </c>
      <c r="X11" s="49">
        <v>191</v>
      </c>
      <c r="Y11" s="49">
        <v>156</v>
      </c>
      <c r="Z11" s="51">
        <v>142</v>
      </c>
    </row>
    <row r="12" spans="1:26">
      <c r="A12" s="178"/>
      <c r="B12" s="167"/>
      <c r="C12" s="166"/>
      <c r="D12" s="166"/>
      <c r="E12" s="198"/>
      <c r="F12" s="137" t="s">
        <v>40</v>
      </c>
      <c r="G12" s="52">
        <f>G11/2027</f>
        <v>2.4666995559940799E-3</v>
      </c>
      <c r="H12" s="53">
        <f t="shared" ref="H12:I12" si="1">H11/2027</f>
        <v>2.9600394671928957E-3</v>
      </c>
      <c r="I12" s="53">
        <f t="shared" si="1"/>
        <v>2.9600394671928957E-3</v>
      </c>
      <c r="J12" s="54">
        <f>J11/2027</f>
        <v>3.9467192895905282E-3</v>
      </c>
      <c r="K12" s="56">
        <v>9.8667982239763205E-4</v>
      </c>
      <c r="L12" s="55">
        <v>1.9733596447952641E-3</v>
      </c>
      <c r="M12" s="55">
        <f>M11/2573</f>
        <v>1.5546055188495919E-3</v>
      </c>
      <c r="N12" s="57">
        <v>4.9333991119881603E-4</v>
      </c>
      <c r="O12" s="56">
        <v>1.1020881670533642E-2</v>
      </c>
      <c r="P12" s="55">
        <v>1.3631090487238979E-2</v>
      </c>
      <c r="Q12" s="55">
        <f>Q11/3448</f>
        <v>1.1310904872389791E-2</v>
      </c>
      <c r="R12" s="57">
        <v>1.2180974477958236E-2</v>
      </c>
      <c r="S12" s="56">
        <v>3.2150648754162361E-3</v>
      </c>
      <c r="T12" s="55">
        <v>4.4781260764726145E-3</v>
      </c>
      <c r="U12" s="55">
        <f>U11/8709</f>
        <v>4.0188310942702952E-3</v>
      </c>
      <c r="V12" s="57">
        <v>3.5595361120679759E-3</v>
      </c>
      <c r="W12" s="56">
        <v>1.4500349406009784E-2</v>
      </c>
      <c r="X12" s="55">
        <v>1.6684136967155837E-2</v>
      </c>
      <c r="Y12" s="55">
        <f>Y11/11448</f>
        <v>1.3626834381551363E-2</v>
      </c>
      <c r="Z12" s="57">
        <v>1.2403913347309574E-2</v>
      </c>
    </row>
    <row r="13" spans="1:26">
      <c r="A13" s="178"/>
      <c r="B13" s="167"/>
      <c r="C13" s="166"/>
      <c r="D13" s="166"/>
      <c r="E13" s="198"/>
      <c r="F13" s="138" t="s">
        <v>49</v>
      </c>
      <c r="G13" s="104">
        <v>3</v>
      </c>
      <c r="H13" s="105">
        <v>4</v>
      </c>
      <c r="I13" s="105">
        <v>3</v>
      </c>
      <c r="J13" s="106">
        <v>5</v>
      </c>
      <c r="K13" s="108">
        <v>2</v>
      </c>
      <c r="L13" s="107">
        <v>2</v>
      </c>
      <c r="M13" s="107">
        <v>2</v>
      </c>
      <c r="N13" s="109">
        <v>1</v>
      </c>
      <c r="O13" s="108">
        <v>25</v>
      </c>
      <c r="P13" s="107">
        <v>29</v>
      </c>
      <c r="Q13" s="107">
        <v>25</v>
      </c>
      <c r="R13" s="109">
        <v>23</v>
      </c>
      <c r="S13" s="108">
        <v>8</v>
      </c>
      <c r="T13" s="107">
        <v>8</v>
      </c>
      <c r="U13" s="107">
        <v>8</v>
      </c>
      <c r="V13" s="109">
        <v>9</v>
      </c>
      <c r="W13" s="108">
        <v>29</v>
      </c>
      <c r="X13" s="107">
        <v>27</v>
      </c>
      <c r="Y13" s="107">
        <v>24</v>
      </c>
      <c r="Z13" s="109">
        <v>22</v>
      </c>
    </row>
    <row r="14" spans="1:26">
      <c r="A14" s="178"/>
      <c r="B14" s="167"/>
      <c r="C14" s="166"/>
      <c r="D14" s="166"/>
      <c r="E14" s="197" t="s">
        <v>22</v>
      </c>
      <c r="F14" s="135" t="s">
        <v>39</v>
      </c>
      <c r="G14" s="30">
        <v>5</v>
      </c>
      <c r="H14" s="31">
        <v>7</v>
      </c>
      <c r="I14" s="31">
        <v>7</v>
      </c>
      <c r="J14" s="127">
        <v>8</v>
      </c>
      <c r="K14" s="35">
        <v>2</v>
      </c>
      <c r="L14" s="36">
        <v>4</v>
      </c>
      <c r="M14" s="36">
        <v>4</v>
      </c>
      <c r="N14" s="37">
        <v>1</v>
      </c>
      <c r="O14" s="35">
        <v>41</v>
      </c>
      <c r="P14" s="36">
        <v>53</v>
      </c>
      <c r="Q14" s="36">
        <v>45</v>
      </c>
      <c r="R14" s="37">
        <v>47</v>
      </c>
      <c r="S14" s="35">
        <v>35</v>
      </c>
      <c r="T14" s="36">
        <v>46</v>
      </c>
      <c r="U14" s="36">
        <v>45</v>
      </c>
      <c r="V14" s="37">
        <v>36</v>
      </c>
      <c r="W14" s="35">
        <v>183</v>
      </c>
      <c r="X14" s="36">
        <v>216</v>
      </c>
      <c r="Y14" s="36">
        <v>178</v>
      </c>
      <c r="Z14" s="37">
        <v>160</v>
      </c>
    </row>
    <row r="15" spans="1:26">
      <c r="A15" s="178"/>
      <c r="B15" s="167"/>
      <c r="C15" s="166"/>
      <c r="D15" s="166"/>
      <c r="E15" s="197"/>
      <c r="F15" s="135" t="s">
        <v>40</v>
      </c>
      <c r="G15" s="32">
        <f>G14/2027</f>
        <v>2.4666995559940799E-3</v>
      </c>
      <c r="H15" s="33">
        <f t="shared" ref="H15:I15" si="2">H14/2027</f>
        <v>3.453379378391712E-3</v>
      </c>
      <c r="I15" s="33">
        <f t="shared" si="2"/>
        <v>3.453379378391712E-3</v>
      </c>
      <c r="J15" s="34">
        <f>J14/2027</f>
        <v>3.9467192895905282E-3</v>
      </c>
      <c r="K15" s="38">
        <v>9.8667982239763205E-4</v>
      </c>
      <c r="L15" s="39">
        <v>1.9733596447952641E-3</v>
      </c>
      <c r="M15" s="39">
        <f>M14/2573</f>
        <v>1.5546055188495919E-3</v>
      </c>
      <c r="N15" s="40">
        <v>4.9333991119881603E-4</v>
      </c>
      <c r="O15" s="38">
        <v>1.1890951276102088E-2</v>
      </c>
      <c r="P15" s="39">
        <v>1.5371229698375869E-2</v>
      </c>
      <c r="Q15" s="39">
        <f>Q14/3448</f>
        <v>1.3051044083526682E-2</v>
      </c>
      <c r="R15" s="40">
        <v>1.3631090487238979E-2</v>
      </c>
      <c r="S15" s="38">
        <v>4.0188310942702952E-3</v>
      </c>
      <c r="T15" s="39">
        <v>5.2818922953266735E-3</v>
      </c>
      <c r="U15" s="39">
        <f>U14/8709</f>
        <v>5.1670685497760939E-3</v>
      </c>
      <c r="V15" s="40">
        <v>4.1336548398208748E-3</v>
      </c>
      <c r="W15" s="38">
        <v>1.59853249475891E-2</v>
      </c>
      <c r="X15" s="39">
        <v>1.8867924528301886E-2</v>
      </c>
      <c r="Y15" s="39">
        <f>Y14/11448</f>
        <v>1.5548567435359888E-2</v>
      </c>
      <c r="Z15" s="40">
        <v>1.3976240391334731E-2</v>
      </c>
    </row>
    <row r="16" spans="1:26">
      <c r="A16" s="178"/>
      <c r="B16" s="167"/>
      <c r="C16" s="166"/>
      <c r="D16" s="166"/>
      <c r="E16" s="197"/>
      <c r="F16" s="136" t="s">
        <v>49</v>
      </c>
      <c r="G16" s="98">
        <v>3</v>
      </c>
      <c r="H16" s="99">
        <v>3</v>
      </c>
      <c r="I16" s="99">
        <v>3</v>
      </c>
      <c r="J16" s="100">
        <v>5</v>
      </c>
      <c r="K16" s="111">
        <v>2</v>
      </c>
      <c r="L16" s="110">
        <v>2</v>
      </c>
      <c r="M16" s="110">
        <v>2</v>
      </c>
      <c r="N16" s="103">
        <v>1</v>
      </c>
      <c r="O16" s="111">
        <v>26</v>
      </c>
      <c r="P16" s="110">
        <v>35</v>
      </c>
      <c r="Q16" s="110">
        <v>26</v>
      </c>
      <c r="R16" s="103">
        <v>29</v>
      </c>
      <c r="S16" s="111">
        <v>8</v>
      </c>
      <c r="T16" s="110">
        <v>8</v>
      </c>
      <c r="U16" s="110">
        <v>9</v>
      </c>
      <c r="V16" s="103">
        <v>7</v>
      </c>
      <c r="W16" s="111">
        <v>29</v>
      </c>
      <c r="X16" s="110">
        <v>32</v>
      </c>
      <c r="Y16" s="110">
        <v>27</v>
      </c>
      <c r="Z16" s="103">
        <v>27</v>
      </c>
    </row>
    <row r="17" spans="1:26">
      <c r="A17" s="178"/>
      <c r="B17" s="167"/>
      <c r="C17" s="166"/>
      <c r="D17" s="166"/>
      <c r="E17" s="198" t="s">
        <v>23</v>
      </c>
      <c r="F17" s="137" t="s">
        <v>39</v>
      </c>
      <c r="G17" s="47">
        <v>5</v>
      </c>
      <c r="H17" s="48">
        <v>6</v>
      </c>
      <c r="I17" s="48">
        <v>6</v>
      </c>
      <c r="J17" s="61">
        <v>8</v>
      </c>
      <c r="K17" s="50">
        <v>2</v>
      </c>
      <c r="L17" s="49">
        <v>5</v>
      </c>
      <c r="M17" s="49">
        <v>4</v>
      </c>
      <c r="N17" s="51">
        <v>1</v>
      </c>
      <c r="O17" s="50">
        <v>41</v>
      </c>
      <c r="P17" s="49">
        <v>47</v>
      </c>
      <c r="Q17" s="49">
        <v>39</v>
      </c>
      <c r="R17" s="51">
        <v>44</v>
      </c>
      <c r="S17" s="50">
        <v>23</v>
      </c>
      <c r="T17" s="49">
        <v>36</v>
      </c>
      <c r="U17" s="49">
        <v>33</v>
      </c>
      <c r="V17" s="51">
        <v>30</v>
      </c>
      <c r="W17" s="50">
        <v>190</v>
      </c>
      <c r="X17" s="49">
        <v>212</v>
      </c>
      <c r="Y17" s="49">
        <v>177</v>
      </c>
      <c r="Z17" s="51">
        <v>163</v>
      </c>
    </row>
    <row r="18" spans="1:26">
      <c r="A18" s="178"/>
      <c r="B18" s="167"/>
      <c r="C18" s="166"/>
      <c r="D18" s="166"/>
      <c r="E18" s="198"/>
      <c r="F18" s="137" t="s">
        <v>40</v>
      </c>
      <c r="G18" s="52">
        <f>G17/2027</f>
        <v>2.4666995559940799E-3</v>
      </c>
      <c r="H18" s="53">
        <f>H17/2027</f>
        <v>2.9600394671928957E-3</v>
      </c>
      <c r="I18" s="53">
        <f t="shared" ref="I18:J18" si="3">I17/2027</f>
        <v>2.9600394671928957E-3</v>
      </c>
      <c r="J18" s="54">
        <f t="shared" si="3"/>
        <v>3.9467192895905282E-3</v>
      </c>
      <c r="K18" s="56">
        <v>9.8667982239763205E-4</v>
      </c>
      <c r="L18" s="55">
        <v>2.4666995559940799E-3</v>
      </c>
      <c r="M18" s="55">
        <f>M17/2573</f>
        <v>1.5546055188495919E-3</v>
      </c>
      <c r="N18" s="57">
        <v>4.9333991119881603E-4</v>
      </c>
      <c r="O18" s="56">
        <v>1.1890951276102088E-2</v>
      </c>
      <c r="P18" s="55">
        <v>1.3631090487238979E-2</v>
      </c>
      <c r="Q18" s="55">
        <f>Q17/3448</f>
        <v>1.1310904872389791E-2</v>
      </c>
      <c r="R18" s="57">
        <v>1.2761020881670533E-2</v>
      </c>
      <c r="S18" s="56">
        <v>2.6409461476633368E-3</v>
      </c>
      <c r="T18" s="55">
        <v>4.1336548398208748E-3</v>
      </c>
      <c r="U18" s="55">
        <f>U17/8709</f>
        <v>3.7891836031691355E-3</v>
      </c>
      <c r="V18" s="57">
        <v>3.4447123665173958E-3</v>
      </c>
      <c r="W18" s="56">
        <v>1.6596785464709992E-2</v>
      </c>
      <c r="X18" s="55">
        <v>1.8518518518518517E-2</v>
      </c>
      <c r="Y18" s="55">
        <f>Y17/11448</f>
        <v>1.5461215932914047E-2</v>
      </c>
      <c r="Z18" s="57">
        <v>1.4238294898672257E-2</v>
      </c>
    </row>
    <row r="19" spans="1:26">
      <c r="A19" s="178"/>
      <c r="B19" s="167"/>
      <c r="C19" s="166"/>
      <c r="D19" s="166"/>
      <c r="E19" s="198"/>
      <c r="F19" s="138" t="s">
        <v>49</v>
      </c>
      <c r="G19" s="104">
        <v>3</v>
      </c>
      <c r="H19" s="105">
        <v>4</v>
      </c>
      <c r="I19" s="105">
        <v>3</v>
      </c>
      <c r="J19" s="106">
        <v>5</v>
      </c>
      <c r="K19" s="108">
        <v>2</v>
      </c>
      <c r="L19" s="107">
        <v>2</v>
      </c>
      <c r="M19" s="107">
        <v>2</v>
      </c>
      <c r="N19" s="109">
        <v>1</v>
      </c>
      <c r="O19" s="108">
        <v>25</v>
      </c>
      <c r="P19" s="107">
        <v>29</v>
      </c>
      <c r="Q19" s="107">
        <v>26</v>
      </c>
      <c r="R19" s="109">
        <v>26</v>
      </c>
      <c r="S19" s="108">
        <v>8</v>
      </c>
      <c r="T19" s="107">
        <v>7</v>
      </c>
      <c r="U19" s="107">
        <v>8</v>
      </c>
      <c r="V19" s="109">
        <v>9</v>
      </c>
      <c r="W19" s="108">
        <v>30</v>
      </c>
      <c r="X19" s="107">
        <v>29</v>
      </c>
      <c r="Y19" s="107">
        <v>28</v>
      </c>
      <c r="Z19" s="109">
        <v>26</v>
      </c>
    </row>
    <row r="20" spans="1:26">
      <c r="A20" s="2"/>
      <c r="B20" s="2"/>
      <c r="C20" s="2"/>
      <c r="D20" s="2"/>
      <c r="E20" s="2"/>
      <c r="F20" s="2"/>
      <c r="G20" s="225"/>
      <c r="H20" s="226"/>
      <c r="I20" s="226"/>
      <c r="J20" s="227"/>
      <c r="K20" s="4"/>
      <c r="L20" s="5"/>
      <c r="M20" s="5"/>
      <c r="N20" s="6"/>
      <c r="O20" s="120"/>
      <c r="P20" s="121"/>
      <c r="Q20" s="121"/>
      <c r="R20" s="41"/>
      <c r="S20" s="4"/>
      <c r="T20" s="5"/>
      <c r="U20" s="5"/>
      <c r="V20" s="6"/>
      <c r="W20" s="4"/>
      <c r="X20" s="5"/>
      <c r="Y20" s="5"/>
      <c r="Z20" s="6"/>
    </row>
    <row r="21" spans="1:26" ht="15" customHeight="1">
      <c r="A21" s="222" t="s">
        <v>41</v>
      </c>
      <c r="B21" s="167" t="s">
        <v>34</v>
      </c>
      <c r="C21" s="223" t="s">
        <v>34</v>
      </c>
      <c r="D21" s="166" t="s">
        <v>36</v>
      </c>
      <c r="E21" s="197" t="s">
        <v>20</v>
      </c>
      <c r="F21" s="135" t="s">
        <v>39</v>
      </c>
      <c r="G21" s="30">
        <v>100</v>
      </c>
      <c r="H21" s="31">
        <v>105</v>
      </c>
      <c r="I21" s="31">
        <v>89</v>
      </c>
      <c r="J21" s="127">
        <v>77</v>
      </c>
      <c r="K21" s="35">
        <v>86</v>
      </c>
      <c r="L21" s="36">
        <v>102</v>
      </c>
      <c r="M21" s="36">
        <v>88</v>
      </c>
      <c r="N21" s="37">
        <v>82</v>
      </c>
      <c r="O21" s="35">
        <v>74</v>
      </c>
      <c r="P21" s="36">
        <v>77</v>
      </c>
      <c r="Q21" s="36">
        <v>72</v>
      </c>
      <c r="R21" s="37">
        <v>73</v>
      </c>
      <c r="S21" s="35">
        <v>248</v>
      </c>
      <c r="T21" s="36">
        <v>275</v>
      </c>
      <c r="U21" s="36">
        <v>242</v>
      </c>
      <c r="V21" s="37">
        <v>220</v>
      </c>
      <c r="W21" s="35">
        <v>181</v>
      </c>
      <c r="X21" s="36">
        <v>214</v>
      </c>
      <c r="Y21" s="36">
        <v>182</v>
      </c>
      <c r="Z21" s="37">
        <v>174</v>
      </c>
    </row>
    <row r="22" spans="1:26">
      <c r="A22" s="222"/>
      <c r="B22" s="167"/>
      <c r="C22" s="223"/>
      <c r="D22" s="166"/>
      <c r="E22" s="197"/>
      <c r="F22" s="135" t="s">
        <v>40</v>
      </c>
      <c r="G22" s="32">
        <f>G21/2027</f>
        <v>4.9333991119881598E-2</v>
      </c>
      <c r="H22" s="33">
        <f t="shared" ref="H22:J22" si="4">H21/2027</f>
        <v>5.1800690675875678E-2</v>
      </c>
      <c r="I22" s="33">
        <f t="shared" si="4"/>
        <v>4.3907252096694625E-2</v>
      </c>
      <c r="J22" s="34">
        <f t="shared" si="4"/>
        <v>3.7987173162308832E-2</v>
      </c>
      <c r="K22" s="38">
        <v>4.2427232363098172E-2</v>
      </c>
      <c r="L22" s="39">
        <v>5.0320670942279232E-2</v>
      </c>
      <c r="M22" s="39">
        <f>M21/2573</f>
        <v>3.4201321414691024E-2</v>
      </c>
      <c r="N22" s="40">
        <v>4.0453872718302912E-2</v>
      </c>
      <c r="O22" s="38">
        <v>2.1461716937354988E-2</v>
      </c>
      <c r="P22" s="39">
        <v>2.2331786542923435E-2</v>
      </c>
      <c r="Q22" s="39">
        <f>Q21/3448</f>
        <v>2.0881670533642691E-2</v>
      </c>
      <c r="R22" s="40">
        <v>2.1171693735498841E-2</v>
      </c>
      <c r="S22" s="38">
        <v>2.8476288896543807E-2</v>
      </c>
      <c r="T22" s="39">
        <v>3.1576530026409463E-2</v>
      </c>
      <c r="U22" s="39">
        <f>U21/8709</f>
        <v>2.7787346423240326E-2</v>
      </c>
      <c r="V22" s="40">
        <v>2.5261224021127571E-2</v>
      </c>
      <c r="W22" s="38">
        <v>1.5810621942697414E-2</v>
      </c>
      <c r="X22" s="39">
        <v>1.8693221523410204E-2</v>
      </c>
      <c r="Y22" s="39">
        <f>Y21/11448</f>
        <v>1.5897973445143255E-2</v>
      </c>
      <c r="Z22" s="40">
        <v>1.5199161425576519E-2</v>
      </c>
    </row>
    <row r="23" spans="1:26">
      <c r="A23" s="222"/>
      <c r="B23" s="167"/>
      <c r="C23" s="223"/>
      <c r="D23" s="166"/>
      <c r="E23" s="197"/>
      <c r="F23" s="136" t="s">
        <v>49</v>
      </c>
      <c r="G23" s="98">
        <v>44</v>
      </c>
      <c r="H23" s="99">
        <v>49</v>
      </c>
      <c r="I23" s="99">
        <v>43</v>
      </c>
      <c r="J23" s="100">
        <v>40</v>
      </c>
      <c r="K23" s="111">
        <v>38</v>
      </c>
      <c r="L23" s="110">
        <v>38</v>
      </c>
      <c r="M23" s="110">
        <v>33</v>
      </c>
      <c r="N23" s="103">
        <v>30</v>
      </c>
      <c r="O23" s="111">
        <v>21</v>
      </c>
      <c r="P23" s="110">
        <v>19</v>
      </c>
      <c r="Q23" s="110">
        <v>22</v>
      </c>
      <c r="R23" s="103">
        <v>23</v>
      </c>
      <c r="S23" s="111">
        <v>33</v>
      </c>
      <c r="T23" s="110">
        <v>28</v>
      </c>
      <c r="U23" s="110">
        <v>28</v>
      </c>
      <c r="V23" s="103">
        <v>25</v>
      </c>
      <c r="W23" s="111">
        <v>26</v>
      </c>
      <c r="X23" s="110">
        <v>27</v>
      </c>
      <c r="Y23" s="110">
        <v>25</v>
      </c>
      <c r="Z23" s="103">
        <v>23</v>
      </c>
    </row>
    <row r="24" spans="1:26">
      <c r="A24" s="222"/>
      <c r="B24" s="167"/>
      <c r="C24" s="223"/>
      <c r="D24" s="166"/>
      <c r="E24" s="198" t="s">
        <v>21</v>
      </c>
      <c r="F24" s="137" t="s">
        <v>39</v>
      </c>
      <c r="G24" s="47">
        <v>100</v>
      </c>
      <c r="H24" s="48">
        <v>106</v>
      </c>
      <c r="I24" s="48">
        <v>90</v>
      </c>
      <c r="J24" s="61">
        <v>77</v>
      </c>
      <c r="K24" s="50">
        <v>86</v>
      </c>
      <c r="L24" s="49">
        <v>102</v>
      </c>
      <c r="M24" s="49">
        <v>88</v>
      </c>
      <c r="N24" s="51">
        <v>82</v>
      </c>
      <c r="O24" s="50">
        <v>72</v>
      </c>
      <c r="P24" s="49">
        <v>74</v>
      </c>
      <c r="Q24" s="49">
        <v>69</v>
      </c>
      <c r="R24" s="51">
        <v>70</v>
      </c>
      <c r="S24" s="50">
        <v>243</v>
      </c>
      <c r="T24" s="49">
        <v>270</v>
      </c>
      <c r="U24" s="49">
        <v>239</v>
      </c>
      <c r="V24" s="51">
        <v>215</v>
      </c>
      <c r="W24" s="50">
        <v>182</v>
      </c>
      <c r="X24" s="49">
        <v>212</v>
      </c>
      <c r="Y24" s="49">
        <v>186</v>
      </c>
      <c r="Z24" s="51">
        <v>176</v>
      </c>
    </row>
    <row r="25" spans="1:26">
      <c r="A25" s="222"/>
      <c r="B25" s="167"/>
      <c r="C25" s="223"/>
      <c r="D25" s="166"/>
      <c r="E25" s="198"/>
      <c r="F25" s="137" t="s">
        <v>40</v>
      </c>
      <c r="G25" s="52">
        <f>G24/2027</f>
        <v>4.9333991119881598E-2</v>
      </c>
      <c r="H25" s="53">
        <f t="shared" ref="H25:J25" si="5">H24/2027</f>
        <v>5.2294030587074491E-2</v>
      </c>
      <c r="I25" s="53">
        <f t="shared" si="5"/>
        <v>4.4400592007893439E-2</v>
      </c>
      <c r="J25" s="54">
        <f t="shared" si="5"/>
        <v>3.7987173162308832E-2</v>
      </c>
      <c r="K25" s="56">
        <v>4.2427232363098172E-2</v>
      </c>
      <c r="L25" s="55">
        <v>5.0320670942279232E-2</v>
      </c>
      <c r="M25" s="55">
        <f>M24/2573</f>
        <v>3.4201321414691024E-2</v>
      </c>
      <c r="N25" s="57">
        <v>4.0453872718302912E-2</v>
      </c>
      <c r="O25" s="56">
        <v>2.0881670533642691E-2</v>
      </c>
      <c r="P25" s="55">
        <v>2.1461716937354988E-2</v>
      </c>
      <c r="Q25" s="55">
        <f>Q24/3448</f>
        <v>2.0011600928074247E-2</v>
      </c>
      <c r="R25" s="57">
        <v>2.0301624129930394E-2</v>
      </c>
      <c r="S25" s="56">
        <v>2.7902170168790905E-2</v>
      </c>
      <c r="T25" s="55">
        <v>3.1002411298656562E-2</v>
      </c>
      <c r="U25" s="55">
        <f>U24/8709</f>
        <v>2.7442875186588587E-2</v>
      </c>
      <c r="V25" s="57">
        <v>2.4687105293374669E-2</v>
      </c>
      <c r="W25" s="56">
        <v>1.5897973445143255E-2</v>
      </c>
      <c r="X25" s="55">
        <v>1.8518518518518517E-2</v>
      </c>
      <c r="Y25" s="55">
        <f>Y24/11448</f>
        <v>1.6247379454926623E-2</v>
      </c>
      <c r="Z25" s="57">
        <v>1.5373864430468204E-2</v>
      </c>
    </row>
    <row r="26" spans="1:26">
      <c r="A26" s="222"/>
      <c r="B26" s="167"/>
      <c r="C26" s="223"/>
      <c r="D26" s="166"/>
      <c r="E26" s="198"/>
      <c r="F26" s="138" t="s">
        <v>49</v>
      </c>
      <c r="G26" s="104">
        <v>44</v>
      </c>
      <c r="H26" s="105">
        <v>52</v>
      </c>
      <c r="I26" s="105">
        <v>40</v>
      </c>
      <c r="J26" s="106">
        <v>40</v>
      </c>
      <c r="K26" s="108">
        <v>38</v>
      </c>
      <c r="L26" s="107">
        <v>38</v>
      </c>
      <c r="M26" s="107">
        <v>33</v>
      </c>
      <c r="N26" s="109">
        <v>30</v>
      </c>
      <c r="O26" s="108">
        <v>22</v>
      </c>
      <c r="P26" s="107">
        <v>20</v>
      </c>
      <c r="Q26" s="107">
        <v>17</v>
      </c>
      <c r="R26" s="109">
        <v>19</v>
      </c>
      <c r="S26" s="108">
        <v>32</v>
      </c>
      <c r="T26" s="107">
        <v>27</v>
      </c>
      <c r="U26" s="107">
        <v>23</v>
      </c>
      <c r="V26" s="109">
        <v>25</v>
      </c>
      <c r="W26" s="108">
        <v>28</v>
      </c>
      <c r="X26" s="107">
        <v>27</v>
      </c>
      <c r="Y26" s="107">
        <v>24</v>
      </c>
      <c r="Z26" s="109">
        <v>25</v>
      </c>
    </row>
    <row r="27" spans="1:26">
      <c r="A27" s="222"/>
      <c r="B27" s="167"/>
      <c r="C27" s="223"/>
      <c r="D27" s="166"/>
      <c r="E27" s="197" t="s">
        <v>22</v>
      </c>
      <c r="F27" s="135" t="s">
        <v>39</v>
      </c>
      <c r="G27" s="30">
        <v>100</v>
      </c>
      <c r="H27" s="31">
        <v>105</v>
      </c>
      <c r="I27" s="31">
        <v>89</v>
      </c>
      <c r="J27" s="127">
        <v>77</v>
      </c>
      <c r="K27" s="35">
        <v>86</v>
      </c>
      <c r="L27" s="36">
        <v>102</v>
      </c>
      <c r="M27" s="36">
        <v>88</v>
      </c>
      <c r="N27" s="37">
        <v>82</v>
      </c>
      <c r="O27" s="35">
        <v>69</v>
      </c>
      <c r="P27" s="36">
        <v>68</v>
      </c>
      <c r="Q27" s="36">
        <v>63</v>
      </c>
      <c r="R27" s="37">
        <v>65</v>
      </c>
      <c r="S27" s="35">
        <v>236</v>
      </c>
      <c r="T27" s="36">
        <v>263</v>
      </c>
      <c r="U27" s="36">
        <v>229</v>
      </c>
      <c r="V27" s="37">
        <v>210</v>
      </c>
      <c r="W27" s="35">
        <v>165</v>
      </c>
      <c r="X27" s="36">
        <v>187</v>
      </c>
      <c r="Y27" s="36">
        <v>164</v>
      </c>
      <c r="Z27" s="37">
        <v>158</v>
      </c>
    </row>
    <row r="28" spans="1:26">
      <c r="A28" s="222"/>
      <c r="B28" s="167"/>
      <c r="C28" s="223"/>
      <c r="D28" s="166"/>
      <c r="E28" s="197"/>
      <c r="F28" s="135" t="s">
        <v>40</v>
      </c>
      <c r="G28" s="32">
        <f>G27/2027</f>
        <v>4.9333991119881598E-2</v>
      </c>
      <c r="H28" s="33">
        <f t="shared" ref="H28:J28" si="6">H27/2027</f>
        <v>5.1800690675875678E-2</v>
      </c>
      <c r="I28" s="33">
        <f t="shared" si="6"/>
        <v>4.3907252096694625E-2</v>
      </c>
      <c r="J28" s="34">
        <f t="shared" si="6"/>
        <v>3.7987173162308832E-2</v>
      </c>
      <c r="K28" s="38">
        <v>4.2427232363098172E-2</v>
      </c>
      <c r="L28" s="39">
        <v>5.0320670942279232E-2</v>
      </c>
      <c r="M28" s="39">
        <f>M27/2573</f>
        <v>3.4201321414691024E-2</v>
      </c>
      <c r="N28" s="40">
        <v>4.0453872718302912E-2</v>
      </c>
      <c r="O28" s="38">
        <v>2.0011600928074247E-2</v>
      </c>
      <c r="P28" s="39">
        <v>1.9721577726218097E-2</v>
      </c>
      <c r="Q28" s="39">
        <f>Q27/3448</f>
        <v>1.8271461716937356E-2</v>
      </c>
      <c r="R28" s="40">
        <v>1.8851508120649653E-2</v>
      </c>
      <c r="S28" s="38">
        <v>2.7098403949936848E-2</v>
      </c>
      <c r="T28" s="39">
        <v>3.0198645079802505E-2</v>
      </c>
      <c r="U28" s="39">
        <f>U27/8709</f>
        <v>2.6294637731082787E-2</v>
      </c>
      <c r="V28" s="40">
        <v>2.4112986565621771E-2</v>
      </c>
      <c r="W28" s="38">
        <v>1.4412997903563941E-2</v>
      </c>
      <c r="X28" s="39">
        <v>1.6334730957372468E-2</v>
      </c>
      <c r="Y28" s="39">
        <f>Y27/11448</f>
        <v>1.43256464011181E-2</v>
      </c>
      <c r="Z28" s="40">
        <v>1.3801537386443047E-2</v>
      </c>
    </row>
    <row r="29" spans="1:26">
      <c r="A29" s="222"/>
      <c r="B29" s="167"/>
      <c r="C29" s="223"/>
      <c r="D29" s="166"/>
      <c r="E29" s="197"/>
      <c r="F29" s="136" t="s">
        <v>49</v>
      </c>
      <c r="G29" s="98">
        <v>44</v>
      </c>
      <c r="H29" s="99">
        <v>49</v>
      </c>
      <c r="I29" s="99">
        <v>43</v>
      </c>
      <c r="J29" s="100">
        <v>40</v>
      </c>
      <c r="K29" s="111">
        <v>38</v>
      </c>
      <c r="L29" s="110">
        <v>38</v>
      </c>
      <c r="M29" s="110">
        <v>33</v>
      </c>
      <c r="N29" s="103">
        <v>30</v>
      </c>
      <c r="O29" s="111">
        <v>17</v>
      </c>
      <c r="P29" s="110">
        <v>17</v>
      </c>
      <c r="Q29" s="110">
        <v>18</v>
      </c>
      <c r="R29" s="103">
        <v>15</v>
      </c>
      <c r="S29" s="111">
        <v>29</v>
      </c>
      <c r="T29" s="110">
        <v>29</v>
      </c>
      <c r="U29" s="110">
        <v>26</v>
      </c>
      <c r="V29" s="103">
        <v>24</v>
      </c>
      <c r="W29" s="111">
        <v>25</v>
      </c>
      <c r="X29" s="110">
        <v>26</v>
      </c>
      <c r="Y29" s="110">
        <v>22</v>
      </c>
      <c r="Z29" s="103">
        <v>21</v>
      </c>
    </row>
    <row r="30" spans="1:26">
      <c r="A30" s="222"/>
      <c r="B30" s="167"/>
      <c r="C30" s="223"/>
      <c r="D30" s="166"/>
      <c r="E30" s="198" t="s">
        <v>23</v>
      </c>
      <c r="F30" s="137" t="s">
        <v>39</v>
      </c>
      <c r="G30" s="59">
        <v>100</v>
      </c>
      <c r="H30" s="60">
        <v>106</v>
      </c>
      <c r="I30" s="60">
        <v>90</v>
      </c>
      <c r="J30" s="128">
        <v>77</v>
      </c>
      <c r="K30" s="50">
        <v>86</v>
      </c>
      <c r="L30" s="49">
        <v>101</v>
      </c>
      <c r="M30" s="49">
        <v>88</v>
      </c>
      <c r="N30" s="51">
        <v>82</v>
      </c>
      <c r="O30" s="50">
        <v>69</v>
      </c>
      <c r="P30" s="49">
        <v>74</v>
      </c>
      <c r="Q30" s="49">
        <v>69</v>
      </c>
      <c r="R30" s="51">
        <v>68</v>
      </c>
      <c r="S30" s="50">
        <v>248</v>
      </c>
      <c r="T30" s="49">
        <v>273</v>
      </c>
      <c r="U30" s="49">
        <v>241</v>
      </c>
      <c r="V30" s="51">
        <v>216</v>
      </c>
      <c r="W30" s="50">
        <v>158</v>
      </c>
      <c r="X30" s="49">
        <v>191</v>
      </c>
      <c r="Y30" s="49">
        <v>165</v>
      </c>
      <c r="Z30" s="51">
        <v>155</v>
      </c>
    </row>
    <row r="31" spans="1:26">
      <c r="A31" s="222"/>
      <c r="B31" s="167"/>
      <c r="C31" s="223"/>
      <c r="D31" s="166"/>
      <c r="E31" s="198"/>
      <c r="F31" s="137" t="s">
        <v>40</v>
      </c>
      <c r="G31" s="52">
        <f>G30/2027</f>
        <v>4.9333991119881598E-2</v>
      </c>
      <c r="H31" s="53">
        <f t="shared" ref="H31:J31" si="7">H30/2027</f>
        <v>5.2294030587074491E-2</v>
      </c>
      <c r="I31" s="53">
        <f t="shared" si="7"/>
        <v>4.4400592007893439E-2</v>
      </c>
      <c r="J31" s="54">
        <f t="shared" si="7"/>
        <v>3.7987173162308832E-2</v>
      </c>
      <c r="K31" s="56">
        <v>4.2427232363098172E-2</v>
      </c>
      <c r="L31" s="55">
        <v>4.9827331031080412E-2</v>
      </c>
      <c r="M31" s="55">
        <f>M30/2573</f>
        <v>3.4201321414691024E-2</v>
      </c>
      <c r="N31" s="57">
        <v>4.0453872718302912E-2</v>
      </c>
      <c r="O31" s="56">
        <v>2.0011600928074247E-2</v>
      </c>
      <c r="P31" s="55">
        <v>2.1461716937354988E-2</v>
      </c>
      <c r="Q31" s="55">
        <f>Q30/3448</f>
        <v>2.0011600928074247E-2</v>
      </c>
      <c r="R31" s="57">
        <v>1.9721577726218097E-2</v>
      </c>
      <c r="S31" s="56">
        <v>2.8476288896543807E-2</v>
      </c>
      <c r="T31" s="55">
        <v>3.1346882535308304E-2</v>
      </c>
      <c r="U31" s="55">
        <f>U30/8709</f>
        <v>2.7672522677689746E-2</v>
      </c>
      <c r="V31" s="57">
        <v>2.4801929038925249E-2</v>
      </c>
      <c r="W31" s="56">
        <v>1.3801537386443047E-2</v>
      </c>
      <c r="X31" s="55">
        <v>1.6684136967155837E-2</v>
      </c>
      <c r="Y31" s="55">
        <f>Y30/11448</f>
        <v>1.4412997903563941E-2</v>
      </c>
      <c r="Z31" s="57">
        <v>1.3539482879105521E-2</v>
      </c>
    </row>
    <row r="32" spans="1:26">
      <c r="A32" s="222"/>
      <c r="B32" s="167"/>
      <c r="C32" s="223"/>
      <c r="D32" s="166"/>
      <c r="E32" s="198"/>
      <c r="F32" s="138" t="s">
        <v>49</v>
      </c>
      <c r="G32" s="104">
        <v>44</v>
      </c>
      <c r="H32" s="105">
        <v>52</v>
      </c>
      <c r="I32" s="105">
        <v>40</v>
      </c>
      <c r="J32" s="106">
        <v>40</v>
      </c>
      <c r="K32" s="108">
        <v>38</v>
      </c>
      <c r="L32" s="107">
        <v>38</v>
      </c>
      <c r="M32" s="107">
        <v>33</v>
      </c>
      <c r="N32" s="109">
        <v>30</v>
      </c>
      <c r="O32" s="108">
        <v>17</v>
      </c>
      <c r="P32" s="107">
        <v>20</v>
      </c>
      <c r="Q32" s="107">
        <v>17</v>
      </c>
      <c r="R32" s="109">
        <v>18</v>
      </c>
      <c r="S32" s="108">
        <v>32</v>
      </c>
      <c r="T32" s="107">
        <v>28</v>
      </c>
      <c r="U32" s="107">
        <v>27</v>
      </c>
      <c r="V32" s="109">
        <v>24</v>
      </c>
      <c r="W32" s="108">
        <v>23</v>
      </c>
      <c r="X32" s="107">
        <v>26</v>
      </c>
      <c r="Y32" s="107">
        <v>20</v>
      </c>
      <c r="Z32" s="109">
        <v>22</v>
      </c>
    </row>
    <row r="33" spans="1:26">
      <c r="A33" s="2"/>
      <c r="B33" s="2"/>
      <c r="C33" s="2"/>
      <c r="D33" s="2"/>
      <c r="E33" s="2"/>
      <c r="F33" s="2"/>
      <c r="G33" s="225"/>
      <c r="H33" s="226"/>
      <c r="I33" s="226"/>
      <c r="J33" s="227"/>
      <c r="K33" s="4"/>
      <c r="L33" s="5"/>
      <c r="M33" s="5"/>
      <c r="N33" s="6"/>
      <c r="O33" s="120"/>
      <c r="P33" s="121"/>
      <c r="Q33" s="121"/>
      <c r="R33" s="41"/>
      <c r="S33" s="4"/>
      <c r="T33" s="5"/>
      <c r="U33" s="5"/>
      <c r="V33" s="6"/>
      <c r="W33" s="4"/>
      <c r="X33" s="5"/>
      <c r="Y33" s="5"/>
      <c r="Z33" s="6"/>
    </row>
    <row r="34" spans="1:26">
      <c r="A34" s="185" t="s">
        <v>27</v>
      </c>
      <c r="B34" s="185"/>
      <c r="C34" s="185"/>
      <c r="D34" s="185"/>
      <c r="E34" s="185"/>
      <c r="F34" s="185"/>
      <c r="G34" s="179">
        <v>2027</v>
      </c>
      <c r="H34" s="180"/>
      <c r="I34" s="180"/>
      <c r="J34" s="181"/>
      <c r="K34" s="168">
        <v>2573</v>
      </c>
      <c r="L34" s="169"/>
      <c r="M34" s="169"/>
      <c r="N34" s="170"/>
      <c r="O34" s="168">
        <v>3448</v>
      </c>
      <c r="P34" s="169"/>
      <c r="Q34" s="169"/>
      <c r="R34" s="170"/>
      <c r="S34" s="168">
        <v>8709</v>
      </c>
      <c r="T34" s="169"/>
      <c r="U34" s="169"/>
      <c r="V34" s="170"/>
      <c r="W34" s="168">
        <v>11448</v>
      </c>
      <c r="X34" s="169"/>
      <c r="Y34" s="169"/>
      <c r="Z34" s="170"/>
    </row>
    <row r="35" spans="1:26">
      <c r="A35" s="185" t="s">
        <v>42</v>
      </c>
      <c r="B35" s="185"/>
      <c r="C35" s="185"/>
      <c r="D35" s="185"/>
      <c r="E35" s="185"/>
      <c r="F35" s="185"/>
      <c r="G35" s="182">
        <v>1040</v>
      </c>
      <c r="H35" s="183"/>
      <c r="I35" s="183"/>
      <c r="J35" s="184"/>
      <c r="K35" s="171">
        <v>1218</v>
      </c>
      <c r="L35" s="172"/>
      <c r="M35" s="172"/>
      <c r="N35" s="173"/>
      <c r="O35" s="171">
        <v>1683</v>
      </c>
      <c r="P35" s="172"/>
      <c r="Q35" s="172"/>
      <c r="R35" s="173"/>
      <c r="S35" s="171">
        <v>5401</v>
      </c>
      <c r="T35" s="172"/>
      <c r="U35" s="172"/>
      <c r="V35" s="173"/>
      <c r="W35" s="171">
        <v>7336</v>
      </c>
      <c r="X35" s="172"/>
      <c r="Y35" s="172"/>
      <c r="Z35" s="173"/>
    </row>
    <row r="36" spans="1:26">
      <c r="A36" s="185" t="s">
        <v>19</v>
      </c>
      <c r="B36" s="185"/>
      <c r="C36" s="185"/>
      <c r="D36" s="185"/>
      <c r="E36" s="185"/>
      <c r="F36" s="185"/>
      <c r="G36" s="179">
        <v>987</v>
      </c>
      <c r="H36" s="180"/>
      <c r="I36" s="180"/>
      <c r="J36" s="181"/>
      <c r="K36" s="168">
        <v>1355</v>
      </c>
      <c r="L36" s="169"/>
      <c r="M36" s="169"/>
      <c r="N36" s="170"/>
      <c r="O36" s="168">
        <v>1765</v>
      </c>
      <c r="P36" s="169"/>
      <c r="Q36" s="169"/>
      <c r="R36" s="170"/>
      <c r="S36" s="168">
        <v>3325</v>
      </c>
      <c r="T36" s="169"/>
      <c r="U36" s="169"/>
      <c r="V36" s="170"/>
      <c r="W36" s="168">
        <v>4112</v>
      </c>
      <c r="X36" s="169"/>
      <c r="Y36" s="169"/>
      <c r="Z36" s="170"/>
    </row>
    <row r="37" spans="1:26">
      <c r="A37" s="177" t="s">
        <v>299</v>
      </c>
      <c r="B37" s="177"/>
      <c r="C37" s="177"/>
      <c r="D37" s="177"/>
      <c r="E37" s="177"/>
      <c r="F37" s="177"/>
      <c r="G37" s="259">
        <v>129</v>
      </c>
      <c r="H37" s="260"/>
      <c r="I37" s="260"/>
      <c r="J37" s="261"/>
      <c r="K37" s="259">
        <v>109</v>
      </c>
      <c r="L37" s="260"/>
      <c r="M37" s="260"/>
      <c r="N37" s="261"/>
      <c r="O37" s="259">
        <v>105</v>
      </c>
      <c r="P37" s="260"/>
      <c r="Q37" s="260"/>
      <c r="R37" s="261"/>
      <c r="S37" s="259">
        <v>98</v>
      </c>
      <c r="T37" s="260"/>
      <c r="U37" s="260"/>
      <c r="V37" s="261"/>
      <c r="W37" s="259">
        <v>118</v>
      </c>
      <c r="X37" s="260"/>
      <c r="Y37" s="260"/>
      <c r="Z37" s="261"/>
    </row>
    <row r="38" spans="1:26">
      <c r="G38" s="262"/>
      <c r="H38" s="263"/>
      <c r="I38" s="263"/>
      <c r="J38" s="263"/>
      <c r="K38" s="263"/>
      <c r="L38" s="263"/>
      <c r="M38" s="263"/>
      <c r="N38" s="263"/>
      <c r="O38" s="141"/>
      <c r="P38" s="141"/>
      <c r="Q38" s="141"/>
      <c r="R38" s="141"/>
      <c r="S38" s="263"/>
      <c r="T38" s="263"/>
      <c r="U38" s="263"/>
      <c r="V38" s="263"/>
      <c r="W38" s="263"/>
      <c r="X38" s="263"/>
      <c r="Y38" s="263"/>
      <c r="Z38" s="264"/>
    </row>
    <row r="39" spans="1:26">
      <c r="A39" s="238" t="s">
        <v>303</v>
      </c>
      <c r="B39" s="238"/>
      <c r="C39" s="238"/>
      <c r="D39" s="238"/>
      <c r="E39" s="197" t="s">
        <v>20</v>
      </c>
      <c r="F39" s="251" t="s">
        <v>300</v>
      </c>
      <c r="G39" s="243">
        <f>G3+G10+G23</f>
        <v>256</v>
      </c>
      <c r="H39" s="244">
        <f t="shared" ref="H39:Z39" si="8">H3+H10+H23</f>
        <v>257</v>
      </c>
      <c r="I39" s="244">
        <f t="shared" si="8"/>
        <v>371</v>
      </c>
      <c r="J39" s="244">
        <f t="shared" si="8"/>
        <v>496</v>
      </c>
      <c r="K39" s="244">
        <f t="shared" si="8"/>
        <v>341</v>
      </c>
      <c r="L39" s="244">
        <f t="shared" si="8"/>
        <v>345</v>
      </c>
      <c r="M39" s="244">
        <f t="shared" si="8"/>
        <v>578</v>
      </c>
      <c r="N39" s="244">
        <f t="shared" si="8"/>
        <v>807</v>
      </c>
      <c r="O39" s="244">
        <f t="shared" si="8"/>
        <v>228</v>
      </c>
      <c r="P39" s="244">
        <f t="shared" si="8"/>
        <v>233</v>
      </c>
      <c r="Q39" s="244">
        <f t="shared" si="8"/>
        <v>325</v>
      </c>
      <c r="R39" s="244">
        <f t="shared" si="8"/>
        <v>422</v>
      </c>
      <c r="S39" s="244">
        <f t="shared" si="8"/>
        <v>211</v>
      </c>
      <c r="T39" s="244">
        <f t="shared" si="8"/>
        <v>206</v>
      </c>
      <c r="U39" s="244">
        <f t="shared" si="8"/>
        <v>267</v>
      </c>
      <c r="V39" s="244">
        <f t="shared" si="8"/>
        <v>334</v>
      </c>
      <c r="W39" s="244">
        <f t="shared" si="8"/>
        <v>259</v>
      </c>
      <c r="X39" s="244">
        <f t="shared" si="8"/>
        <v>259</v>
      </c>
      <c r="Y39" s="244">
        <f t="shared" si="8"/>
        <v>371</v>
      </c>
      <c r="Z39" s="245">
        <f t="shared" si="8"/>
        <v>482</v>
      </c>
    </row>
    <row r="40" spans="1:26">
      <c r="A40" s="239"/>
      <c r="B40" s="239"/>
      <c r="C40" s="239"/>
      <c r="D40" s="239"/>
      <c r="E40" s="197"/>
      <c r="F40" s="251" t="s">
        <v>301</v>
      </c>
      <c r="G40" s="243">
        <f>G3+G10</f>
        <v>212</v>
      </c>
      <c r="H40" s="244">
        <f t="shared" ref="H40:Z40" si="9">H3+H10</f>
        <v>208</v>
      </c>
      <c r="I40" s="244">
        <f t="shared" si="9"/>
        <v>328</v>
      </c>
      <c r="J40" s="244">
        <f t="shared" si="9"/>
        <v>456</v>
      </c>
      <c r="K40" s="244">
        <f t="shared" si="9"/>
        <v>303</v>
      </c>
      <c r="L40" s="244">
        <f t="shared" si="9"/>
        <v>307</v>
      </c>
      <c r="M40" s="244">
        <f t="shared" si="9"/>
        <v>545</v>
      </c>
      <c r="N40" s="244">
        <f t="shared" si="9"/>
        <v>777</v>
      </c>
      <c r="O40" s="244">
        <f t="shared" si="9"/>
        <v>207</v>
      </c>
      <c r="P40" s="244">
        <f t="shared" si="9"/>
        <v>214</v>
      </c>
      <c r="Q40" s="244">
        <f t="shared" si="9"/>
        <v>303</v>
      </c>
      <c r="R40" s="244">
        <f t="shared" si="9"/>
        <v>399</v>
      </c>
      <c r="S40" s="244">
        <f t="shared" si="9"/>
        <v>178</v>
      </c>
      <c r="T40" s="244">
        <f t="shared" si="9"/>
        <v>178</v>
      </c>
      <c r="U40" s="244">
        <f t="shared" si="9"/>
        <v>239</v>
      </c>
      <c r="V40" s="244">
        <f t="shared" si="9"/>
        <v>309</v>
      </c>
      <c r="W40" s="244">
        <f t="shared" si="9"/>
        <v>233</v>
      </c>
      <c r="X40" s="244">
        <f t="shared" si="9"/>
        <v>232</v>
      </c>
      <c r="Y40" s="244">
        <f t="shared" si="9"/>
        <v>346</v>
      </c>
      <c r="Z40" s="245">
        <f t="shared" si="9"/>
        <v>459</v>
      </c>
    </row>
    <row r="41" spans="1:26">
      <c r="A41" s="239"/>
      <c r="B41" s="239"/>
      <c r="C41" s="239"/>
      <c r="D41" s="239"/>
      <c r="E41" s="197"/>
      <c r="F41" s="251" t="s">
        <v>302</v>
      </c>
      <c r="G41" s="92">
        <f>(G39-G40)/G39</f>
        <v>0.171875</v>
      </c>
      <c r="H41" s="46">
        <f t="shared" ref="H41:Z41" si="10">(H39-H40)/H39</f>
        <v>0.19066147859922178</v>
      </c>
      <c r="I41" s="46">
        <f t="shared" si="10"/>
        <v>0.11590296495956873</v>
      </c>
      <c r="J41" s="46">
        <f t="shared" si="10"/>
        <v>8.0645161290322578E-2</v>
      </c>
      <c r="K41" s="46">
        <f t="shared" si="10"/>
        <v>0.11143695014662756</v>
      </c>
      <c r="L41" s="46">
        <f t="shared" si="10"/>
        <v>0.11014492753623188</v>
      </c>
      <c r="M41" s="46">
        <f t="shared" si="10"/>
        <v>5.7093425605536333E-2</v>
      </c>
      <c r="N41" s="46">
        <f t="shared" si="10"/>
        <v>3.717472118959108E-2</v>
      </c>
      <c r="O41" s="46">
        <f t="shared" si="10"/>
        <v>9.2105263157894732E-2</v>
      </c>
      <c r="P41" s="46">
        <f t="shared" si="10"/>
        <v>8.15450643776824E-2</v>
      </c>
      <c r="Q41" s="46">
        <f t="shared" si="10"/>
        <v>6.7692307692307691E-2</v>
      </c>
      <c r="R41" s="46">
        <f t="shared" si="10"/>
        <v>5.4502369668246446E-2</v>
      </c>
      <c r="S41" s="46">
        <f t="shared" si="10"/>
        <v>0.15639810426540285</v>
      </c>
      <c r="T41" s="46">
        <f t="shared" si="10"/>
        <v>0.13592233009708737</v>
      </c>
      <c r="U41" s="46">
        <f t="shared" si="10"/>
        <v>0.10486891385767791</v>
      </c>
      <c r="V41" s="46">
        <f t="shared" si="10"/>
        <v>7.4850299401197598E-2</v>
      </c>
      <c r="W41" s="46">
        <f t="shared" si="10"/>
        <v>0.10038610038610038</v>
      </c>
      <c r="X41" s="46">
        <f t="shared" si="10"/>
        <v>0.10424710424710425</v>
      </c>
      <c r="Y41" s="46">
        <f t="shared" si="10"/>
        <v>6.7385444743935305E-2</v>
      </c>
      <c r="Z41" s="93">
        <f t="shared" si="10"/>
        <v>4.7717842323651449E-2</v>
      </c>
    </row>
    <row r="42" spans="1:26">
      <c r="A42" s="239"/>
      <c r="B42" s="239"/>
      <c r="C42" s="239"/>
      <c r="D42" s="239"/>
      <c r="E42" s="197"/>
      <c r="F42" s="251" t="s">
        <v>304</v>
      </c>
      <c r="G42" s="243">
        <f>G23</f>
        <v>44</v>
      </c>
      <c r="H42" s="244">
        <f t="shared" ref="H42:Z42" si="11">H23</f>
        <v>49</v>
      </c>
      <c r="I42" s="244">
        <f t="shared" si="11"/>
        <v>43</v>
      </c>
      <c r="J42" s="244">
        <f t="shared" si="11"/>
        <v>40</v>
      </c>
      <c r="K42" s="244">
        <f t="shared" si="11"/>
        <v>38</v>
      </c>
      <c r="L42" s="244">
        <f t="shared" si="11"/>
        <v>38</v>
      </c>
      <c r="M42" s="244">
        <f t="shared" si="11"/>
        <v>33</v>
      </c>
      <c r="N42" s="244">
        <f t="shared" si="11"/>
        <v>30</v>
      </c>
      <c r="O42" s="244">
        <f t="shared" si="11"/>
        <v>21</v>
      </c>
      <c r="P42" s="244">
        <f t="shared" si="11"/>
        <v>19</v>
      </c>
      <c r="Q42" s="244">
        <f t="shared" si="11"/>
        <v>22</v>
      </c>
      <c r="R42" s="244">
        <f t="shared" si="11"/>
        <v>23</v>
      </c>
      <c r="S42" s="244">
        <f t="shared" si="11"/>
        <v>33</v>
      </c>
      <c r="T42" s="244">
        <f t="shared" si="11"/>
        <v>28</v>
      </c>
      <c r="U42" s="244">
        <f t="shared" si="11"/>
        <v>28</v>
      </c>
      <c r="V42" s="244">
        <f t="shared" si="11"/>
        <v>25</v>
      </c>
      <c r="W42" s="244">
        <f t="shared" si="11"/>
        <v>26</v>
      </c>
      <c r="X42" s="244">
        <f t="shared" si="11"/>
        <v>27</v>
      </c>
      <c r="Y42" s="244">
        <f t="shared" si="11"/>
        <v>25</v>
      </c>
      <c r="Z42" s="245">
        <f>Z23</f>
        <v>23</v>
      </c>
    </row>
    <row r="43" spans="1:26">
      <c r="A43" s="239"/>
      <c r="B43" s="239"/>
      <c r="C43" s="239"/>
      <c r="D43" s="239"/>
      <c r="E43" s="198" t="s">
        <v>21</v>
      </c>
      <c r="F43" s="255" t="s">
        <v>300</v>
      </c>
      <c r="G43" s="246">
        <f>G3+G13+G26</f>
        <v>256</v>
      </c>
      <c r="H43" s="247">
        <f t="shared" ref="H43:Z43" si="12">H3+H13+H26</f>
        <v>261</v>
      </c>
      <c r="I43" s="247">
        <f t="shared" si="12"/>
        <v>368</v>
      </c>
      <c r="J43" s="247">
        <f t="shared" si="12"/>
        <v>496</v>
      </c>
      <c r="K43" s="247">
        <f t="shared" si="12"/>
        <v>341</v>
      </c>
      <c r="L43" s="247">
        <f t="shared" si="12"/>
        <v>345</v>
      </c>
      <c r="M43" s="247">
        <f t="shared" si="12"/>
        <v>578</v>
      </c>
      <c r="N43" s="247">
        <f t="shared" si="12"/>
        <v>807</v>
      </c>
      <c r="O43" s="247">
        <f t="shared" si="12"/>
        <v>232</v>
      </c>
      <c r="P43" s="247">
        <f t="shared" si="12"/>
        <v>234</v>
      </c>
      <c r="Q43" s="247">
        <f t="shared" si="12"/>
        <v>325</v>
      </c>
      <c r="R43" s="247">
        <f t="shared" si="12"/>
        <v>419</v>
      </c>
      <c r="S43" s="247">
        <f t="shared" si="12"/>
        <v>212</v>
      </c>
      <c r="T43" s="247">
        <f t="shared" si="12"/>
        <v>207</v>
      </c>
      <c r="U43" s="247">
        <f t="shared" si="12"/>
        <v>264</v>
      </c>
      <c r="V43" s="247">
        <f t="shared" si="12"/>
        <v>336</v>
      </c>
      <c r="W43" s="247">
        <f t="shared" si="12"/>
        <v>262</v>
      </c>
      <c r="X43" s="247">
        <f t="shared" si="12"/>
        <v>259</v>
      </c>
      <c r="Y43" s="247">
        <f t="shared" si="12"/>
        <v>372</v>
      </c>
      <c r="Z43" s="248">
        <f t="shared" si="12"/>
        <v>482</v>
      </c>
    </row>
    <row r="44" spans="1:26">
      <c r="A44" s="239"/>
      <c r="B44" s="239"/>
      <c r="C44" s="239"/>
      <c r="D44" s="239"/>
      <c r="E44" s="198"/>
      <c r="F44" s="255" t="s">
        <v>301</v>
      </c>
      <c r="G44" s="246">
        <f>G3+G13</f>
        <v>212</v>
      </c>
      <c r="H44" s="247">
        <f t="shared" ref="H44:Z44" si="13">H3+H13</f>
        <v>209</v>
      </c>
      <c r="I44" s="247">
        <f t="shared" si="13"/>
        <v>328</v>
      </c>
      <c r="J44" s="247">
        <f t="shared" si="13"/>
        <v>456</v>
      </c>
      <c r="K44" s="247">
        <f t="shared" si="13"/>
        <v>303</v>
      </c>
      <c r="L44" s="247">
        <f t="shared" si="13"/>
        <v>307</v>
      </c>
      <c r="M44" s="247">
        <f t="shared" si="13"/>
        <v>545</v>
      </c>
      <c r="N44" s="247">
        <f t="shared" si="13"/>
        <v>777</v>
      </c>
      <c r="O44" s="247">
        <f t="shared" si="13"/>
        <v>210</v>
      </c>
      <c r="P44" s="247">
        <f t="shared" si="13"/>
        <v>214</v>
      </c>
      <c r="Q44" s="247">
        <f t="shared" si="13"/>
        <v>308</v>
      </c>
      <c r="R44" s="247">
        <f t="shared" si="13"/>
        <v>400</v>
      </c>
      <c r="S44" s="247">
        <f t="shared" si="13"/>
        <v>180</v>
      </c>
      <c r="T44" s="247">
        <f t="shared" si="13"/>
        <v>180</v>
      </c>
      <c r="U44" s="247">
        <f t="shared" si="13"/>
        <v>241</v>
      </c>
      <c r="V44" s="247">
        <f t="shared" si="13"/>
        <v>311</v>
      </c>
      <c r="W44" s="247">
        <f t="shared" si="13"/>
        <v>234</v>
      </c>
      <c r="X44" s="247">
        <f t="shared" si="13"/>
        <v>232</v>
      </c>
      <c r="Y44" s="247">
        <f t="shared" si="13"/>
        <v>348</v>
      </c>
      <c r="Z44" s="248">
        <f t="shared" si="13"/>
        <v>457</v>
      </c>
    </row>
    <row r="45" spans="1:26">
      <c r="A45" s="239"/>
      <c r="B45" s="239"/>
      <c r="C45" s="239"/>
      <c r="D45" s="239"/>
      <c r="E45" s="198"/>
      <c r="F45" s="255" t="s">
        <v>302</v>
      </c>
      <c r="G45" s="133">
        <f>(G43-G44)/G43</f>
        <v>0.171875</v>
      </c>
      <c r="H45" s="58">
        <f t="shared" ref="H45:Z45" si="14">(H43-H44)/H43</f>
        <v>0.19923371647509577</v>
      </c>
      <c r="I45" s="58">
        <f t="shared" si="14"/>
        <v>0.10869565217391304</v>
      </c>
      <c r="J45" s="58">
        <f t="shared" si="14"/>
        <v>8.0645161290322578E-2</v>
      </c>
      <c r="K45" s="58">
        <f t="shared" si="14"/>
        <v>0.11143695014662756</v>
      </c>
      <c r="L45" s="58">
        <f t="shared" si="14"/>
        <v>0.11014492753623188</v>
      </c>
      <c r="M45" s="58">
        <f t="shared" si="14"/>
        <v>5.7093425605536333E-2</v>
      </c>
      <c r="N45" s="58">
        <f t="shared" si="14"/>
        <v>3.717472118959108E-2</v>
      </c>
      <c r="O45" s="58">
        <f t="shared" si="14"/>
        <v>9.4827586206896547E-2</v>
      </c>
      <c r="P45" s="58">
        <f t="shared" si="14"/>
        <v>8.5470085470085472E-2</v>
      </c>
      <c r="Q45" s="58">
        <f t="shared" si="14"/>
        <v>5.2307692307692305E-2</v>
      </c>
      <c r="R45" s="58">
        <f t="shared" si="14"/>
        <v>4.5346062052505964E-2</v>
      </c>
      <c r="S45" s="58">
        <f t="shared" si="14"/>
        <v>0.15094339622641509</v>
      </c>
      <c r="T45" s="58">
        <f t="shared" si="14"/>
        <v>0.13043478260869565</v>
      </c>
      <c r="U45" s="58">
        <f t="shared" si="14"/>
        <v>8.7121212121212127E-2</v>
      </c>
      <c r="V45" s="58">
        <f t="shared" si="14"/>
        <v>7.4404761904761904E-2</v>
      </c>
      <c r="W45" s="58">
        <f t="shared" si="14"/>
        <v>0.10687022900763359</v>
      </c>
      <c r="X45" s="58">
        <f t="shared" si="14"/>
        <v>0.10424710424710425</v>
      </c>
      <c r="Y45" s="58">
        <f t="shared" si="14"/>
        <v>6.4516129032258063E-2</v>
      </c>
      <c r="Z45" s="134">
        <f t="shared" si="14"/>
        <v>5.1867219917012451E-2</v>
      </c>
    </row>
    <row r="46" spans="1:26">
      <c r="A46" s="239"/>
      <c r="B46" s="239"/>
      <c r="C46" s="239"/>
      <c r="D46" s="239"/>
      <c r="E46" s="198"/>
      <c r="F46" s="255" t="s">
        <v>304</v>
      </c>
      <c r="G46" s="246">
        <f>G26</f>
        <v>44</v>
      </c>
      <c r="H46" s="247">
        <f t="shared" ref="H46:Z46" si="15">H26</f>
        <v>52</v>
      </c>
      <c r="I46" s="247">
        <f t="shared" si="15"/>
        <v>40</v>
      </c>
      <c r="J46" s="247">
        <f t="shared" si="15"/>
        <v>40</v>
      </c>
      <c r="K46" s="247">
        <f t="shared" si="15"/>
        <v>38</v>
      </c>
      <c r="L46" s="247">
        <f t="shared" si="15"/>
        <v>38</v>
      </c>
      <c r="M46" s="247">
        <f t="shared" si="15"/>
        <v>33</v>
      </c>
      <c r="N46" s="247">
        <f t="shared" si="15"/>
        <v>30</v>
      </c>
      <c r="O46" s="247">
        <f t="shared" si="15"/>
        <v>22</v>
      </c>
      <c r="P46" s="247">
        <f t="shared" si="15"/>
        <v>20</v>
      </c>
      <c r="Q46" s="247">
        <f t="shared" si="15"/>
        <v>17</v>
      </c>
      <c r="R46" s="247">
        <f t="shared" si="15"/>
        <v>19</v>
      </c>
      <c r="S46" s="247">
        <f t="shared" si="15"/>
        <v>32</v>
      </c>
      <c r="T46" s="247">
        <f t="shared" si="15"/>
        <v>27</v>
      </c>
      <c r="U46" s="247">
        <f t="shared" si="15"/>
        <v>23</v>
      </c>
      <c r="V46" s="247">
        <f t="shared" si="15"/>
        <v>25</v>
      </c>
      <c r="W46" s="247">
        <f t="shared" si="15"/>
        <v>28</v>
      </c>
      <c r="X46" s="247">
        <f t="shared" si="15"/>
        <v>27</v>
      </c>
      <c r="Y46" s="247">
        <f t="shared" si="15"/>
        <v>24</v>
      </c>
      <c r="Z46" s="248">
        <f t="shared" si="15"/>
        <v>25</v>
      </c>
    </row>
    <row r="47" spans="1:26">
      <c r="A47" s="239"/>
      <c r="B47" s="239"/>
      <c r="C47" s="239"/>
      <c r="D47" s="239"/>
      <c r="E47" s="197" t="s">
        <v>22</v>
      </c>
      <c r="F47" s="251" t="s">
        <v>300</v>
      </c>
      <c r="G47" s="243">
        <f>G3+G16+G29</f>
        <v>256</v>
      </c>
      <c r="H47" s="244">
        <f t="shared" ref="H47:Z47" si="16">H3+H16+H29</f>
        <v>257</v>
      </c>
      <c r="I47" s="244">
        <f t="shared" si="16"/>
        <v>371</v>
      </c>
      <c r="J47" s="244">
        <f t="shared" si="16"/>
        <v>496</v>
      </c>
      <c r="K47" s="244">
        <f t="shared" si="16"/>
        <v>341</v>
      </c>
      <c r="L47" s="244">
        <f t="shared" si="16"/>
        <v>345</v>
      </c>
      <c r="M47" s="244">
        <f t="shared" si="16"/>
        <v>578</v>
      </c>
      <c r="N47" s="244">
        <f t="shared" si="16"/>
        <v>807</v>
      </c>
      <c r="O47" s="244">
        <f t="shared" si="16"/>
        <v>228</v>
      </c>
      <c r="P47" s="244">
        <f t="shared" si="16"/>
        <v>237</v>
      </c>
      <c r="Q47" s="244">
        <f t="shared" si="16"/>
        <v>327</v>
      </c>
      <c r="R47" s="244">
        <f t="shared" si="16"/>
        <v>421</v>
      </c>
      <c r="S47" s="244">
        <f t="shared" si="16"/>
        <v>209</v>
      </c>
      <c r="T47" s="244">
        <f t="shared" si="16"/>
        <v>209</v>
      </c>
      <c r="U47" s="244">
        <f t="shared" si="16"/>
        <v>268</v>
      </c>
      <c r="V47" s="244">
        <f t="shared" si="16"/>
        <v>333</v>
      </c>
      <c r="W47" s="244">
        <f t="shared" si="16"/>
        <v>259</v>
      </c>
      <c r="X47" s="244">
        <f t="shared" si="16"/>
        <v>263</v>
      </c>
      <c r="Y47" s="244">
        <f t="shared" si="16"/>
        <v>373</v>
      </c>
      <c r="Z47" s="245">
        <f t="shared" si="16"/>
        <v>483</v>
      </c>
    </row>
    <row r="48" spans="1:26">
      <c r="A48" s="239"/>
      <c r="B48" s="239"/>
      <c r="C48" s="239"/>
      <c r="D48" s="239"/>
      <c r="E48" s="197"/>
      <c r="F48" s="251" t="s">
        <v>301</v>
      </c>
      <c r="G48" s="243">
        <f>G3+G16</f>
        <v>212</v>
      </c>
      <c r="H48" s="244">
        <f t="shared" ref="H48:Z48" si="17">H3+H16</f>
        <v>208</v>
      </c>
      <c r="I48" s="244">
        <f t="shared" si="17"/>
        <v>328</v>
      </c>
      <c r="J48" s="244">
        <f t="shared" si="17"/>
        <v>456</v>
      </c>
      <c r="K48" s="244">
        <f t="shared" si="17"/>
        <v>303</v>
      </c>
      <c r="L48" s="244">
        <f t="shared" si="17"/>
        <v>307</v>
      </c>
      <c r="M48" s="244">
        <f t="shared" si="17"/>
        <v>545</v>
      </c>
      <c r="N48" s="244">
        <f t="shared" si="17"/>
        <v>777</v>
      </c>
      <c r="O48" s="244">
        <f t="shared" si="17"/>
        <v>211</v>
      </c>
      <c r="P48" s="244">
        <f t="shared" si="17"/>
        <v>220</v>
      </c>
      <c r="Q48" s="244">
        <f t="shared" si="17"/>
        <v>309</v>
      </c>
      <c r="R48" s="244">
        <f t="shared" si="17"/>
        <v>406</v>
      </c>
      <c r="S48" s="244">
        <f t="shared" si="17"/>
        <v>180</v>
      </c>
      <c r="T48" s="244">
        <f t="shared" si="17"/>
        <v>180</v>
      </c>
      <c r="U48" s="244">
        <f t="shared" si="17"/>
        <v>242</v>
      </c>
      <c r="V48" s="244">
        <f t="shared" si="17"/>
        <v>309</v>
      </c>
      <c r="W48" s="244">
        <f t="shared" si="17"/>
        <v>234</v>
      </c>
      <c r="X48" s="244">
        <f t="shared" si="17"/>
        <v>237</v>
      </c>
      <c r="Y48" s="244">
        <f t="shared" si="17"/>
        <v>351</v>
      </c>
      <c r="Z48" s="245">
        <f t="shared" si="17"/>
        <v>462</v>
      </c>
    </row>
    <row r="49" spans="1:26">
      <c r="A49" s="239"/>
      <c r="B49" s="239"/>
      <c r="C49" s="239"/>
      <c r="D49" s="239"/>
      <c r="E49" s="197"/>
      <c r="F49" s="251" t="s">
        <v>302</v>
      </c>
      <c r="G49" s="92">
        <f>(G47-G48)/G47</f>
        <v>0.171875</v>
      </c>
      <c r="H49" s="46">
        <f t="shared" ref="H49:Z49" si="18">(H47-H48)/H47</f>
        <v>0.19066147859922178</v>
      </c>
      <c r="I49" s="46">
        <f t="shared" si="18"/>
        <v>0.11590296495956873</v>
      </c>
      <c r="J49" s="46">
        <f t="shared" si="18"/>
        <v>8.0645161290322578E-2</v>
      </c>
      <c r="K49" s="46">
        <f t="shared" si="18"/>
        <v>0.11143695014662756</v>
      </c>
      <c r="L49" s="46">
        <f t="shared" si="18"/>
        <v>0.11014492753623188</v>
      </c>
      <c r="M49" s="46">
        <f t="shared" si="18"/>
        <v>5.7093425605536333E-2</v>
      </c>
      <c r="N49" s="46">
        <f t="shared" si="18"/>
        <v>3.717472118959108E-2</v>
      </c>
      <c r="O49" s="46">
        <f t="shared" si="18"/>
        <v>7.4561403508771926E-2</v>
      </c>
      <c r="P49" s="46">
        <f t="shared" si="18"/>
        <v>7.1729957805907171E-2</v>
      </c>
      <c r="Q49" s="46">
        <f t="shared" si="18"/>
        <v>5.5045871559633031E-2</v>
      </c>
      <c r="R49" s="46">
        <f t="shared" si="18"/>
        <v>3.5629453681710214E-2</v>
      </c>
      <c r="S49" s="46">
        <f t="shared" si="18"/>
        <v>0.13875598086124402</v>
      </c>
      <c r="T49" s="46">
        <f t="shared" si="18"/>
        <v>0.13875598086124402</v>
      </c>
      <c r="U49" s="46">
        <f t="shared" si="18"/>
        <v>9.7014925373134331E-2</v>
      </c>
      <c r="V49" s="46">
        <f t="shared" si="18"/>
        <v>7.2072072072072071E-2</v>
      </c>
      <c r="W49" s="46">
        <f t="shared" si="18"/>
        <v>9.6525096525096526E-2</v>
      </c>
      <c r="X49" s="46">
        <f t="shared" si="18"/>
        <v>9.8859315589353611E-2</v>
      </c>
      <c r="Y49" s="46">
        <f t="shared" si="18"/>
        <v>5.8981233243967826E-2</v>
      </c>
      <c r="Z49" s="93">
        <f t="shared" si="18"/>
        <v>4.3478260869565216E-2</v>
      </c>
    </row>
    <row r="50" spans="1:26">
      <c r="A50" s="239"/>
      <c r="B50" s="239"/>
      <c r="C50" s="239"/>
      <c r="D50" s="239"/>
      <c r="E50" s="197"/>
      <c r="F50" s="251" t="s">
        <v>304</v>
      </c>
      <c r="G50" s="243">
        <f>G29</f>
        <v>44</v>
      </c>
      <c r="H50" s="244">
        <f t="shared" ref="H50:Z50" si="19">H29</f>
        <v>49</v>
      </c>
      <c r="I50" s="244">
        <f t="shared" si="19"/>
        <v>43</v>
      </c>
      <c r="J50" s="244">
        <f t="shared" si="19"/>
        <v>40</v>
      </c>
      <c r="K50" s="244">
        <f t="shared" si="19"/>
        <v>38</v>
      </c>
      <c r="L50" s="244">
        <f t="shared" si="19"/>
        <v>38</v>
      </c>
      <c r="M50" s="244">
        <f t="shared" si="19"/>
        <v>33</v>
      </c>
      <c r="N50" s="244">
        <f t="shared" si="19"/>
        <v>30</v>
      </c>
      <c r="O50" s="244">
        <f t="shared" si="19"/>
        <v>17</v>
      </c>
      <c r="P50" s="244">
        <f t="shared" si="19"/>
        <v>17</v>
      </c>
      <c r="Q50" s="244">
        <f t="shared" si="19"/>
        <v>18</v>
      </c>
      <c r="R50" s="244">
        <f t="shared" si="19"/>
        <v>15</v>
      </c>
      <c r="S50" s="244">
        <f t="shared" si="19"/>
        <v>29</v>
      </c>
      <c r="T50" s="244">
        <f t="shared" si="19"/>
        <v>29</v>
      </c>
      <c r="U50" s="244">
        <f t="shared" si="19"/>
        <v>26</v>
      </c>
      <c r="V50" s="244">
        <f t="shared" si="19"/>
        <v>24</v>
      </c>
      <c r="W50" s="244">
        <f t="shared" si="19"/>
        <v>25</v>
      </c>
      <c r="X50" s="244">
        <f t="shared" si="19"/>
        <v>26</v>
      </c>
      <c r="Y50" s="244">
        <f t="shared" si="19"/>
        <v>22</v>
      </c>
      <c r="Z50" s="245">
        <f t="shared" si="19"/>
        <v>21</v>
      </c>
    </row>
    <row r="51" spans="1:26">
      <c r="A51" s="239"/>
      <c r="B51" s="239"/>
      <c r="C51" s="239"/>
      <c r="D51" s="239"/>
      <c r="E51" s="198" t="s">
        <v>23</v>
      </c>
      <c r="F51" s="255" t="s">
        <v>300</v>
      </c>
      <c r="G51" s="246">
        <f>G3+G19+G32</f>
        <v>256</v>
      </c>
      <c r="H51" s="247">
        <f t="shared" ref="H51:Z51" si="20">H3+H19+H32</f>
        <v>261</v>
      </c>
      <c r="I51" s="247">
        <f t="shared" si="20"/>
        <v>368</v>
      </c>
      <c r="J51" s="247">
        <f t="shared" si="20"/>
        <v>496</v>
      </c>
      <c r="K51" s="247">
        <f t="shared" si="20"/>
        <v>341</v>
      </c>
      <c r="L51" s="247">
        <f t="shared" si="20"/>
        <v>345</v>
      </c>
      <c r="M51" s="247">
        <f t="shared" si="20"/>
        <v>578</v>
      </c>
      <c r="N51" s="247">
        <f t="shared" si="20"/>
        <v>807</v>
      </c>
      <c r="O51" s="247">
        <f t="shared" si="20"/>
        <v>227</v>
      </c>
      <c r="P51" s="247">
        <f t="shared" si="20"/>
        <v>234</v>
      </c>
      <c r="Q51" s="247">
        <f t="shared" si="20"/>
        <v>326</v>
      </c>
      <c r="R51" s="247">
        <f t="shared" si="20"/>
        <v>421</v>
      </c>
      <c r="S51" s="247">
        <f t="shared" si="20"/>
        <v>212</v>
      </c>
      <c r="T51" s="247">
        <f t="shared" si="20"/>
        <v>207</v>
      </c>
      <c r="U51" s="247">
        <f t="shared" si="20"/>
        <v>268</v>
      </c>
      <c r="V51" s="247">
        <f t="shared" si="20"/>
        <v>335</v>
      </c>
      <c r="W51" s="247">
        <f t="shared" si="20"/>
        <v>258</v>
      </c>
      <c r="X51" s="247">
        <f t="shared" si="20"/>
        <v>260</v>
      </c>
      <c r="Y51" s="247">
        <f t="shared" si="20"/>
        <v>372</v>
      </c>
      <c r="Z51" s="248">
        <f t="shared" si="20"/>
        <v>483</v>
      </c>
    </row>
    <row r="52" spans="1:26">
      <c r="A52" s="239"/>
      <c r="B52" s="239"/>
      <c r="C52" s="239"/>
      <c r="D52" s="239"/>
      <c r="E52" s="198"/>
      <c r="F52" s="255" t="s">
        <v>301</v>
      </c>
      <c r="G52" s="246">
        <f>G3+G19</f>
        <v>212</v>
      </c>
      <c r="H52" s="247">
        <f t="shared" ref="H52:Z52" si="21">H3+H19</f>
        <v>209</v>
      </c>
      <c r="I52" s="247">
        <f t="shared" si="21"/>
        <v>328</v>
      </c>
      <c r="J52" s="247">
        <f t="shared" si="21"/>
        <v>456</v>
      </c>
      <c r="K52" s="247">
        <f t="shared" si="21"/>
        <v>303</v>
      </c>
      <c r="L52" s="247">
        <f t="shared" si="21"/>
        <v>307</v>
      </c>
      <c r="M52" s="247">
        <f t="shared" si="21"/>
        <v>545</v>
      </c>
      <c r="N52" s="247">
        <f t="shared" si="21"/>
        <v>777</v>
      </c>
      <c r="O52" s="247">
        <f t="shared" si="21"/>
        <v>210</v>
      </c>
      <c r="P52" s="247">
        <f t="shared" si="21"/>
        <v>214</v>
      </c>
      <c r="Q52" s="247">
        <f t="shared" si="21"/>
        <v>309</v>
      </c>
      <c r="R52" s="247">
        <f t="shared" si="21"/>
        <v>403</v>
      </c>
      <c r="S52" s="247">
        <f t="shared" si="21"/>
        <v>180</v>
      </c>
      <c r="T52" s="247">
        <f t="shared" si="21"/>
        <v>179</v>
      </c>
      <c r="U52" s="247">
        <f t="shared" si="21"/>
        <v>241</v>
      </c>
      <c r="V52" s="247">
        <f t="shared" si="21"/>
        <v>311</v>
      </c>
      <c r="W52" s="247">
        <f t="shared" si="21"/>
        <v>235</v>
      </c>
      <c r="X52" s="247">
        <f t="shared" si="21"/>
        <v>234</v>
      </c>
      <c r="Y52" s="247">
        <f t="shared" si="21"/>
        <v>352</v>
      </c>
      <c r="Z52" s="248">
        <f t="shared" si="21"/>
        <v>461</v>
      </c>
    </row>
    <row r="53" spans="1:26">
      <c r="A53" s="239"/>
      <c r="B53" s="239"/>
      <c r="C53" s="239"/>
      <c r="D53" s="239"/>
      <c r="E53" s="198"/>
      <c r="F53" s="255" t="s">
        <v>302</v>
      </c>
      <c r="G53" s="133">
        <f>(G51-G52)/G51</f>
        <v>0.171875</v>
      </c>
      <c r="H53" s="58">
        <f t="shared" ref="H53:Z53" si="22">(H51-H52)/H51</f>
        <v>0.19923371647509577</v>
      </c>
      <c r="I53" s="58">
        <f t="shared" si="22"/>
        <v>0.10869565217391304</v>
      </c>
      <c r="J53" s="58">
        <f t="shared" si="22"/>
        <v>8.0645161290322578E-2</v>
      </c>
      <c r="K53" s="58">
        <f t="shared" si="22"/>
        <v>0.11143695014662756</v>
      </c>
      <c r="L53" s="58">
        <f t="shared" si="22"/>
        <v>0.11014492753623188</v>
      </c>
      <c r="M53" s="58">
        <f t="shared" si="22"/>
        <v>5.7093425605536333E-2</v>
      </c>
      <c r="N53" s="58">
        <f t="shared" si="22"/>
        <v>3.717472118959108E-2</v>
      </c>
      <c r="O53" s="58">
        <f t="shared" si="22"/>
        <v>7.4889867841409691E-2</v>
      </c>
      <c r="P53" s="58">
        <f t="shared" si="22"/>
        <v>8.5470085470085472E-2</v>
      </c>
      <c r="Q53" s="58">
        <f t="shared" si="22"/>
        <v>5.2147239263803678E-2</v>
      </c>
      <c r="R53" s="58">
        <f t="shared" si="22"/>
        <v>4.2755344418052253E-2</v>
      </c>
      <c r="S53" s="58">
        <f t="shared" si="22"/>
        <v>0.15094339622641509</v>
      </c>
      <c r="T53" s="58">
        <f t="shared" si="22"/>
        <v>0.13526570048309178</v>
      </c>
      <c r="U53" s="58">
        <f t="shared" si="22"/>
        <v>0.10074626865671642</v>
      </c>
      <c r="V53" s="58">
        <f t="shared" si="22"/>
        <v>7.1641791044776124E-2</v>
      </c>
      <c r="W53" s="58">
        <f t="shared" si="22"/>
        <v>8.9147286821705432E-2</v>
      </c>
      <c r="X53" s="58">
        <f t="shared" si="22"/>
        <v>0.1</v>
      </c>
      <c r="Y53" s="58">
        <f t="shared" si="22"/>
        <v>5.3763440860215055E-2</v>
      </c>
      <c r="Z53" s="134">
        <f t="shared" si="22"/>
        <v>4.5548654244306416E-2</v>
      </c>
    </row>
    <row r="54" spans="1:26">
      <c r="A54" s="239"/>
      <c r="B54" s="239"/>
      <c r="C54" s="239"/>
      <c r="D54" s="239"/>
      <c r="E54" s="198"/>
      <c r="F54" s="255" t="s">
        <v>304</v>
      </c>
      <c r="G54" s="256">
        <f>G32</f>
        <v>44</v>
      </c>
      <c r="H54" s="257">
        <f t="shared" ref="H54:Z54" si="23">H32</f>
        <v>52</v>
      </c>
      <c r="I54" s="257">
        <f t="shared" si="23"/>
        <v>40</v>
      </c>
      <c r="J54" s="257">
        <f t="shared" si="23"/>
        <v>40</v>
      </c>
      <c r="K54" s="257">
        <f t="shared" si="23"/>
        <v>38</v>
      </c>
      <c r="L54" s="257">
        <f t="shared" si="23"/>
        <v>38</v>
      </c>
      <c r="M54" s="257">
        <f t="shared" si="23"/>
        <v>33</v>
      </c>
      <c r="N54" s="257">
        <f t="shared" si="23"/>
        <v>30</v>
      </c>
      <c r="O54" s="257">
        <f t="shared" si="23"/>
        <v>17</v>
      </c>
      <c r="P54" s="257">
        <f t="shared" si="23"/>
        <v>20</v>
      </c>
      <c r="Q54" s="257">
        <f t="shared" si="23"/>
        <v>17</v>
      </c>
      <c r="R54" s="257">
        <f t="shared" si="23"/>
        <v>18</v>
      </c>
      <c r="S54" s="257">
        <f t="shared" si="23"/>
        <v>32</v>
      </c>
      <c r="T54" s="257">
        <f t="shared" si="23"/>
        <v>28</v>
      </c>
      <c r="U54" s="257">
        <f t="shared" si="23"/>
        <v>27</v>
      </c>
      <c r="V54" s="257">
        <f t="shared" si="23"/>
        <v>24</v>
      </c>
      <c r="W54" s="257">
        <f t="shared" si="23"/>
        <v>23</v>
      </c>
      <c r="X54" s="257">
        <f t="shared" si="23"/>
        <v>26</v>
      </c>
      <c r="Y54" s="257">
        <f t="shared" si="23"/>
        <v>20</v>
      </c>
      <c r="Z54" s="258">
        <f t="shared" si="23"/>
        <v>22</v>
      </c>
    </row>
  </sheetData>
  <mergeCells count="67">
    <mergeCell ref="E39:E42"/>
    <mergeCell ref="E43:E46"/>
    <mergeCell ref="E47:E50"/>
    <mergeCell ref="A39:D54"/>
    <mergeCell ref="E51:E54"/>
    <mergeCell ref="W1:Z1"/>
    <mergeCell ref="W34:Z34"/>
    <mergeCell ref="W35:Z35"/>
    <mergeCell ref="W36:Z36"/>
    <mergeCell ref="A34:F34"/>
    <mergeCell ref="G34:J34"/>
    <mergeCell ref="A35:F35"/>
    <mergeCell ref="G35:J35"/>
    <mergeCell ref="A36:F36"/>
    <mergeCell ref="G36:J36"/>
    <mergeCell ref="A1:A2"/>
    <mergeCell ref="B1:B2"/>
    <mergeCell ref="C1:C2"/>
    <mergeCell ref="D1:D2"/>
    <mergeCell ref="O1:R1"/>
    <mergeCell ref="G7:J7"/>
    <mergeCell ref="G1:J1"/>
    <mergeCell ref="G33:J33"/>
    <mergeCell ref="E1:E2"/>
    <mergeCell ref="F1:F2"/>
    <mergeCell ref="G20:J20"/>
    <mergeCell ref="E6:F6"/>
    <mergeCell ref="E8:E10"/>
    <mergeCell ref="E11:E13"/>
    <mergeCell ref="E14:E16"/>
    <mergeCell ref="E17:E19"/>
    <mergeCell ref="E21:E23"/>
    <mergeCell ref="E24:E26"/>
    <mergeCell ref="E27:E29"/>
    <mergeCell ref="E30:E32"/>
    <mergeCell ref="S1:V1"/>
    <mergeCell ref="S34:V34"/>
    <mergeCell ref="S35:V35"/>
    <mergeCell ref="S36:V36"/>
    <mergeCell ref="K1:N1"/>
    <mergeCell ref="K34:N34"/>
    <mergeCell ref="K35:N35"/>
    <mergeCell ref="K36:N36"/>
    <mergeCell ref="O34:R34"/>
    <mergeCell ref="O35:R35"/>
    <mergeCell ref="O36:R36"/>
    <mergeCell ref="A37:F37"/>
    <mergeCell ref="E3:F3"/>
    <mergeCell ref="B3:B6"/>
    <mergeCell ref="A3:A6"/>
    <mergeCell ref="C3:C6"/>
    <mergeCell ref="D3:D6"/>
    <mergeCell ref="E4:F4"/>
    <mergeCell ref="E5:F5"/>
    <mergeCell ref="D8:D19"/>
    <mergeCell ref="C8:C19"/>
    <mergeCell ref="B8:B19"/>
    <mergeCell ref="A8:A19"/>
    <mergeCell ref="A21:A32"/>
    <mergeCell ref="B21:B32"/>
    <mergeCell ref="C21:C32"/>
    <mergeCell ref="D21:D32"/>
    <mergeCell ref="G37:J37"/>
    <mergeCell ref="K37:N37"/>
    <mergeCell ref="O37:R37"/>
    <mergeCell ref="S37:V37"/>
    <mergeCell ref="W37:Z3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45"/>
  <sheetViews>
    <sheetView workbookViewId="0">
      <selection activeCell="L50" sqref="L50"/>
    </sheetView>
  </sheetViews>
  <sheetFormatPr baseColWidth="10" defaultRowHeight="15" x14ac:dyDescent="0"/>
  <sheetData>
    <row r="2" spans="1:60" ht="20">
      <c r="A2" s="230" t="s">
        <v>13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4" t="s">
        <v>14</v>
      </c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0" t="s">
        <v>15</v>
      </c>
      <c r="Z2" s="230"/>
      <c r="AA2" s="230"/>
      <c r="AB2" s="230"/>
      <c r="AC2" s="230"/>
      <c r="AD2" s="230"/>
      <c r="AE2" s="230"/>
      <c r="AF2" s="230"/>
      <c r="AG2" s="230"/>
      <c r="AH2" s="230"/>
      <c r="AI2" s="230"/>
      <c r="AJ2" s="230"/>
      <c r="AK2" s="234" t="s">
        <v>16</v>
      </c>
      <c r="AL2" s="234"/>
      <c r="AM2" s="234"/>
      <c r="AN2" s="234"/>
      <c r="AO2" s="234"/>
      <c r="AP2" s="234"/>
      <c r="AQ2" s="234"/>
      <c r="AR2" s="234"/>
      <c r="AS2" s="234"/>
      <c r="AT2" s="234"/>
      <c r="AU2" s="234"/>
      <c r="AV2" s="234"/>
      <c r="AW2" s="230" t="s">
        <v>17</v>
      </c>
      <c r="AX2" s="230"/>
      <c r="AY2" s="230"/>
      <c r="AZ2" s="230"/>
      <c r="BA2" s="230"/>
      <c r="BB2" s="230"/>
      <c r="BC2" s="230"/>
      <c r="BD2" s="230"/>
      <c r="BE2" s="230"/>
      <c r="BF2" s="230"/>
      <c r="BG2" s="230"/>
      <c r="BH2" s="230"/>
    </row>
    <row r="3" spans="1:60" ht="20">
      <c r="A3" s="231" t="s">
        <v>86</v>
      </c>
      <c r="B3" s="232"/>
      <c r="C3" s="232"/>
      <c r="D3" s="233"/>
      <c r="E3" s="231" t="s">
        <v>101</v>
      </c>
      <c r="F3" s="232"/>
      <c r="G3" s="232"/>
      <c r="H3" s="233"/>
      <c r="I3" s="231" t="s">
        <v>115</v>
      </c>
      <c r="J3" s="232"/>
      <c r="K3" s="232"/>
      <c r="L3" s="233"/>
      <c r="M3" s="231" t="s">
        <v>86</v>
      </c>
      <c r="N3" s="232"/>
      <c r="O3" s="232"/>
      <c r="P3" s="233"/>
      <c r="Q3" s="231" t="s">
        <v>101</v>
      </c>
      <c r="R3" s="232"/>
      <c r="S3" s="232"/>
      <c r="T3" s="233"/>
      <c r="U3" s="231" t="s">
        <v>115</v>
      </c>
      <c r="V3" s="232"/>
      <c r="W3" s="232"/>
      <c r="X3" s="233"/>
      <c r="Y3" s="231" t="s">
        <v>86</v>
      </c>
      <c r="Z3" s="232"/>
      <c r="AA3" s="232"/>
      <c r="AB3" s="233"/>
      <c r="AC3" s="231" t="s">
        <v>101</v>
      </c>
      <c r="AD3" s="232"/>
      <c r="AE3" s="232"/>
      <c r="AF3" s="233"/>
      <c r="AG3" s="231" t="s">
        <v>115</v>
      </c>
      <c r="AH3" s="232"/>
      <c r="AI3" s="232"/>
      <c r="AJ3" s="233"/>
      <c r="AK3" s="231" t="s">
        <v>86</v>
      </c>
      <c r="AL3" s="232"/>
      <c r="AM3" s="232"/>
      <c r="AN3" s="233"/>
      <c r="AO3" s="231" t="s">
        <v>101</v>
      </c>
      <c r="AP3" s="232"/>
      <c r="AQ3" s="232"/>
      <c r="AR3" s="233"/>
      <c r="AS3" s="231" t="s">
        <v>115</v>
      </c>
      <c r="AT3" s="232"/>
      <c r="AU3" s="232"/>
      <c r="AV3" s="233"/>
      <c r="AW3" s="231" t="s">
        <v>86</v>
      </c>
      <c r="AX3" s="232"/>
      <c r="AY3" s="232"/>
      <c r="AZ3" s="233"/>
      <c r="BA3" s="231" t="s">
        <v>101</v>
      </c>
      <c r="BB3" s="232"/>
      <c r="BC3" s="232"/>
      <c r="BD3" s="233"/>
      <c r="BE3" s="231" t="s">
        <v>115</v>
      </c>
      <c r="BF3" s="232"/>
      <c r="BG3" s="232"/>
      <c r="BH3" s="233"/>
    </row>
    <row r="4" spans="1:60">
      <c r="A4" s="4" t="s">
        <v>51</v>
      </c>
      <c r="B4" s="5"/>
      <c r="C4" s="5"/>
      <c r="D4" s="6"/>
      <c r="E4" s="4" t="s">
        <v>51</v>
      </c>
      <c r="F4" s="5"/>
      <c r="G4" s="5"/>
      <c r="H4" s="6"/>
      <c r="I4" s="4" t="s">
        <v>51</v>
      </c>
      <c r="J4" s="5"/>
      <c r="K4" s="5"/>
      <c r="L4" s="6"/>
      <c r="M4" s="4" t="s">
        <v>51</v>
      </c>
      <c r="N4" s="5"/>
      <c r="O4" s="5"/>
      <c r="P4" s="6"/>
      <c r="Q4" s="4" t="s">
        <v>51</v>
      </c>
      <c r="R4" s="5"/>
      <c r="S4" s="5"/>
      <c r="T4" s="6"/>
      <c r="U4" s="4" t="s">
        <v>51</v>
      </c>
      <c r="V4" s="5"/>
      <c r="W4" s="5"/>
      <c r="X4" s="6"/>
      <c r="Y4" s="4" t="s">
        <v>51</v>
      </c>
      <c r="Z4" s="5"/>
      <c r="AA4" s="5"/>
      <c r="AB4" s="6"/>
      <c r="AC4" s="4" t="s">
        <v>51</v>
      </c>
      <c r="AD4" s="5"/>
      <c r="AE4" s="5"/>
      <c r="AF4" s="6"/>
      <c r="AG4" s="4" t="s">
        <v>51</v>
      </c>
      <c r="AH4" s="5"/>
      <c r="AI4" s="5"/>
      <c r="AJ4" s="6"/>
      <c r="AK4" s="4" t="s">
        <v>51</v>
      </c>
      <c r="AL4" s="5"/>
      <c r="AM4" s="5"/>
      <c r="AN4" s="6"/>
      <c r="AO4" s="4" t="s">
        <v>51</v>
      </c>
      <c r="AP4" s="5"/>
      <c r="AQ4" s="5"/>
      <c r="AR4" s="6"/>
      <c r="AS4" s="4" t="s">
        <v>51</v>
      </c>
      <c r="AT4" s="5"/>
      <c r="AU4" s="5"/>
      <c r="AV4" s="6"/>
      <c r="AW4" s="4" t="s">
        <v>51</v>
      </c>
      <c r="AX4" s="5"/>
      <c r="AY4" s="5"/>
      <c r="AZ4" s="6"/>
      <c r="BA4" s="4" t="s">
        <v>51</v>
      </c>
      <c r="BB4" s="5"/>
      <c r="BC4" s="5"/>
      <c r="BD4" s="6"/>
      <c r="BE4" s="4" t="s">
        <v>51</v>
      </c>
      <c r="BF4" s="5"/>
      <c r="BG4" s="5"/>
      <c r="BH4" s="6"/>
    </row>
    <row r="5" spans="1:60">
      <c r="A5" s="4" t="s">
        <v>52</v>
      </c>
      <c r="B5" s="5"/>
      <c r="C5" s="5"/>
      <c r="D5" s="6"/>
      <c r="E5" s="4" t="s">
        <v>52</v>
      </c>
      <c r="F5" s="5"/>
      <c r="G5" s="5"/>
      <c r="H5" s="6"/>
      <c r="I5" s="4" t="s">
        <v>52</v>
      </c>
      <c r="J5" s="5"/>
      <c r="K5" s="5"/>
      <c r="L5" s="6"/>
      <c r="M5" s="4" t="s">
        <v>52</v>
      </c>
      <c r="N5" s="5"/>
      <c r="O5" s="5"/>
      <c r="P5" s="6"/>
      <c r="Q5" s="4" t="s">
        <v>52</v>
      </c>
      <c r="R5" s="5"/>
      <c r="S5" s="5"/>
      <c r="T5" s="6"/>
      <c r="U5" s="4" t="s">
        <v>52</v>
      </c>
      <c r="V5" s="5"/>
      <c r="W5" s="5"/>
      <c r="X5" s="6"/>
      <c r="Y5" s="4" t="s">
        <v>52</v>
      </c>
      <c r="Z5" s="5"/>
      <c r="AA5" s="5"/>
      <c r="AB5" s="6"/>
      <c r="AC5" s="4" t="s">
        <v>52</v>
      </c>
      <c r="AD5" s="5"/>
      <c r="AE5" s="5"/>
      <c r="AF5" s="6"/>
      <c r="AG5" s="4" t="s">
        <v>52</v>
      </c>
      <c r="AH5" s="5"/>
      <c r="AI5" s="5"/>
      <c r="AJ5" s="6"/>
      <c r="AK5" s="4" t="s">
        <v>52</v>
      </c>
      <c r="AL5" s="5"/>
      <c r="AM5" s="5"/>
      <c r="AN5" s="6"/>
      <c r="AO5" s="4" t="s">
        <v>52</v>
      </c>
      <c r="AP5" s="5"/>
      <c r="AQ5" s="5"/>
      <c r="AR5" s="6"/>
      <c r="AS5" s="4" t="s">
        <v>52</v>
      </c>
      <c r="AT5" s="5"/>
      <c r="AU5" s="5"/>
      <c r="AV5" s="6"/>
      <c r="AW5" s="4" t="s">
        <v>52</v>
      </c>
      <c r="AX5" s="5"/>
      <c r="AY5" s="5"/>
      <c r="AZ5" s="6"/>
      <c r="BA5" s="4" t="s">
        <v>52</v>
      </c>
      <c r="BB5" s="5"/>
      <c r="BC5" s="5"/>
      <c r="BD5" s="6"/>
      <c r="BE5" s="4" t="s">
        <v>52</v>
      </c>
      <c r="BF5" s="5"/>
      <c r="BG5" s="5"/>
      <c r="BH5" s="6"/>
    </row>
    <row r="6" spans="1:60">
      <c r="A6" s="4" t="s">
        <v>53</v>
      </c>
      <c r="B6" s="5"/>
      <c r="C6" s="5"/>
      <c r="D6" s="6"/>
      <c r="E6" s="4" t="s">
        <v>53</v>
      </c>
      <c r="F6" s="5"/>
      <c r="G6" s="5"/>
      <c r="H6" s="6"/>
      <c r="I6" s="4" t="s">
        <v>53</v>
      </c>
      <c r="J6" s="5"/>
      <c r="K6" s="5"/>
      <c r="L6" s="6"/>
      <c r="M6" s="4" t="s">
        <v>53</v>
      </c>
      <c r="N6" s="5"/>
      <c r="O6" s="5"/>
      <c r="P6" s="6"/>
      <c r="Q6" s="4" t="s">
        <v>53</v>
      </c>
      <c r="R6" s="5"/>
      <c r="S6" s="5"/>
      <c r="T6" s="6"/>
      <c r="U6" s="4" t="s">
        <v>53</v>
      </c>
      <c r="V6" s="5"/>
      <c r="W6" s="5"/>
      <c r="X6" s="6"/>
      <c r="Y6" s="4" t="s">
        <v>53</v>
      </c>
      <c r="Z6" s="5"/>
      <c r="AA6" s="5"/>
      <c r="AB6" s="6"/>
      <c r="AC6" s="4" t="s">
        <v>53</v>
      </c>
      <c r="AD6" s="5"/>
      <c r="AE6" s="5"/>
      <c r="AF6" s="6"/>
      <c r="AG6" s="4" t="s">
        <v>53</v>
      </c>
      <c r="AH6" s="5"/>
      <c r="AI6" s="5"/>
      <c r="AJ6" s="6"/>
      <c r="AK6" s="4" t="s">
        <v>53</v>
      </c>
      <c r="AL6" s="5"/>
      <c r="AM6" s="5"/>
      <c r="AN6" s="6"/>
      <c r="AO6" s="4" t="s">
        <v>53</v>
      </c>
      <c r="AP6" s="5"/>
      <c r="AQ6" s="5"/>
      <c r="AR6" s="6"/>
      <c r="AS6" s="4" t="s">
        <v>53</v>
      </c>
      <c r="AT6" s="5"/>
      <c r="AU6" s="5"/>
      <c r="AV6" s="6"/>
      <c r="AW6" s="4" t="s">
        <v>53</v>
      </c>
      <c r="AX6" s="5"/>
      <c r="AY6" s="5"/>
      <c r="AZ6" s="6"/>
      <c r="BA6" s="4" t="s">
        <v>53</v>
      </c>
      <c r="BB6" s="5"/>
      <c r="BC6" s="5"/>
      <c r="BD6" s="6"/>
      <c r="BE6" s="4" t="s">
        <v>53</v>
      </c>
      <c r="BF6" s="5"/>
      <c r="BG6" s="5"/>
      <c r="BH6" s="6"/>
    </row>
    <row r="7" spans="1:60">
      <c r="A7" s="4" t="s">
        <v>54</v>
      </c>
      <c r="B7" s="5"/>
      <c r="C7" s="5"/>
      <c r="D7" s="6"/>
      <c r="E7" s="4" t="s">
        <v>54</v>
      </c>
      <c r="F7" s="5"/>
      <c r="G7" s="5"/>
      <c r="H7" s="6"/>
      <c r="I7" s="4" t="s">
        <v>54</v>
      </c>
      <c r="J7" s="5"/>
      <c r="K7" s="5"/>
      <c r="L7" s="6"/>
      <c r="M7" s="4" t="s">
        <v>54</v>
      </c>
      <c r="N7" s="5"/>
      <c r="O7" s="5"/>
      <c r="P7" s="6"/>
      <c r="Q7" s="4" t="s">
        <v>54</v>
      </c>
      <c r="R7" s="5"/>
      <c r="S7" s="5"/>
      <c r="T7" s="6"/>
      <c r="U7" s="4" t="s">
        <v>54</v>
      </c>
      <c r="V7" s="5"/>
      <c r="W7" s="5"/>
      <c r="X7" s="6"/>
      <c r="Y7" s="4" t="s">
        <v>54</v>
      </c>
      <c r="Z7" s="5"/>
      <c r="AA7" s="5"/>
      <c r="AB7" s="6"/>
      <c r="AC7" s="4" t="s">
        <v>54</v>
      </c>
      <c r="AD7" s="5"/>
      <c r="AE7" s="5"/>
      <c r="AF7" s="6"/>
      <c r="AG7" s="4" t="s">
        <v>54</v>
      </c>
      <c r="AH7" s="5"/>
      <c r="AI7" s="5"/>
      <c r="AJ7" s="6"/>
      <c r="AK7" s="4" t="s">
        <v>54</v>
      </c>
      <c r="AL7" s="5"/>
      <c r="AM7" s="5"/>
      <c r="AN7" s="6"/>
      <c r="AO7" s="4" t="s">
        <v>54</v>
      </c>
      <c r="AP7" s="5"/>
      <c r="AQ7" s="5"/>
      <c r="AR7" s="6"/>
      <c r="AS7" s="4" t="s">
        <v>54</v>
      </c>
      <c r="AT7" s="5"/>
      <c r="AU7" s="5"/>
      <c r="AV7" s="6"/>
      <c r="AW7" s="4" t="s">
        <v>54</v>
      </c>
      <c r="AX7" s="5"/>
      <c r="AY7" s="5"/>
      <c r="AZ7" s="6"/>
      <c r="BA7" s="4" t="s">
        <v>54</v>
      </c>
      <c r="BB7" s="5"/>
      <c r="BC7" s="5"/>
      <c r="BD7" s="6"/>
      <c r="BE7" s="4" t="s">
        <v>54</v>
      </c>
      <c r="BF7" s="5"/>
      <c r="BG7" s="5"/>
      <c r="BH7" s="6"/>
    </row>
    <row r="8" spans="1:60">
      <c r="A8" s="4" t="s">
        <v>55</v>
      </c>
      <c r="B8" s="5"/>
      <c r="C8" s="5"/>
      <c r="D8" s="6"/>
      <c r="E8" s="4" t="s">
        <v>55</v>
      </c>
      <c r="F8" s="5"/>
      <c r="G8" s="5"/>
      <c r="H8" s="6"/>
      <c r="I8" s="4" t="s">
        <v>55</v>
      </c>
      <c r="J8" s="5"/>
      <c r="K8" s="5"/>
      <c r="L8" s="6"/>
      <c r="M8" s="4" t="s">
        <v>55</v>
      </c>
      <c r="N8" s="5"/>
      <c r="O8" s="5"/>
      <c r="P8" s="6"/>
      <c r="Q8" s="4" t="s">
        <v>55</v>
      </c>
      <c r="R8" s="5"/>
      <c r="S8" s="5"/>
      <c r="T8" s="6"/>
      <c r="U8" s="4" t="s">
        <v>55</v>
      </c>
      <c r="V8" s="5"/>
      <c r="W8" s="5"/>
      <c r="X8" s="6"/>
      <c r="Y8" s="4" t="s">
        <v>55</v>
      </c>
      <c r="Z8" s="5"/>
      <c r="AA8" s="5"/>
      <c r="AB8" s="6"/>
      <c r="AC8" s="4" t="s">
        <v>55</v>
      </c>
      <c r="AD8" s="5"/>
      <c r="AE8" s="5"/>
      <c r="AF8" s="6"/>
      <c r="AG8" s="4" t="s">
        <v>55</v>
      </c>
      <c r="AH8" s="5"/>
      <c r="AI8" s="5"/>
      <c r="AJ8" s="6"/>
      <c r="AK8" s="4" t="s">
        <v>55</v>
      </c>
      <c r="AL8" s="5"/>
      <c r="AM8" s="5"/>
      <c r="AN8" s="6"/>
      <c r="AO8" s="4" t="s">
        <v>55</v>
      </c>
      <c r="AP8" s="5"/>
      <c r="AQ8" s="5"/>
      <c r="AR8" s="6"/>
      <c r="AS8" s="4" t="s">
        <v>55</v>
      </c>
      <c r="AT8" s="5"/>
      <c r="AU8" s="5"/>
      <c r="AV8" s="6"/>
      <c r="AW8" s="4" t="s">
        <v>55</v>
      </c>
      <c r="AX8" s="5"/>
      <c r="AY8" s="5"/>
      <c r="AZ8" s="6"/>
      <c r="BA8" s="4" t="s">
        <v>55</v>
      </c>
      <c r="BB8" s="5"/>
      <c r="BC8" s="5"/>
      <c r="BD8" s="6"/>
      <c r="BE8" s="4" t="s">
        <v>55</v>
      </c>
      <c r="BF8" s="5"/>
      <c r="BG8" s="5"/>
      <c r="BH8" s="6"/>
    </row>
    <row r="9" spans="1:60">
      <c r="A9" s="4" t="s">
        <v>56</v>
      </c>
      <c r="B9" s="5"/>
      <c r="C9" s="5"/>
      <c r="D9" s="6"/>
      <c r="E9" s="4" t="s">
        <v>56</v>
      </c>
      <c r="F9" s="5"/>
      <c r="G9" s="5"/>
      <c r="H9" s="6"/>
      <c r="I9" s="4" t="s">
        <v>56</v>
      </c>
      <c r="J9" s="5"/>
      <c r="K9" s="5"/>
      <c r="L9" s="6"/>
      <c r="M9" s="4" t="s">
        <v>56</v>
      </c>
      <c r="N9" s="5"/>
      <c r="O9" s="5"/>
      <c r="P9" s="6"/>
      <c r="Q9" s="4" t="s">
        <v>56</v>
      </c>
      <c r="R9" s="5"/>
      <c r="S9" s="5"/>
      <c r="T9" s="6"/>
      <c r="U9" s="4" t="s">
        <v>56</v>
      </c>
      <c r="V9" s="5"/>
      <c r="W9" s="5"/>
      <c r="X9" s="6"/>
      <c r="Y9" s="4" t="s">
        <v>56</v>
      </c>
      <c r="Z9" s="5"/>
      <c r="AA9" s="5"/>
      <c r="AB9" s="6"/>
      <c r="AC9" s="4" t="s">
        <v>56</v>
      </c>
      <c r="AD9" s="5"/>
      <c r="AE9" s="5"/>
      <c r="AF9" s="6"/>
      <c r="AG9" s="4" t="s">
        <v>56</v>
      </c>
      <c r="AH9" s="5"/>
      <c r="AI9" s="5"/>
      <c r="AJ9" s="6"/>
      <c r="AK9" s="4" t="s">
        <v>56</v>
      </c>
      <c r="AL9" s="5"/>
      <c r="AM9" s="5"/>
      <c r="AN9" s="6"/>
      <c r="AO9" s="4" t="s">
        <v>56</v>
      </c>
      <c r="AP9" s="5"/>
      <c r="AQ9" s="5"/>
      <c r="AR9" s="6"/>
      <c r="AS9" s="4" t="s">
        <v>56</v>
      </c>
      <c r="AT9" s="5"/>
      <c r="AU9" s="5"/>
      <c r="AV9" s="6"/>
      <c r="AW9" s="4" t="s">
        <v>56</v>
      </c>
      <c r="AX9" s="5"/>
      <c r="AY9" s="5"/>
      <c r="AZ9" s="6"/>
      <c r="BA9" s="4" t="s">
        <v>56</v>
      </c>
      <c r="BB9" s="5"/>
      <c r="BC9" s="5"/>
      <c r="BD9" s="6"/>
      <c r="BE9" s="4" t="s">
        <v>56</v>
      </c>
      <c r="BF9" s="5"/>
      <c r="BG9" s="5"/>
      <c r="BH9" s="6"/>
    </row>
    <row r="10" spans="1:60">
      <c r="A10" s="4" t="s">
        <v>57</v>
      </c>
      <c r="B10" s="5"/>
      <c r="C10" s="5"/>
      <c r="D10" s="6"/>
      <c r="E10" s="4" t="s">
        <v>57</v>
      </c>
      <c r="F10" s="5"/>
      <c r="G10" s="5"/>
      <c r="H10" s="6"/>
      <c r="I10" s="4" t="s">
        <v>57</v>
      </c>
      <c r="J10" s="5"/>
      <c r="K10" s="5"/>
      <c r="L10" s="6"/>
      <c r="M10" s="4" t="s">
        <v>116</v>
      </c>
      <c r="N10" s="5"/>
      <c r="O10" s="5"/>
      <c r="P10" s="6"/>
      <c r="Q10" s="4" t="s">
        <v>116</v>
      </c>
      <c r="R10" s="5"/>
      <c r="S10" s="5"/>
      <c r="T10" s="6"/>
      <c r="U10" s="4" t="s">
        <v>116</v>
      </c>
      <c r="V10" s="5"/>
      <c r="W10" s="5"/>
      <c r="X10" s="6"/>
      <c r="Y10" s="4" t="s">
        <v>164</v>
      </c>
      <c r="Z10" s="5"/>
      <c r="AA10" s="5"/>
      <c r="AB10" s="6"/>
      <c r="AC10" s="4" t="s">
        <v>164</v>
      </c>
      <c r="AD10" s="5"/>
      <c r="AE10" s="5"/>
      <c r="AF10" s="6"/>
      <c r="AG10" s="4" t="s">
        <v>164</v>
      </c>
      <c r="AH10" s="5"/>
      <c r="AI10" s="5"/>
      <c r="AJ10" s="6"/>
      <c r="AK10" s="4" t="s">
        <v>208</v>
      </c>
      <c r="AL10" s="5"/>
      <c r="AM10" s="5"/>
      <c r="AN10" s="6"/>
      <c r="AO10" s="4" t="s">
        <v>208</v>
      </c>
      <c r="AP10" s="5"/>
      <c r="AQ10" s="5"/>
      <c r="AR10" s="6"/>
      <c r="AS10" s="4" t="s">
        <v>208</v>
      </c>
      <c r="AT10" s="5"/>
      <c r="AU10" s="5"/>
      <c r="AV10" s="6"/>
      <c r="AW10" s="4" t="s">
        <v>253</v>
      </c>
      <c r="AX10" s="5"/>
      <c r="AY10" s="5"/>
      <c r="AZ10" s="6"/>
      <c r="BA10" s="4" t="s">
        <v>253</v>
      </c>
      <c r="BB10" s="5"/>
      <c r="BC10" s="5"/>
      <c r="BD10" s="6"/>
      <c r="BE10" s="4" t="s">
        <v>253</v>
      </c>
      <c r="BF10" s="5"/>
      <c r="BG10" s="5"/>
      <c r="BH10" s="6"/>
    </row>
    <row r="11" spans="1:60">
      <c r="A11" s="4" t="s">
        <v>58</v>
      </c>
      <c r="B11" s="5"/>
      <c r="C11" s="5"/>
      <c r="D11" s="6"/>
      <c r="E11" s="4" t="s">
        <v>58</v>
      </c>
      <c r="F11" s="5"/>
      <c r="G11" s="5"/>
      <c r="H11" s="6"/>
      <c r="I11" s="4" t="s">
        <v>58</v>
      </c>
      <c r="J11" s="5"/>
      <c r="K11" s="5"/>
      <c r="L11" s="6"/>
      <c r="M11" s="4" t="s">
        <v>58</v>
      </c>
      <c r="N11" s="5"/>
      <c r="O11" s="5"/>
      <c r="P11" s="6"/>
      <c r="Q11" s="4" t="s">
        <v>58</v>
      </c>
      <c r="R11" s="5"/>
      <c r="S11" s="5"/>
      <c r="T11" s="6"/>
      <c r="U11" s="4" t="s">
        <v>58</v>
      </c>
      <c r="V11" s="5"/>
      <c r="W11" s="5"/>
      <c r="X11" s="6"/>
      <c r="Y11" s="4" t="s">
        <v>58</v>
      </c>
      <c r="Z11" s="5"/>
      <c r="AA11" s="5"/>
      <c r="AB11" s="6"/>
      <c r="AC11" s="4" t="s">
        <v>58</v>
      </c>
      <c r="AD11" s="5"/>
      <c r="AE11" s="5"/>
      <c r="AF11" s="6"/>
      <c r="AG11" s="4" t="s">
        <v>58</v>
      </c>
      <c r="AH11" s="5"/>
      <c r="AI11" s="5"/>
      <c r="AJ11" s="6"/>
      <c r="AK11" s="4" t="s">
        <v>58</v>
      </c>
      <c r="AL11" s="5"/>
      <c r="AM11" s="5"/>
      <c r="AN11" s="6"/>
      <c r="AO11" s="4" t="s">
        <v>58</v>
      </c>
      <c r="AP11" s="5"/>
      <c r="AQ11" s="5"/>
      <c r="AR11" s="6"/>
      <c r="AS11" s="4" t="s">
        <v>58</v>
      </c>
      <c r="AT11" s="5"/>
      <c r="AU11" s="5"/>
      <c r="AV11" s="6"/>
      <c r="AW11" s="4" t="s">
        <v>58</v>
      </c>
      <c r="AX11" s="5"/>
      <c r="AY11" s="5"/>
      <c r="AZ11" s="6"/>
      <c r="BA11" s="4" t="s">
        <v>58</v>
      </c>
      <c r="BB11" s="5"/>
      <c r="BC11" s="5"/>
      <c r="BD11" s="6"/>
      <c r="BE11" s="4" t="s">
        <v>58</v>
      </c>
      <c r="BF11" s="5"/>
      <c r="BG11" s="5"/>
      <c r="BH11" s="6"/>
    </row>
    <row r="12" spans="1:60">
      <c r="A12" s="4" t="s">
        <v>59</v>
      </c>
      <c r="B12" s="5"/>
      <c r="C12" s="5"/>
      <c r="D12" s="6"/>
      <c r="E12" s="4" t="s">
        <v>59</v>
      </c>
      <c r="F12" s="5"/>
      <c r="G12" s="5"/>
      <c r="H12" s="6"/>
      <c r="I12" s="4" t="s">
        <v>59</v>
      </c>
      <c r="J12" s="5"/>
      <c r="K12" s="5"/>
      <c r="L12" s="6"/>
      <c r="M12" s="4" t="s">
        <v>117</v>
      </c>
      <c r="N12" s="5"/>
      <c r="O12" s="5"/>
      <c r="P12" s="6"/>
      <c r="Q12" s="4" t="s">
        <v>117</v>
      </c>
      <c r="R12" s="5"/>
      <c r="S12" s="5"/>
      <c r="T12" s="6"/>
      <c r="U12" s="4" t="s">
        <v>117</v>
      </c>
      <c r="V12" s="5"/>
      <c r="W12" s="5"/>
      <c r="X12" s="6"/>
      <c r="Y12" s="4" t="s">
        <v>165</v>
      </c>
      <c r="Z12" s="5"/>
      <c r="AA12" s="5"/>
      <c r="AB12" s="6"/>
      <c r="AC12" s="4" t="s">
        <v>165</v>
      </c>
      <c r="AD12" s="5"/>
      <c r="AE12" s="5"/>
      <c r="AF12" s="6"/>
      <c r="AG12" s="4" t="s">
        <v>165</v>
      </c>
      <c r="AH12" s="5"/>
      <c r="AI12" s="5"/>
      <c r="AJ12" s="6"/>
      <c r="AK12" s="4" t="s">
        <v>209</v>
      </c>
      <c r="AL12" s="5"/>
      <c r="AM12" s="5"/>
      <c r="AN12" s="6"/>
      <c r="AO12" s="4" t="s">
        <v>209</v>
      </c>
      <c r="AP12" s="5"/>
      <c r="AQ12" s="5"/>
      <c r="AR12" s="6"/>
      <c r="AS12" s="4" t="s">
        <v>209</v>
      </c>
      <c r="AT12" s="5"/>
      <c r="AU12" s="5"/>
      <c r="AV12" s="6"/>
      <c r="AW12" s="4" t="s">
        <v>254</v>
      </c>
      <c r="AX12" s="5"/>
      <c r="AY12" s="5"/>
      <c r="AZ12" s="6"/>
      <c r="BA12" s="4" t="s">
        <v>254</v>
      </c>
      <c r="BB12" s="5"/>
      <c r="BC12" s="5"/>
      <c r="BD12" s="6"/>
      <c r="BE12" s="4" t="s">
        <v>254</v>
      </c>
      <c r="BF12" s="5"/>
      <c r="BG12" s="5"/>
      <c r="BH12" s="6"/>
    </row>
    <row r="13" spans="1:60">
      <c r="A13" s="4" t="s">
        <v>60</v>
      </c>
      <c r="B13" s="5"/>
      <c r="C13" s="5"/>
      <c r="D13" s="6"/>
      <c r="E13" s="4" t="s">
        <v>60</v>
      </c>
      <c r="F13" s="5"/>
      <c r="G13" s="5"/>
      <c r="H13" s="6"/>
      <c r="I13" s="4" t="s">
        <v>60</v>
      </c>
      <c r="J13" s="5"/>
      <c r="K13" s="5"/>
      <c r="L13" s="6"/>
      <c r="M13" s="4" t="s">
        <v>118</v>
      </c>
      <c r="N13" s="5"/>
      <c r="O13" s="5"/>
      <c r="P13" s="6"/>
      <c r="Q13" s="4" t="s">
        <v>118</v>
      </c>
      <c r="R13" s="5"/>
      <c r="S13" s="5"/>
      <c r="T13" s="6"/>
      <c r="U13" s="4" t="s">
        <v>118</v>
      </c>
      <c r="V13" s="5"/>
      <c r="W13" s="5"/>
      <c r="X13" s="6"/>
      <c r="Y13" s="4" t="s">
        <v>166</v>
      </c>
      <c r="Z13" s="5"/>
      <c r="AA13" s="5"/>
      <c r="AB13" s="6"/>
      <c r="AC13" s="4" t="s">
        <v>166</v>
      </c>
      <c r="AD13" s="5"/>
      <c r="AE13" s="5"/>
      <c r="AF13" s="6"/>
      <c r="AG13" s="4" t="s">
        <v>166</v>
      </c>
      <c r="AH13" s="5"/>
      <c r="AI13" s="5"/>
      <c r="AJ13" s="6"/>
      <c r="AK13" s="4" t="s">
        <v>210</v>
      </c>
      <c r="AL13" s="5"/>
      <c r="AM13" s="5"/>
      <c r="AN13" s="6"/>
      <c r="AO13" s="4" t="s">
        <v>210</v>
      </c>
      <c r="AP13" s="5"/>
      <c r="AQ13" s="5"/>
      <c r="AR13" s="6"/>
      <c r="AS13" s="4" t="s">
        <v>210</v>
      </c>
      <c r="AT13" s="5"/>
      <c r="AU13" s="5"/>
      <c r="AV13" s="6"/>
      <c r="AW13" s="4" t="s">
        <v>255</v>
      </c>
      <c r="AX13" s="5"/>
      <c r="AY13" s="5"/>
      <c r="AZ13" s="6"/>
      <c r="BA13" s="4" t="s">
        <v>255</v>
      </c>
      <c r="BB13" s="5"/>
      <c r="BC13" s="5"/>
      <c r="BD13" s="6"/>
      <c r="BE13" s="4" t="s">
        <v>255</v>
      </c>
      <c r="BF13" s="5"/>
      <c r="BG13" s="5"/>
      <c r="BH13" s="6"/>
    </row>
    <row r="14" spans="1:60">
      <c r="A14" s="4" t="s">
        <v>61</v>
      </c>
      <c r="B14" s="5"/>
      <c r="C14" s="5"/>
      <c r="D14" s="6"/>
      <c r="E14" s="4" t="s">
        <v>61</v>
      </c>
      <c r="F14" s="5"/>
      <c r="G14" s="5"/>
      <c r="H14" s="6"/>
      <c r="I14" s="4" t="s">
        <v>61</v>
      </c>
      <c r="J14" s="5"/>
      <c r="K14" s="5"/>
      <c r="L14" s="6"/>
      <c r="M14" s="4" t="s">
        <v>119</v>
      </c>
      <c r="N14" s="5"/>
      <c r="O14" s="5"/>
      <c r="P14" s="6"/>
      <c r="Q14" s="4" t="s">
        <v>119</v>
      </c>
      <c r="R14" s="5"/>
      <c r="S14" s="5"/>
      <c r="T14" s="6"/>
      <c r="U14" s="4" t="s">
        <v>119</v>
      </c>
      <c r="V14" s="5"/>
      <c r="W14" s="5"/>
      <c r="X14" s="6"/>
      <c r="Y14" s="4" t="s">
        <v>167</v>
      </c>
      <c r="Z14" s="5"/>
      <c r="AA14" s="5"/>
      <c r="AB14" s="6"/>
      <c r="AC14" s="4" t="s">
        <v>167</v>
      </c>
      <c r="AD14" s="5"/>
      <c r="AE14" s="5"/>
      <c r="AF14" s="6"/>
      <c r="AG14" s="4" t="s">
        <v>167</v>
      </c>
      <c r="AH14" s="5"/>
      <c r="AI14" s="5"/>
      <c r="AJ14" s="6"/>
      <c r="AK14" s="4" t="s">
        <v>211</v>
      </c>
      <c r="AL14" s="5"/>
      <c r="AM14" s="5"/>
      <c r="AN14" s="6"/>
      <c r="AO14" s="4" t="s">
        <v>211</v>
      </c>
      <c r="AP14" s="5"/>
      <c r="AQ14" s="5"/>
      <c r="AR14" s="6"/>
      <c r="AS14" s="4" t="s">
        <v>211</v>
      </c>
      <c r="AT14" s="5"/>
      <c r="AU14" s="5"/>
      <c r="AV14" s="6"/>
      <c r="AW14" s="4" t="s">
        <v>256</v>
      </c>
      <c r="AX14" s="5"/>
      <c r="AY14" s="5"/>
      <c r="AZ14" s="6"/>
      <c r="BA14" s="4" t="s">
        <v>256</v>
      </c>
      <c r="BB14" s="5"/>
      <c r="BC14" s="5"/>
      <c r="BD14" s="6"/>
      <c r="BE14" s="4" t="s">
        <v>256</v>
      </c>
      <c r="BF14" s="5"/>
      <c r="BG14" s="5"/>
      <c r="BH14" s="6"/>
    </row>
    <row r="15" spans="1:60">
      <c r="A15" s="4" t="s">
        <v>62</v>
      </c>
      <c r="B15" s="5"/>
      <c r="C15" s="5"/>
      <c r="D15" s="6"/>
      <c r="E15" s="4" t="s">
        <v>62</v>
      </c>
      <c r="F15" s="5"/>
      <c r="G15" s="5"/>
      <c r="H15" s="6"/>
      <c r="I15" s="4" t="s">
        <v>62</v>
      </c>
      <c r="J15" s="5"/>
      <c r="K15" s="5"/>
      <c r="L15" s="6"/>
      <c r="M15" s="4" t="s">
        <v>120</v>
      </c>
      <c r="N15" s="5"/>
      <c r="O15" s="5"/>
      <c r="P15" s="6"/>
      <c r="Q15" s="4" t="s">
        <v>120</v>
      </c>
      <c r="R15" s="5"/>
      <c r="S15" s="5"/>
      <c r="T15" s="6"/>
      <c r="U15" s="4" t="s">
        <v>120</v>
      </c>
      <c r="V15" s="5"/>
      <c r="W15" s="5"/>
      <c r="X15" s="6"/>
      <c r="Y15" s="4" t="s">
        <v>168</v>
      </c>
      <c r="Z15" s="5"/>
      <c r="AA15" s="5"/>
      <c r="AB15" s="6"/>
      <c r="AC15" s="4" t="s">
        <v>168</v>
      </c>
      <c r="AD15" s="5"/>
      <c r="AE15" s="5"/>
      <c r="AF15" s="6"/>
      <c r="AG15" s="4" t="s">
        <v>168</v>
      </c>
      <c r="AH15" s="5"/>
      <c r="AI15" s="5"/>
      <c r="AJ15" s="6"/>
      <c r="AK15" s="4" t="s">
        <v>212</v>
      </c>
      <c r="AL15" s="5"/>
      <c r="AM15" s="5"/>
      <c r="AN15" s="6"/>
      <c r="AO15" s="4" t="s">
        <v>212</v>
      </c>
      <c r="AP15" s="5"/>
      <c r="AQ15" s="5"/>
      <c r="AR15" s="6"/>
      <c r="AS15" s="4" t="s">
        <v>212</v>
      </c>
      <c r="AT15" s="5"/>
      <c r="AU15" s="5"/>
      <c r="AV15" s="6"/>
      <c r="AW15" s="4" t="s">
        <v>257</v>
      </c>
      <c r="AX15" s="5"/>
      <c r="AY15" s="5"/>
      <c r="AZ15" s="6"/>
      <c r="BA15" s="4" t="s">
        <v>257</v>
      </c>
      <c r="BB15" s="5"/>
      <c r="BC15" s="5"/>
      <c r="BD15" s="6"/>
      <c r="BE15" s="4" t="s">
        <v>257</v>
      </c>
      <c r="BF15" s="5"/>
      <c r="BG15" s="5"/>
      <c r="BH15" s="6"/>
    </row>
    <row r="16" spans="1:60">
      <c r="A16" s="4" t="s">
        <v>53</v>
      </c>
      <c r="B16" s="5"/>
      <c r="C16" s="5"/>
      <c r="D16" s="6"/>
      <c r="E16" s="4" t="s">
        <v>53</v>
      </c>
      <c r="F16" s="5"/>
      <c r="G16" s="5"/>
      <c r="H16" s="6"/>
      <c r="I16" s="4" t="s">
        <v>53</v>
      </c>
      <c r="J16" s="5"/>
      <c r="K16" s="5"/>
      <c r="L16" s="6"/>
      <c r="M16" s="4" t="s">
        <v>121</v>
      </c>
      <c r="N16" s="5"/>
      <c r="O16" s="5"/>
      <c r="P16" s="6"/>
      <c r="Q16" s="4" t="s">
        <v>121</v>
      </c>
      <c r="R16" s="5"/>
      <c r="S16" s="5"/>
      <c r="T16" s="6"/>
      <c r="U16" s="4" t="s">
        <v>121</v>
      </c>
      <c r="V16" s="5"/>
      <c r="W16" s="5"/>
      <c r="X16" s="6"/>
      <c r="Y16" s="4" t="s">
        <v>53</v>
      </c>
      <c r="Z16" s="5"/>
      <c r="AA16" s="5"/>
      <c r="AB16" s="6"/>
      <c r="AC16" s="4" t="s">
        <v>53</v>
      </c>
      <c r="AD16" s="5"/>
      <c r="AE16" s="5"/>
      <c r="AF16" s="6"/>
      <c r="AG16" s="4" t="s">
        <v>53</v>
      </c>
      <c r="AH16" s="5"/>
      <c r="AI16" s="5"/>
      <c r="AJ16" s="6"/>
      <c r="AK16" s="4" t="s">
        <v>213</v>
      </c>
      <c r="AL16" s="5"/>
      <c r="AM16" s="5"/>
      <c r="AN16" s="6"/>
      <c r="AO16" s="4" t="s">
        <v>213</v>
      </c>
      <c r="AP16" s="5"/>
      <c r="AQ16" s="5"/>
      <c r="AR16" s="6"/>
      <c r="AS16" s="4" t="s">
        <v>213</v>
      </c>
      <c r="AT16" s="5"/>
      <c r="AU16" s="5"/>
      <c r="AV16" s="6"/>
      <c r="AW16" s="4" t="s">
        <v>258</v>
      </c>
      <c r="AX16" s="5"/>
      <c r="AY16" s="5"/>
      <c r="AZ16" s="6"/>
      <c r="BA16" s="4" t="s">
        <v>258</v>
      </c>
      <c r="BB16" s="5"/>
      <c r="BC16" s="5"/>
      <c r="BD16" s="6"/>
      <c r="BE16" s="4" t="s">
        <v>258</v>
      </c>
      <c r="BF16" s="5"/>
      <c r="BG16" s="5"/>
      <c r="BH16" s="6"/>
    </row>
    <row r="17" spans="1:60">
      <c r="A17" s="4" t="s">
        <v>63</v>
      </c>
      <c r="B17" s="5"/>
      <c r="C17" s="5"/>
      <c r="D17" s="6"/>
      <c r="E17" s="4" t="s">
        <v>63</v>
      </c>
      <c r="F17" s="5"/>
      <c r="G17" s="5"/>
      <c r="H17" s="6"/>
      <c r="I17" s="4" t="s">
        <v>63</v>
      </c>
      <c r="J17" s="5"/>
      <c r="K17" s="5"/>
      <c r="L17" s="6"/>
      <c r="M17" s="4" t="s">
        <v>53</v>
      </c>
      <c r="N17" s="5"/>
      <c r="O17" s="5"/>
      <c r="P17" s="6"/>
      <c r="Q17" s="4" t="s">
        <v>53</v>
      </c>
      <c r="R17" s="5"/>
      <c r="S17" s="5"/>
      <c r="T17" s="6"/>
      <c r="U17" s="4" t="s">
        <v>53</v>
      </c>
      <c r="V17" s="5"/>
      <c r="W17" s="5"/>
      <c r="X17" s="6"/>
      <c r="Y17" s="4" t="s">
        <v>63</v>
      </c>
      <c r="Z17" s="5"/>
      <c r="AA17" s="5"/>
      <c r="AB17" s="6"/>
      <c r="AC17" s="4" t="s">
        <v>63</v>
      </c>
      <c r="AD17" s="5"/>
      <c r="AE17" s="5"/>
      <c r="AF17" s="6"/>
      <c r="AG17" s="4" t="s">
        <v>63</v>
      </c>
      <c r="AH17" s="5"/>
      <c r="AI17" s="5"/>
      <c r="AJ17" s="6"/>
      <c r="AK17" s="4" t="s">
        <v>53</v>
      </c>
      <c r="AL17" s="5"/>
      <c r="AM17" s="5"/>
      <c r="AN17" s="6"/>
      <c r="AO17" s="4" t="s">
        <v>53</v>
      </c>
      <c r="AP17" s="5"/>
      <c r="AQ17" s="5"/>
      <c r="AR17" s="6"/>
      <c r="AS17" s="4" t="s">
        <v>53</v>
      </c>
      <c r="AT17" s="5"/>
      <c r="AU17" s="5"/>
      <c r="AV17" s="6"/>
      <c r="AW17" s="4" t="s">
        <v>53</v>
      </c>
      <c r="AX17" s="5"/>
      <c r="AY17" s="5"/>
      <c r="AZ17" s="6"/>
      <c r="BA17" s="4" t="s">
        <v>53</v>
      </c>
      <c r="BB17" s="5"/>
      <c r="BC17" s="5"/>
      <c r="BD17" s="6"/>
      <c r="BE17" s="4" t="s">
        <v>53</v>
      </c>
      <c r="BF17" s="5"/>
      <c r="BG17" s="5"/>
      <c r="BH17" s="6"/>
    </row>
    <row r="18" spans="1:60">
      <c r="A18" s="4" t="s">
        <v>64</v>
      </c>
      <c r="B18" s="5"/>
      <c r="C18" s="5"/>
      <c r="D18" s="6"/>
      <c r="E18" s="4" t="s">
        <v>64</v>
      </c>
      <c r="F18" s="5"/>
      <c r="G18" s="5"/>
      <c r="H18" s="6"/>
      <c r="I18" s="4" t="s">
        <v>64</v>
      </c>
      <c r="J18" s="5"/>
      <c r="K18" s="5"/>
      <c r="L18" s="6"/>
      <c r="M18" s="4" t="s">
        <v>63</v>
      </c>
      <c r="N18" s="5"/>
      <c r="O18" s="5"/>
      <c r="P18" s="6"/>
      <c r="Q18" s="4" t="s">
        <v>63</v>
      </c>
      <c r="R18" s="5"/>
      <c r="S18" s="5"/>
      <c r="T18" s="6"/>
      <c r="U18" s="4" t="s">
        <v>63</v>
      </c>
      <c r="V18" s="5"/>
      <c r="W18" s="5"/>
      <c r="X18" s="6"/>
      <c r="Y18" s="4" t="s">
        <v>64</v>
      </c>
      <c r="Z18" s="5"/>
      <c r="AA18" s="5"/>
      <c r="AB18" s="6"/>
      <c r="AC18" s="4" t="s">
        <v>64</v>
      </c>
      <c r="AD18" s="5"/>
      <c r="AE18" s="5"/>
      <c r="AF18" s="6"/>
      <c r="AG18" s="4" t="s">
        <v>64</v>
      </c>
      <c r="AH18" s="5"/>
      <c r="AI18" s="5"/>
      <c r="AJ18" s="6"/>
      <c r="AK18" s="4" t="s">
        <v>63</v>
      </c>
      <c r="AL18" s="5"/>
      <c r="AM18" s="5"/>
      <c r="AN18" s="6"/>
      <c r="AO18" s="4" t="s">
        <v>63</v>
      </c>
      <c r="AP18" s="5"/>
      <c r="AQ18" s="5"/>
      <c r="AR18" s="6"/>
      <c r="AS18" s="4" t="s">
        <v>63</v>
      </c>
      <c r="AT18" s="5"/>
      <c r="AU18" s="5"/>
      <c r="AV18" s="6"/>
      <c r="AW18" s="4" t="s">
        <v>63</v>
      </c>
      <c r="AX18" s="5"/>
      <c r="AY18" s="5"/>
      <c r="AZ18" s="6"/>
      <c r="BA18" s="4" t="s">
        <v>63</v>
      </c>
      <c r="BB18" s="5"/>
      <c r="BC18" s="5"/>
      <c r="BD18" s="6"/>
      <c r="BE18" s="4" t="s">
        <v>63</v>
      </c>
      <c r="BF18" s="5"/>
      <c r="BG18" s="5"/>
      <c r="BH18" s="6"/>
    </row>
    <row r="19" spans="1:60">
      <c r="A19" s="4" t="s">
        <v>65</v>
      </c>
      <c r="B19" s="5"/>
      <c r="C19" s="5"/>
      <c r="D19" s="6"/>
      <c r="E19" s="4" t="s">
        <v>65</v>
      </c>
      <c r="F19" s="5"/>
      <c r="G19" s="5"/>
      <c r="H19" s="6"/>
      <c r="I19" s="4" t="s">
        <v>65</v>
      </c>
      <c r="J19" s="5"/>
      <c r="K19" s="5"/>
      <c r="L19" s="6"/>
      <c r="M19" s="4" t="s">
        <v>64</v>
      </c>
      <c r="N19" s="5"/>
      <c r="O19" s="5"/>
      <c r="P19" s="6"/>
      <c r="Q19" s="4" t="s">
        <v>64</v>
      </c>
      <c r="R19" s="5"/>
      <c r="S19" s="5"/>
      <c r="T19" s="6"/>
      <c r="U19" s="4" t="s">
        <v>64</v>
      </c>
      <c r="V19" s="5"/>
      <c r="W19" s="5"/>
      <c r="X19" s="6"/>
      <c r="Y19" s="4" t="s">
        <v>65</v>
      </c>
      <c r="Z19" s="5"/>
      <c r="AA19" s="5"/>
      <c r="AB19" s="6"/>
      <c r="AC19" s="4" t="s">
        <v>65</v>
      </c>
      <c r="AD19" s="5"/>
      <c r="AE19" s="5"/>
      <c r="AF19" s="6"/>
      <c r="AG19" s="4" t="s">
        <v>65</v>
      </c>
      <c r="AH19" s="5"/>
      <c r="AI19" s="5"/>
      <c r="AJ19" s="6"/>
      <c r="AK19" s="4" t="s">
        <v>64</v>
      </c>
      <c r="AL19" s="5"/>
      <c r="AM19" s="5"/>
      <c r="AN19" s="6"/>
      <c r="AO19" s="4" t="s">
        <v>64</v>
      </c>
      <c r="AP19" s="5"/>
      <c r="AQ19" s="5"/>
      <c r="AR19" s="6"/>
      <c r="AS19" s="4" t="s">
        <v>64</v>
      </c>
      <c r="AT19" s="5"/>
      <c r="AU19" s="5"/>
      <c r="AV19" s="6"/>
      <c r="AW19" s="4" t="s">
        <v>64</v>
      </c>
      <c r="AX19" s="5"/>
      <c r="AY19" s="5"/>
      <c r="AZ19" s="6"/>
      <c r="BA19" s="4" t="s">
        <v>64</v>
      </c>
      <c r="BB19" s="5"/>
      <c r="BC19" s="5"/>
      <c r="BD19" s="6"/>
      <c r="BE19" s="4" t="s">
        <v>64</v>
      </c>
      <c r="BF19" s="5"/>
      <c r="BG19" s="5"/>
      <c r="BH19" s="6"/>
    </row>
    <row r="20" spans="1:60">
      <c r="A20" s="4" t="s">
        <v>66</v>
      </c>
      <c r="B20" s="5"/>
      <c r="C20" s="5"/>
      <c r="D20" s="6"/>
      <c r="E20" s="4" t="s">
        <v>66</v>
      </c>
      <c r="F20" s="5"/>
      <c r="G20" s="5"/>
      <c r="H20" s="6"/>
      <c r="I20" s="4" t="s">
        <v>66</v>
      </c>
      <c r="J20" s="5"/>
      <c r="K20" s="5"/>
      <c r="L20" s="6"/>
      <c r="M20" s="4" t="s">
        <v>65</v>
      </c>
      <c r="N20" s="5"/>
      <c r="O20" s="5"/>
      <c r="P20" s="6"/>
      <c r="Q20" s="4" t="s">
        <v>65</v>
      </c>
      <c r="R20" s="5"/>
      <c r="S20" s="5"/>
      <c r="T20" s="6"/>
      <c r="U20" s="4" t="s">
        <v>65</v>
      </c>
      <c r="V20" s="5"/>
      <c r="W20" s="5"/>
      <c r="X20" s="6"/>
      <c r="Y20" s="4" t="s">
        <v>169</v>
      </c>
      <c r="Z20" s="5"/>
      <c r="AA20" s="5"/>
      <c r="AB20" s="6"/>
      <c r="AC20" s="4" t="s">
        <v>169</v>
      </c>
      <c r="AD20" s="5"/>
      <c r="AE20" s="5"/>
      <c r="AF20" s="6"/>
      <c r="AG20" s="4" t="s">
        <v>169</v>
      </c>
      <c r="AH20" s="5"/>
      <c r="AI20" s="5"/>
      <c r="AJ20" s="6"/>
      <c r="AK20" s="4" t="s">
        <v>65</v>
      </c>
      <c r="AL20" s="5"/>
      <c r="AM20" s="5"/>
      <c r="AN20" s="6"/>
      <c r="AO20" s="4" t="s">
        <v>65</v>
      </c>
      <c r="AP20" s="5"/>
      <c r="AQ20" s="5"/>
      <c r="AR20" s="6"/>
      <c r="AS20" s="4" t="s">
        <v>65</v>
      </c>
      <c r="AT20" s="5"/>
      <c r="AU20" s="5"/>
      <c r="AV20" s="6"/>
      <c r="AW20" s="4" t="s">
        <v>65</v>
      </c>
      <c r="AX20" s="5"/>
      <c r="AY20" s="5"/>
      <c r="AZ20" s="6"/>
      <c r="BA20" s="4" t="s">
        <v>65</v>
      </c>
      <c r="BB20" s="5"/>
      <c r="BC20" s="5"/>
      <c r="BD20" s="6"/>
      <c r="BE20" s="4" t="s">
        <v>65</v>
      </c>
      <c r="BF20" s="5"/>
      <c r="BG20" s="5"/>
      <c r="BH20" s="6"/>
    </row>
    <row r="21" spans="1:60">
      <c r="A21" s="4" t="s">
        <v>67</v>
      </c>
      <c r="B21" s="5"/>
      <c r="C21" s="5"/>
      <c r="D21" s="6"/>
      <c r="E21" s="4" t="s">
        <v>67</v>
      </c>
      <c r="F21" s="5"/>
      <c r="G21" s="5"/>
      <c r="H21" s="6"/>
      <c r="I21" s="4" t="s">
        <v>67</v>
      </c>
      <c r="J21" s="5"/>
      <c r="K21" s="5"/>
      <c r="L21" s="6"/>
      <c r="M21" s="4" t="s">
        <v>122</v>
      </c>
      <c r="N21" s="5"/>
      <c r="O21" s="5"/>
      <c r="P21" s="6"/>
      <c r="Q21" s="4" t="s">
        <v>122</v>
      </c>
      <c r="R21" s="5"/>
      <c r="S21" s="5"/>
      <c r="T21" s="6"/>
      <c r="U21" s="4" t="s">
        <v>122</v>
      </c>
      <c r="V21" s="5"/>
      <c r="W21" s="5"/>
      <c r="X21" s="6"/>
      <c r="Y21" s="4" t="s">
        <v>67</v>
      </c>
      <c r="Z21" s="5"/>
      <c r="AA21" s="5"/>
      <c r="AB21" s="6"/>
      <c r="AC21" s="4" t="s">
        <v>67</v>
      </c>
      <c r="AD21" s="5"/>
      <c r="AE21" s="5"/>
      <c r="AF21" s="6"/>
      <c r="AG21" s="4" t="s">
        <v>67</v>
      </c>
      <c r="AH21" s="5"/>
      <c r="AI21" s="5"/>
      <c r="AJ21" s="6"/>
      <c r="AK21" s="4" t="s">
        <v>214</v>
      </c>
      <c r="AL21" s="5"/>
      <c r="AM21" s="5"/>
      <c r="AN21" s="6"/>
      <c r="AO21" s="4" t="s">
        <v>214</v>
      </c>
      <c r="AP21" s="5"/>
      <c r="AQ21" s="5"/>
      <c r="AR21" s="6"/>
      <c r="AS21" s="4" t="s">
        <v>214</v>
      </c>
      <c r="AT21" s="5"/>
      <c r="AU21" s="5"/>
      <c r="AV21" s="6"/>
      <c r="AW21" s="4" t="s">
        <v>259</v>
      </c>
      <c r="AX21" s="5"/>
      <c r="AY21" s="5"/>
      <c r="AZ21" s="6"/>
      <c r="BA21" s="4" t="s">
        <v>259</v>
      </c>
      <c r="BB21" s="5"/>
      <c r="BC21" s="5"/>
      <c r="BD21" s="6"/>
      <c r="BE21" s="4" t="s">
        <v>259</v>
      </c>
      <c r="BF21" s="5"/>
      <c r="BG21" s="5"/>
      <c r="BH21" s="6"/>
    </row>
    <row r="22" spans="1:60">
      <c r="A22" s="4" t="s">
        <v>53</v>
      </c>
      <c r="B22" s="5"/>
      <c r="C22" s="5"/>
      <c r="D22" s="6"/>
      <c r="E22" s="4" t="s">
        <v>53</v>
      </c>
      <c r="F22" s="5"/>
      <c r="G22" s="5"/>
      <c r="H22" s="6"/>
      <c r="I22" s="4" t="s">
        <v>53</v>
      </c>
      <c r="J22" s="5"/>
      <c r="K22" s="5"/>
      <c r="L22" s="6"/>
      <c r="M22" s="4" t="s">
        <v>67</v>
      </c>
      <c r="N22" s="5"/>
      <c r="O22" s="5"/>
      <c r="P22" s="6"/>
      <c r="Q22" s="4" t="s">
        <v>67</v>
      </c>
      <c r="R22" s="5"/>
      <c r="S22" s="5"/>
      <c r="T22" s="6"/>
      <c r="U22" s="4" t="s">
        <v>67</v>
      </c>
      <c r="V22" s="5"/>
      <c r="W22" s="5"/>
      <c r="X22" s="6"/>
      <c r="Y22" s="4" t="s">
        <v>53</v>
      </c>
      <c r="Z22" s="5"/>
      <c r="AA22" s="5"/>
      <c r="AB22" s="6"/>
      <c r="AC22" s="4" t="s">
        <v>53</v>
      </c>
      <c r="AD22" s="5"/>
      <c r="AE22" s="5"/>
      <c r="AF22" s="6"/>
      <c r="AG22" s="4" t="s">
        <v>53</v>
      </c>
      <c r="AH22" s="5"/>
      <c r="AI22" s="5"/>
      <c r="AJ22" s="6"/>
      <c r="AK22" s="4" t="s">
        <v>67</v>
      </c>
      <c r="AL22" s="5"/>
      <c r="AM22" s="5"/>
      <c r="AN22" s="6"/>
      <c r="AO22" s="4" t="s">
        <v>67</v>
      </c>
      <c r="AP22" s="5"/>
      <c r="AQ22" s="5"/>
      <c r="AR22" s="6"/>
      <c r="AS22" s="4" t="s">
        <v>67</v>
      </c>
      <c r="AT22" s="5"/>
      <c r="AU22" s="5"/>
      <c r="AV22" s="6"/>
      <c r="AW22" s="4" t="s">
        <v>67</v>
      </c>
      <c r="AX22" s="5"/>
      <c r="AY22" s="5"/>
      <c r="AZ22" s="6"/>
      <c r="BA22" s="4" t="s">
        <v>67</v>
      </c>
      <c r="BB22" s="5"/>
      <c r="BC22" s="5"/>
      <c r="BD22" s="6"/>
      <c r="BE22" s="4" t="s">
        <v>67</v>
      </c>
      <c r="BF22" s="5"/>
      <c r="BG22" s="5"/>
      <c r="BH22" s="6"/>
    </row>
    <row r="23" spans="1:60">
      <c r="A23" s="4" t="s">
        <v>68</v>
      </c>
      <c r="B23" s="5"/>
      <c r="C23" s="5"/>
      <c r="D23" s="6"/>
      <c r="E23" s="4" t="s">
        <v>87</v>
      </c>
      <c r="F23" s="5"/>
      <c r="G23" s="5"/>
      <c r="H23" s="6"/>
      <c r="I23" s="4" t="s">
        <v>102</v>
      </c>
      <c r="J23" s="5"/>
      <c r="K23" s="5"/>
      <c r="L23" s="6"/>
      <c r="M23" s="4" t="s">
        <v>53</v>
      </c>
      <c r="N23" s="5"/>
      <c r="O23" s="5"/>
      <c r="P23" s="6"/>
      <c r="Q23" s="4" t="s">
        <v>53</v>
      </c>
      <c r="R23" s="5"/>
      <c r="S23" s="5"/>
      <c r="T23" s="6"/>
      <c r="U23" s="4" t="s">
        <v>53</v>
      </c>
      <c r="V23" s="5"/>
      <c r="W23" s="5"/>
      <c r="X23" s="6"/>
      <c r="Y23" s="4" t="s">
        <v>170</v>
      </c>
      <c r="Z23" s="5"/>
      <c r="AA23" s="5"/>
      <c r="AB23" s="6"/>
      <c r="AC23" s="4" t="s">
        <v>183</v>
      </c>
      <c r="AD23" s="5"/>
      <c r="AE23" s="5"/>
      <c r="AF23" s="6"/>
      <c r="AG23" s="4" t="s">
        <v>196</v>
      </c>
      <c r="AH23" s="5"/>
      <c r="AI23" s="5"/>
      <c r="AJ23" s="6"/>
      <c r="AK23" s="4" t="s">
        <v>53</v>
      </c>
      <c r="AL23" s="5"/>
      <c r="AM23" s="5"/>
      <c r="AN23" s="6"/>
      <c r="AO23" s="4" t="s">
        <v>53</v>
      </c>
      <c r="AP23" s="5"/>
      <c r="AQ23" s="5"/>
      <c r="AR23" s="6"/>
      <c r="AS23" s="4" t="s">
        <v>53</v>
      </c>
      <c r="AT23" s="5"/>
      <c r="AU23" s="5"/>
      <c r="AV23" s="6"/>
      <c r="AW23" s="4" t="s">
        <v>53</v>
      </c>
      <c r="AX23" s="5"/>
      <c r="AY23" s="5"/>
      <c r="AZ23" s="6"/>
      <c r="BA23" s="4" t="s">
        <v>53</v>
      </c>
      <c r="BB23" s="5"/>
      <c r="BC23" s="5"/>
      <c r="BD23" s="6"/>
      <c r="BE23" s="4" t="s">
        <v>53</v>
      </c>
      <c r="BF23" s="5"/>
      <c r="BG23" s="5"/>
      <c r="BH23" s="6"/>
    </row>
    <row r="24" spans="1:60">
      <c r="A24" s="4" t="s">
        <v>69</v>
      </c>
      <c r="B24" s="5"/>
      <c r="C24" s="5"/>
      <c r="D24" s="6"/>
      <c r="E24" s="4" t="s">
        <v>88</v>
      </c>
      <c r="F24" s="5"/>
      <c r="G24" s="5"/>
      <c r="H24" s="6"/>
      <c r="I24" s="4" t="s">
        <v>103</v>
      </c>
      <c r="J24" s="5"/>
      <c r="K24" s="5"/>
      <c r="L24" s="6"/>
      <c r="M24" s="4" t="s">
        <v>123</v>
      </c>
      <c r="N24" s="5"/>
      <c r="O24" s="5"/>
      <c r="P24" s="6"/>
      <c r="Q24" s="4" t="s">
        <v>137</v>
      </c>
      <c r="R24" s="5"/>
      <c r="S24" s="5"/>
      <c r="T24" s="6"/>
      <c r="U24" s="4" t="s">
        <v>151</v>
      </c>
      <c r="V24" s="5"/>
      <c r="W24" s="5"/>
      <c r="X24" s="6"/>
      <c r="Y24" s="4" t="s">
        <v>171</v>
      </c>
      <c r="Z24" s="5"/>
      <c r="AA24" s="5"/>
      <c r="AB24" s="6"/>
      <c r="AC24" s="4" t="s">
        <v>88</v>
      </c>
      <c r="AD24" s="5"/>
      <c r="AE24" s="5"/>
      <c r="AF24" s="6"/>
      <c r="AG24" s="4" t="s">
        <v>138</v>
      </c>
      <c r="AH24" s="5"/>
      <c r="AI24" s="5"/>
      <c r="AJ24" s="6"/>
      <c r="AK24" s="4" t="s">
        <v>215</v>
      </c>
      <c r="AL24" s="5"/>
      <c r="AM24" s="5"/>
      <c r="AN24" s="6"/>
      <c r="AO24" s="4" t="s">
        <v>228</v>
      </c>
      <c r="AP24" s="5"/>
      <c r="AQ24" s="5"/>
      <c r="AR24" s="6"/>
      <c r="AS24" s="4" t="s">
        <v>241</v>
      </c>
      <c r="AT24" s="5"/>
      <c r="AU24" s="5"/>
      <c r="AV24" s="6"/>
      <c r="AW24" s="4" t="s">
        <v>68</v>
      </c>
      <c r="AX24" s="5"/>
      <c r="AY24" s="5"/>
      <c r="AZ24" s="6"/>
      <c r="BA24" s="4" t="s">
        <v>272</v>
      </c>
      <c r="BB24" s="5"/>
      <c r="BC24" s="5"/>
      <c r="BD24" s="6"/>
      <c r="BE24" s="4" t="s">
        <v>285</v>
      </c>
      <c r="BF24" s="5"/>
      <c r="BG24" s="5"/>
      <c r="BH24" s="6"/>
    </row>
    <row r="25" spans="1:60">
      <c r="A25" s="4" t="s">
        <v>70</v>
      </c>
      <c r="B25" s="5"/>
      <c r="C25" s="5"/>
      <c r="D25" s="6"/>
      <c r="E25" s="4" t="s">
        <v>89</v>
      </c>
      <c r="F25" s="5"/>
      <c r="G25" s="5"/>
      <c r="H25" s="6"/>
      <c r="I25" s="4" t="s">
        <v>104</v>
      </c>
      <c r="J25" s="5"/>
      <c r="K25" s="5"/>
      <c r="L25" s="6"/>
      <c r="M25" s="4" t="s">
        <v>124</v>
      </c>
      <c r="N25" s="5"/>
      <c r="O25" s="5"/>
      <c r="P25" s="6"/>
      <c r="Q25" s="4" t="s">
        <v>138</v>
      </c>
      <c r="R25" s="5"/>
      <c r="S25" s="5"/>
      <c r="T25" s="6"/>
      <c r="U25" s="4" t="s">
        <v>152</v>
      </c>
      <c r="V25" s="5"/>
      <c r="W25" s="5"/>
      <c r="X25" s="6"/>
      <c r="Y25" s="4" t="s">
        <v>89</v>
      </c>
      <c r="Z25" s="5"/>
      <c r="AA25" s="5"/>
      <c r="AB25" s="6"/>
      <c r="AC25" s="4" t="s">
        <v>184</v>
      </c>
      <c r="AD25" s="5"/>
      <c r="AE25" s="5"/>
      <c r="AF25" s="6"/>
      <c r="AG25" s="4" t="s">
        <v>197</v>
      </c>
      <c r="AH25" s="5"/>
      <c r="AI25" s="5"/>
      <c r="AJ25" s="6"/>
      <c r="AK25" s="4" t="s">
        <v>216</v>
      </c>
      <c r="AL25" s="5"/>
      <c r="AM25" s="5"/>
      <c r="AN25" s="6"/>
      <c r="AO25" s="4" t="s">
        <v>69</v>
      </c>
      <c r="AP25" s="5"/>
      <c r="AQ25" s="5"/>
      <c r="AR25" s="6"/>
      <c r="AS25" s="4" t="s">
        <v>88</v>
      </c>
      <c r="AT25" s="5"/>
      <c r="AU25" s="5"/>
      <c r="AV25" s="6"/>
      <c r="AW25" s="4" t="s">
        <v>171</v>
      </c>
      <c r="AX25" s="5"/>
      <c r="AY25" s="5"/>
      <c r="AZ25" s="6"/>
      <c r="BA25" s="4" t="s">
        <v>88</v>
      </c>
      <c r="BB25" s="5"/>
      <c r="BC25" s="5"/>
      <c r="BD25" s="6"/>
      <c r="BE25" s="4" t="s">
        <v>286</v>
      </c>
      <c r="BF25" s="5"/>
      <c r="BG25" s="5"/>
      <c r="BH25" s="6"/>
    </row>
    <row r="26" spans="1:60">
      <c r="A26" s="4" t="s">
        <v>53</v>
      </c>
      <c r="B26" s="5"/>
      <c r="C26" s="5"/>
      <c r="D26" s="6"/>
      <c r="E26" s="4" t="s">
        <v>53</v>
      </c>
      <c r="F26" s="5"/>
      <c r="G26" s="5"/>
      <c r="H26" s="6"/>
      <c r="I26" s="4" t="s">
        <v>53</v>
      </c>
      <c r="J26" s="5"/>
      <c r="K26" s="5"/>
      <c r="L26" s="6"/>
      <c r="M26" s="4" t="s">
        <v>125</v>
      </c>
      <c r="N26" s="5"/>
      <c r="O26" s="5"/>
      <c r="P26" s="6"/>
      <c r="Q26" s="4" t="s">
        <v>139</v>
      </c>
      <c r="R26" s="5"/>
      <c r="S26" s="5"/>
      <c r="T26" s="6"/>
      <c r="U26" s="4" t="s">
        <v>153</v>
      </c>
      <c r="V26" s="5"/>
      <c r="W26" s="5"/>
      <c r="X26" s="6"/>
      <c r="Y26" s="4" t="s">
        <v>53</v>
      </c>
      <c r="Z26" s="5"/>
      <c r="AA26" s="5"/>
      <c r="AB26" s="6"/>
      <c r="AC26" s="4" t="s">
        <v>53</v>
      </c>
      <c r="AD26" s="5"/>
      <c r="AE26" s="5"/>
      <c r="AF26" s="6"/>
      <c r="AG26" s="4" t="s">
        <v>53</v>
      </c>
      <c r="AH26" s="5"/>
      <c r="AI26" s="5"/>
      <c r="AJ26" s="6"/>
      <c r="AK26" s="4" t="s">
        <v>153</v>
      </c>
      <c r="AL26" s="5"/>
      <c r="AM26" s="5"/>
      <c r="AN26" s="6"/>
      <c r="AO26" s="4" t="s">
        <v>229</v>
      </c>
      <c r="AP26" s="5"/>
      <c r="AQ26" s="5"/>
      <c r="AR26" s="6"/>
      <c r="AS26" s="4" t="s">
        <v>242</v>
      </c>
      <c r="AT26" s="5"/>
      <c r="AU26" s="5"/>
      <c r="AV26" s="6"/>
      <c r="AW26" s="4" t="s">
        <v>260</v>
      </c>
      <c r="AX26" s="5"/>
      <c r="AY26" s="5"/>
      <c r="AZ26" s="6"/>
      <c r="BA26" s="4" t="s">
        <v>273</v>
      </c>
      <c r="BB26" s="5"/>
      <c r="BC26" s="5"/>
      <c r="BD26" s="6"/>
      <c r="BE26" s="4" t="s">
        <v>287</v>
      </c>
      <c r="BF26" s="5"/>
      <c r="BG26" s="5"/>
      <c r="BH26" s="6"/>
    </row>
    <row r="27" spans="1:60">
      <c r="A27" s="4" t="s">
        <v>71</v>
      </c>
      <c r="B27" s="5"/>
      <c r="C27" s="5"/>
      <c r="D27" s="6"/>
      <c r="E27" s="4" t="s">
        <v>71</v>
      </c>
      <c r="F27" s="5"/>
      <c r="G27" s="5"/>
      <c r="H27" s="6"/>
      <c r="I27" s="4" t="s">
        <v>71</v>
      </c>
      <c r="J27" s="5"/>
      <c r="K27" s="5"/>
      <c r="L27" s="6"/>
      <c r="M27" s="4" t="s">
        <v>53</v>
      </c>
      <c r="N27" s="5"/>
      <c r="O27" s="5"/>
      <c r="P27" s="6"/>
      <c r="Q27" s="4" t="s">
        <v>53</v>
      </c>
      <c r="R27" s="5"/>
      <c r="S27" s="5"/>
      <c r="T27" s="6"/>
      <c r="U27" s="4" t="s">
        <v>53</v>
      </c>
      <c r="V27" s="5"/>
      <c r="W27" s="5"/>
      <c r="X27" s="6"/>
      <c r="Y27" s="4" t="s">
        <v>71</v>
      </c>
      <c r="Z27" s="5"/>
      <c r="AA27" s="5"/>
      <c r="AB27" s="6"/>
      <c r="AC27" s="4" t="s">
        <v>71</v>
      </c>
      <c r="AD27" s="5"/>
      <c r="AE27" s="5"/>
      <c r="AF27" s="6"/>
      <c r="AG27" s="4" t="s">
        <v>71</v>
      </c>
      <c r="AH27" s="5"/>
      <c r="AI27" s="5"/>
      <c r="AJ27" s="6"/>
      <c r="AK27" s="4" t="s">
        <v>53</v>
      </c>
      <c r="AL27" s="5"/>
      <c r="AM27" s="5"/>
      <c r="AN27" s="6"/>
      <c r="AO27" s="4" t="s">
        <v>53</v>
      </c>
      <c r="AP27" s="5"/>
      <c r="AQ27" s="5"/>
      <c r="AR27" s="6"/>
      <c r="AS27" s="4" t="s">
        <v>53</v>
      </c>
      <c r="AT27" s="5"/>
      <c r="AU27" s="5"/>
      <c r="AV27" s="6"/>
      <c r="AW27" s="4" t="s">
        <v>53</v>
      </c>
      <c r="AX27" s="5"/>
      <c r="AY27" s="5"/>
      <c r="AZ27" s="6"/>
      <c r="BA27" s="4" t="s">
        <v>53</v>
      </c>
      <c r="BB27" s="5"/>
      <c r="BC27" s="5"/>
      <c r="BD27" s="6"/>
      <c r="BE27" s="4" t="s">
        <v>53</v>
      </c>
      <c r="BF27" s="5"/>
      <c r="BG27" s="5"/>
      <c r="BH27" s="6"/>
    </row>
    <row r="28" spans="1:60">
      <c r="A28" s="4" t="s">
        <v>53</v>
      </c>
      <c r="B28" s="5"/>
      <c r="C28" s="5"/>
      <c r="D28" s="6"/>
      <c r="E28" s="4" t="s">
        <v>53</v>
      </c>
      <c r="F28" s="5"/>
      <c r="G28" s="5"/>
      <c r="H28" s="6"/>
      <c r="I28" s="4" t="s">
        <v>53</v>
      </c>
      <c r="J28" s="5"/>
      <c r="K28" s="5"/>
      <c r="L28" s="6"/>
      <c r="M28" s="4" t="s">
        <v>71</v>
      </c>
      <c r="N28" s="5"/>
      <c r="O28" s="5"/>
      <c r="P28" s="6"/>
      <c r="Q28" s="4" t="s">
        <v>71</v>
      </c>
      <c r="R28" s="5"/>
      <c r="S28" s="5"/>
      <c r="T28" s="6"/>
      <c r="U28" s="4" t="s">
        <v>71</v>
      </c>
      <c r="V28" s="5"/>
      <c r="W28" s="5"/>
      <c r="X28" s="6"/>
      <c r="Y28" s="4" t="s">
        <v>53</v>
      </c>
      <c r="Z28" s="5"/>
      <c r="AA28" s="5"/>
      <c r="AB28" s="6"/>
      <c r="AC28" s="4" t="s">
        <v>53</v>
      </c>
      <c r="AD28" s="5"/>
      <c r="AE28" s="5"/>
      <c r="AF28" s="6"/>
      <c r="AG28" s="4" t="s">
        <v>53</v>
      </c>
      <c r="AH28" s="5"/>
      <c r="AI28" s="5"/>
      <c r="AJ28" s="6"/>
      <c r="AK28" s="4" t="s">
        <v>71</v>
      </c>
      <c r="AL28" s="5"/>
      <c r="AM28" s="5"/>
      <c r="AN28" s="6"/>
      <c r="AO28" s="4" t="s">
        <v>71</v>
      </c>
      <c r="AP28" s="5"/>
      <c r="AQ28" s="5"/>
      <c r="AR28" s="6"/>
      <c r="AS28" s="4" t="s">
        <v>71</v>
      </c>
      <c r="AT28" s="5"/>
      <c r="AU28" s="5"/>
      <c r="AV28" s="6"/>
      <c r="AW28" s="4" t="s">
        <v>71</v>
      </c>
      <c r="AX28" s="5"/>
      <c r="AY28" s="5"/>
      <c r="AZ28" s="6"/>
      <c r="BA28" s="4" t="s">
        <v>71</v>
      </c>
      <c r="BB28" s="5"/>
      <c r="BC28" s="5"/>
      <c r="BD28" s="6"/>
      <c r="BE28" s="4" t="s">
        <v>71</v>
      </c>
      <c r="BF28" s="5"/>
      <c r="BG28" s="5"/>
      <c r="BH28" s="6"/>
    </row>
    <row r="29" spans="1:60">
      <c r="A29" s="4" t="s">
        <v>72</v>
      </c>
      <c r="B29" s="5"/>
      <c r="C29" s="5"/>
      <c r="D29" s="6"/>
      <c r="E29" s="4" t="s">
        <v>72</v>
      </c>
      <c r="F29" s="5"/>
      <c r="G29" s="5"/>
      <c r="H29" s="6"/>
      <c r="I29" s="4" t="s">
        <v>72</v>
      </c>
      <c r="J29" s="5"/>
      <c r="K29" s="5"/>
      <c r="L29" s="6"/>
      <c r="M29" s="4" t="s">
        <v>53</v>
      </c>
      <c r="N29" s="5"/>
      <c r="O29" s="5"/>
      <c r="P29" s="6"/>
      <c r="Q29" s="4" t="s">
        <v>53</v>
      </c>
      <c r="R29" s="5"/>
      <c r="S29" s="5"/>
      <c r="T29" s="6"/>
      <c r="U29" s="4" t="s">
        <v>53</v>
      </c>
      <c r="V29" s="5"/>
      <c r="W29" s="5"/>
      <c r="X29" s="6"/>
      <c r="Y29" s="4" t="s">
        <v>72</v>
      </c>
      <c r="Z29" s="5"/>
      <c r="AA29" s="5"/>
      <c r="AB29" s="6"/>
      <c r="AC29" s="4" t="s">
        <v>72</v>
      </c>
      <c r="AD29" s="5"/>
      <c r="AE29" s="5"/>
      <c r="AF29" s="6"/>
      <c r="AG29" s="4" t="s">
        <v>72</v>
      </c>
      <c r="AH29" s="5"/>
      <c r="AI29" s="5"/>
      <c r="AJ29" s="6"/>
      <c r="AK29" s="4" t="s">
        <v>53</v>
      </c>
      <c r="AL29" s="5"/>
      <c r="AM29" s="5"/>
      <c r="AN29" s="6"/>
      <c r="AO29" s="4" t="s">
        <v>53</v>
      </c>
      <c r="AP29" s="5"/>
      <c r="AQ29" s="5"/>
      <c r="AR29" s="6"/>
      <c r="AS29" s="4" t="s">
        <v>53</v>
      </c>
      <c r="AT29" s="5"/>
      <c r="AU29" s="5"/>
      <c r="AV29" s="6"/>
      <c r="AW29" s="4" t="s">
        <v>53</v>
      </c>
      <c r="AX29" s="5"/>
      <c r="AY29" s="5"/>
      <c r="AZ29" s="6"/>
      <c r="BA29" s="4" t="s">
        <v>53</v>
      </c>
      <c r="BB29" s="5"/>
      <c r="BC29" s="5"/>
      <c r="BD29" s="6"/>
      <c r="BE29" s="4" t="s">
        <v>53</v>
      </c>
      <c r="BF29" s="5"/>
      <c r="BG29" s="5"/>
      <c r="BH29" s="6"/>
    </row>
    <row r="30" spans="1:60">
      <c r="A30" s="4" t="s">
        <v>73</v>
      </c>
      <c r="B30" s="5"/>
      <c r="C30" s="5"/>
      <c r="D30" s="6"/>
      <c r="E30" s="4" t="s">
        <v>73</v>
      </c>
      <c r="F30" s="5"/>
      <c r="G30" s="5"/>
      <c r="H30" s="6"/>
      <c r="I30" s="4" t="s">
        <v>73</v>
      </c>
      <c r="J30" s="5"/>
      <c r="K30" s="5"/>
      <c r="L30" s="6"/>
      <c r="M30" s="4" t="s">
        <v>72</v>
      </c>
      <c r="N30" s="5"/>
      <c r="O30" s="5"/>
      <c r="P30" s="6"/>
      <c r="Q30" s="4" t="s">
        <v>72</v>
      </c>
      <c r="R30" s="5"/>
      <c r="S30" s="5"/>
      <c r="T30" s="6"/>
      <c r="U30" s="4" t="s">
        <v>72</v>
      </c>
      <c r="V30" s="5"/>
      <c r="W30" s="5"/>
      <c r="X30" s="6"/>
      <c r="Y30" s="4" t="s">
        <v>73</v>
      </c>
      <c r="Z30" s="5"/>
      <c r="AA30" s="5"/>
      <c r="AB30" s="6"/>
      <c r="AC30" s="4" t="s">
        <v>73</v>
      </c>
      <c r="AD30" s="5"/>
      <c r="AE30" s="5"/>
      <c r="AF30" s="6"/>
      <c r="AG30" s="4" t="s">
        <v>73</v>
      </c>
      <c r="AH30" s="5"/>
      <c r="AI30" s="5"/>
      <c r="AJ30" s="6"/>
      <c r="AK30" s="4" t="s">
        <v>72</v>
      </c>
      <c r="AL30" s="5"/>
      <c r="AM30" s="5"/>
      <c r="AN30" s="6"/>
      <c r="AO30" s="4" t="s">
        <v>72</v>
      </c>
      <c r="AP30" s="5"/>
      <c r="AQ30" s="5"/>
      <c r="AR30" s="6"/>
      <c r="AS30" s="4" t="s">
        <v>72</v>
      </c>
      <c r="AT30" s="5"/>
      <c r="AU30" s="5"/>
      <c r="AV30" s="6"/>
      <c r="AW30" s="4" t="s">
        <v>72</v>
      </c>
      <c r="AX30" s="5"/>
      <c r="AY30" s="5"/>
      <c r="AZ30" s="6"/>
      <c r="BA30" s="4" t="s">
        <v>72</v>
      </c>
      <c r="BB30" s="5"/>
      <c r="BC30" s="5"/>
      <c r="BD30" s="6"/>
      <c r="BE30" s="4" t="s">
        <v>72</v>
      </c>
      <c r="BF30" s="5"/>
      <c r="BG30" s="5"/>
      <c r="BH30" s="6"/>
    </row>
    <row r="31" spans="1:60">
      <c r="A31" s="4" t="s">
        <v>74</v>
      </c>
      <c r="B31" s="5"/>
      <c r="C31" s="5"/>
      <c r="D31" s="6"/>
      <c r="E31" s="4" t="s">
        <v>74</v>
      </c>
      <c r="F31" s="5"/>
      <c r="G31" s="5"/>
      <c r="H31" s="6"/>
      <c r="I31" s="4" t="s">
        <v>74</v>
      </c>
      <c r="J31" s="5"/>
      <c r="K31" s="5"/>
      <c r="L31" s="6"/>
      <c r="M31" s="4" t="s">
        <v>73</v>
      </c>
      <c r="N31" s="5"/>
      <c r="O31" s="5"/>
      <c r="P31" s="6"/>
      <c r="Q31" s="4" t="s">
        <v>73</v>
      </c>
      <c r="R31" s="5"/>
      <c r="S31" s="5"/>
      <c r="T31" s="6"/>
      <c r="U31" s="4" t="s">
        <v>73</v>
      </c>
      <c r="V31" s="5"/>
      <c r="W31" s="5"/>
      <c r="X31" s="6"/>
      <c r="Y31" s="4" t="s">
        <v>74</v>
      </c>
      <c r="Z31" s="5"/>
      <c r="AA31" s="5"/>
      <c r="AB31" s="6"/>
      <c r="AC31" s="4" t="s">
        <v>74</v>
      </c>
      <c r="AD31" s="5"/>
      <c r="AE31" s="5"/>
      <c r="AF31" s="6"/>
      <c r="AG31" s="4" t="s">
        <v>74</v>
      </c>
      <c r="AH31" s="5"/>
      <c r="AI31" s="5"/>
      <c r="AJ31" s="6"/>
      <c r="AK31" s="4" t="s">
        <v>73</v>
      </c>
      <c r="AL31" s="5"/>
      <c r="AM31" s="5"/>
      <c r="AN31" s="6"/>
      <c r="AO31" s="4" t="s">
        <v>73</v>
      </c>
      <c r="AP31" s="5"/>
      <c r="AQ31" s="5"/>
      <c r="AR31" s="6"/>
      <c r="AS31" s="4" t="s">
        <v>73</v>
      </c>
      <c r="AT31" s="5"/>
      <c r="AU31" s="5"/>
      <c r="AV31" s="6"/>
      <c r="AW31" s="4" t="s">
        <v>73</v>
      </c>
      <c r="AX31" s="5"/>
      <c r="AY31" s="5"/>
      <c r="AZ31" s="6"/>
      <c r="BA31" s="4" t="s">
        <v>73</v>
      </c>
      <c r="BB31" s="5"/>
      <c r="BC31" s="5"/>
      <c r="BD31" s="6"/>
      <c r="BE31" s="4" t="s">
        <v>73</v>
      </c>
      <c r="BF31" s="5"/>
      <c r="BG31" s="5"/>
      <c r="BH31" s="6"/>
    </row>
    <row r="32" spans="1:60">
      <c r="A32" s="4" t="s">
        <v>75</v>
      </c>
      <c r="B32" s="5"/>
      <c r="C32" s="5"/>
      <c r="D32" s="6"/>
      <c r="E32" s="4" t="s">
        <v>90</v>
      </c>
      <c r="F32" s="5"/>
      <c r="G32" s="5"/>
      <c r="H32" s="6"/>
      <c r="I32" s="4" t="s">
        <v>90</v>
      </c>
      <c r="J32" s="5"/>
      <c r="K32" s="5"/>
      <c r="L32" s="6"/>
      <c r="M32" s="4" t="s">
        <v>74</v>
      </c>
      <c r="N32" s="5"/>
      <c r="O32" s="5"/>
      <c r="P32" s="6"/>
      <c r="Q32" s="4" t="s">
        <v>74</v>
      </c>
      <c r="R32" s="5"/>
      <c r="S32" s="5"/>
      <c r="T32" s="6"/>
      <c r="U32" s="4" t="s">
        <v>74</v>
      </c>
      <c r="V32" s="5"/>
      <c r="W32" s="5"/>
      <c r="X32" s="6"/>
      <c r="Y32" s="4" t="s">
        <v>172</v>
      </c>
      <c r="Z32" s="5"/>
      <c r="AA32" s="5"/>
      <c r="AB32" s="6"/>
      <c r="AC32" s="4" t="s">
        <v>185</v>
      </c>
      <c r="AD32" s="5"/>
      <c r="AE32" s="5"/>
      <c r="AF32" s="6"/>
      <c r="AG32" s="4" t="s">
        <v>185</v>
      </c>
      <c r="AH32" s="5"/>
      <c r="AI32" s="5"/>
      <c r="AJ32" s="6"/>
      <c r="AK32" s="4" t="s">
        <v>74</v>
      </c>
      <c r="AL32" s="5"/>
      <c r="AM32" s="5"/>
      <c r="AN32" s="6"/>
      <c r="AO32" s="4" t="s">
        <v>74</v>
      </c>
      <c r="AP32" s="5"/>
      <c r="AQ32" s="5"/>
      <c r="AR32" s="6"/>
      <c r="AS32" s="4" t="s">
        <v>74</v>
      </c>
      <c r="AT32" s="5"/>
      <c r="AU32" s="5"/>
      <c r="AV32" s="6"/>
      <c r="AW32" s="4" t="s">
        <v>74</v>
      </c>
      <c r="AX32" s="5"/>
      <c r="AY32" s="5"/>
      <c r="AZ32" s="6"/>
      <c r="BA32" s="4" t="s">
        <v>74</v>
      </c>
      <c r="BB32" s="5"/>
      <c r="BC32" s="5"/>
      <c r="BD32" s="6"/>
      <c r="BE32" s="4" t="s">
        <v>74</v>
      </c>
      <c r="BF32" s="5"/>
      <c r="BG32" s="5"/>
      <c r="BH32" s="6"/>
    </row>
    <row r="33" spans="1:60">
      <c r="A33" s="4" t="s">
        <v>76</v>
      </c>
      <c r="B33" s="5"/>
      <c r="C33" s="5"/>
      <c r="D33" s="6"/>
      <c r="E33" s="4" t="s">
        <v>91</v>
      </c>
      <c r="F33" s="5"/>
      <c r="G33" s="5"/>
      <c r="H33" s="6"/>
      <c r="I33" s="4" t="s">
        <v>105</v>
      </c>
      <c r="J33" s="5"/>
      <c r="K33" s="5"/>
      <c r="L33" s="6"/>
      <c r="M33" s="4" t="s">
        <v>126</v>
      </c>
      <c r="N33" s="5"/>
      <c r="O33" s="5"/>
      <c r="P33" s="6"/>
      <c r="Q33" s="4" t="s">
        <v>140</v>
      </c>
      <c r="R33" s="5"/>
      <c r="S33" s="5"/>
      <c r="T33" s="6"/>
      <c r="U33" s="4" t="s">
        <v>140</v>
      </c>
      <c r="V33" s="5"/>
      <c r="W33" s="5"/>
      <c r="X33" s="6"/>
      <c r="Y33" s="4" t="s">
        <v>173</v>
      </c>
      <c r="Z33" s="5"/>
      <c r="AA33" s="5"/>
      <c r="AB33" s="6"/>
      <c r="AC33" s="4" t="s">
        <v>186</v>
      </c>
      <c r="AD33" s="5"/>
      <c r="AE33" s="5"/>
      <c r="AF33" s="6"/>
      <c r="AG33" s="4" t="s">
        <v>198</v>
      </c>
      <c r="AH33" s="5"/>
      <c r="AI33" s="5"/>
      <c r="AJ33" s="6"/>
      <c r="AK33" s="4" t="s">
        <v>217</v>
      </c>
      <c r="AL33" s="5"/>
      <c r="AM33" s="5"/>
      <c r="AN33" s="6"/>
      <c r="AO33" s="4" t="s">
        <v>230</v>
      </c>
      <c r="AP33" s="5"/>
      <c r="AQ33" s="5"/>
      <c r="AR33" s="6"/>
      <c r="AS33" s="4" t="s">
        <v>230</v>
      </c>
      <c r="AT33" s="5"/>
      <c r="AU33" s="5"/>
      <c r="AV33" s="6"/>
      <c r="AW33" s="4" t="s">
        <v>261</v>
      </c>
      <c r="AX33" s="5"/>
      <c r="AY33" s="5"/>
      <c r="AZ33" s="6"/>
      <c r="BA33" s="4" t="s">
        <v>274</v>
      </c>
      <c r="BB33" s="5"/>
      <c r="BC33" s="5"/>
      <c r="BD33" s="6"/>
      <c r="BE33" s="4" t="s">
        <v>274</v>
      </c>
      <c r="BF33" s="5"/>
      <c r="BG33" s="5"/>
      <c r="BH33" s="6"/>
    </row>
    <row r="34" spans="1:60">
      <c r="A34" s="4" t="s">
        <v>77</v>
      </c>
      <c r="B34" s="5"/>
      <c r="C34" s="5"/>
      <c r="D34" s="6"/>
      <c r="E34" s="4" t="s">
        <v>92</v>
      </c>
      <c r="F34" s="5"/>
      <c r="G34" s="5"/>
      <c r="H34" s="6"/>
      <c r="I34" s="4" t="s">
        <v>106</v>
      </c>
      <c r="J34" s="5"/>
      <c r="K34" s="5"/>
      <c r="L34" s="6"/>
      <c r="M34" s="4" t="s">
        <v>127</v>
      </c>
      <c r="N34" s="5"/>
      <c r="O34" s="5"/>
      <c r="P34" s="6"/>
      <c r="Q34" s="4" t="s">
        <v>141</v>
      </c>
      <c r="R34" s="5"/>
      <c r="S34" s="5"/>
      <c r="T34" s="6"/>
      <c r="U34" s="4" t="s">
        <v>154</v>
      </c>
      <c r="V34" s="5"/>
      <c r="W34" s="5"/>
      <c r="X34" s="6"/>
      <c r="Y34" s="4" t="s">
        <v>174</v>
      </c>
      <c r="Z34" s="5"/>
      <c r="AA34" s="5"/>
      <c r="AB34" s="6"/>
      <c r="AC34" s="4" t="s">
        <v>187</v>
      </c>
      <c r="AD34" s="5"/>
      <c r="AE34" s="5"/>
      <c r="AF34" s="6"/>
      <c r="AG34" s="4" t="s">
        <v>199</v>
      </c>
      <c r="AH34" s="5"/>
      <c r="AI34" s="5"/>
      <c r="AJ34" s="6"/>
      <c r="AK34" s="4" t="s">
        <v>218</v>
      </c>
      <c r="AL34" s="5"/>
      <c r="AM34" s="5"/>
      <c r="AN34" s="6"/>
      <c r="AO34" s="4" t="s">
        <v>231</v>
      </c>
      <c r="AP34" s="5"/>
      <c r="AQ34" s="5"/>
      <c r="AR34" s="6"/>
      <c r="AS34" s="4" t="s">
        <v>243</v>
      </c>
      <c r="AT34" s="5"/>
      <c r="AU34" s="5"/>
      <c r="AV34" s="6"/>
      <c r="AW34" s="4" t="s">
        <v>262</v>
      </c>
      <c r="AX34" s="5"/>
      <c r="AY34" s="5"/>
      <c r="AZ34" s="6"/>
      <c r="BA34" s="4" t="s">
        <v>275</v>
      </c>
      <c r="BB34" s="5"/>
      <c r="BC34" s="5"/>
      <c r="BD34" s="6"/>
      <c r="BE34" s="4" t="s">
        <v>288</v>
      </c>
      <c r="BF34" s="5"/>
      <c r="BG34" s="5"/>
      <c r="BH34" s="6"/>
    </row>
    <row r="35" spans="1:60">
      <c r="A35" s="4" t="s">
        <v>78</v>
      </c>
      <c r="B35" s="5"/>
      <c r="C35" s="5"/>
      <c r="D35" s="6"/>
      <c r="E35" s="4" t="s">
        <v>93</v>
      </c>
      <c r="F35" s="5"/>
      <c r="G35" s="5"/>
      <c r="H35" s="6"/>
      <c r="I35" s="4" t="s">
        <v>107</v>
      </c>
      <c r="J35" s="5"/>
      <c r="K35" s="5"/>
      <c r="L35" s="6"/>
      <c r="M35" s="4" t="s">
        <v>128</v>
      </c>
      <c r="N35" s="5"/>
      <c r="O35" s="5"/>
      <c r="P35" s="6"/>
      <c r="Q35" s="4" t="s">
        <v>142</v>
      </c>
      <c r="R35" s="5"/>
      <c r="S35" s="5"/>
      <c r="T35" s="6"/>
      <c r="U35" s="4" t="s">
        <v>155</v>
      </c>
      <c r="V35" s="5"/>
      <c r="W35" s="5"/>
      <c r="X35" s="6"/>
      <c r="Y35" s="4" t="s">
        <v>175</v>
      </c>
      <c r="Z35" s="5"/>
      <c r="AA35" s="5"/>
      <c r="AB35" s="6"/>
      <c r="AC35" s="4" t="s">
        <v>188</v>
      </c>
      <c r="AD35" s="5"/>
      <c r="AE35" s="5"/>
      <c r="AF35" s="6"/>
      <c r="AG35" s="4" t="s">
        <v>200</v>
      </c>
      <c r="AH35" s="5"/>
      <c r="AI35" s="5"/>
      <c r="AJ35" s="6"/>
      <c r="AK35" s="4" t="s">
        <v>219</v>
      </c>
      <c r="AL35" s="5"/>
      <c r="AM35" s="5"/>
      <c r="AN35" s="6"/>
      <c r="AO35" s="4" t="s">
        <v>232</v>
      </c>
      <c r="AP35" s="5"/>
      <c r="AQ35" s="5"/>
      <c r="AR35" s="6"/>
      <c r="AS35" s="4" t="s">
        <v>244</v>
      </c>
      <c r="AT35" s="5"/>
      <c r="AU35" s="5"/>
      <c r="AV35" s="6"/>
      <c r="AW35" s="4" t="s">
        <v>263</v>
      </c>
      <c r="AX35" s="5"/>
      <c r="AY35" s="5"/>
      <c r="AZ35" s="6"/>
      <c r="BA35" s="4" t="s">
        <v>276</v>
      </c>
      <c r="BB35" s="5"/>
      <c r="BC35" s="5"/>
      <c r="BD35" s="6"/>
      <c r="BE35" s="4" t="s">
        <v>289</v>
      </c>
      <c r="BF35" s="5"/>
      <c r="BG35" s="5"/>
      <c r="BH35" s="6"/>
    </row>
    <row r="36" spans="1:60">
      <c r="A36" s="4" t="s">
        <v>79</v>
      </c>
      <c r="B36" s="5"/>
      <c r="C36" s="5"/>
      <c r="D36" s="6"/>
      <c r="E36" s="4" t="s">
        <v>94</v>
      </c>
      <c r="F36" s="5"/>
      <c r="G36" s="5"/>
      <c r="H36" s="6"/>
      <c r="I36" s="4" t="s">
        <v>108</v>
      </c>
      <c r="J36" s="5"/>
      <c r="K36" s="5"/>
      <c r="L36" s="6"/>
      <c r="M36" s="4" t="s">
        <v>129</v>
      </c>
      <c r="N36" s="5"/>
      <c r="O36" s="5"/>
      <c r="P36" s="6"/>
      <c r="Q36" s="4" t="s">
        <v>143</v>
      </c>
      <c r="R36" s="5"/>
      <c r="S36" s="5"/>
      <c r="T36" s="6"/>
      <c r="U36" s="4" t="s">
        <v>156</v>
      </c>
      <c r="V36" s="5"/>
      <c r="W36" s="5"/>
      <c r="X36" s="6"/>
      <c r="Y36" s="4" t="s">
        <v>176</v>
      </c>
      <c r="Z36" s="5"/>
      <c r="AA36" s="5"/>
      <c r="AB36" s="6"/>
      <c r="AC36" s="4" t="s">
        <v>189</v>
      </c>
      <c r="AD36" s="5"/>
      <c r="AE36" s="5"/>
      <c r="AF36" s="6"/>
      <c r="AG36" s="4" t="s">
        <v>201</v>
      </c>
      <c r="AH36" s="5"/>
      <c r="AI36" s="5"/>
      <c r="AJ36" s="6"/>
      <c r="AK36" s="4" t="s">
        <v>220</v>
      </c>
      <c r="AL36" s="5"/>
      <c r="AM36" s="5"/>
      <c r="AN36" s="6"/>
      <c r="AO36" s="4" t="s">
        <v>233</v>
      </c>
      <c r="AP36" s="5"/>
      <c r="AQ36" s="5"/>
      <c r="AR36" s="6"/>
      <c r="AS36" s="4" t="s">
        <v>245</v>
      </c>
      <c r="AT36" s="5"/>
      <c r="AU36" s="5"/>
      <c r="AV36" s="6"/>
      <c r="AW36" s="4" t="s">
        <v>264</v>
      </c>
      <c r="AX36" s="5"/>
      <c r="AY36" s="5"/>
      <c r="AZ36" s="6"/>
      <c r="BA36" s="4" t="s">
        <v>277</v>
      </c>
      <c r="BB36" s="5"/>
      <c r="BC36" s="5"/>
      <c r="BD36" s="6"/>
      <c r="BE36" s="4" t="s">
        <v>290</v>
      </c>
      <c r="BF36" s="5"/>
      <c r="BG36" s="5"/>
      <c r="BH36" s="6"/>
    </row>
    <row r="37" spans="1:60">
      <c r="A37" s="4" t="s">
        <v>80</v>
      </c>
      <c r="B37" s="5"/>
      <c r="C37" s="5"/>
      <c r="D37" s="6"/>
      <c r="E37" s="4" t="s">
        <v>95</v>
      </c>
      <c r="F37" s="5"/>
      <c r="G37" s="5"/>
      <c r="H37" s="6"/>
      <c r="I37" s="4" t="s">
        <v>109</v>
      </c>
      <c r="J37" s="5"/>
      <c r="K37" s="5"/>
      <c r="L37" s="6"/>
      <c r="M37" s="4" t="s">
        <v>130</v>
      </c>
      <c r="N37" s="5"/>
      <c r="O37" s="5"/>
      <c r="P37" s="6"/>
      <c r="Q37" s="4" t="s">
        <v>144</v>
      </c>
      <c r="R37" s="5"/>
      <c r="S37" s="5"/>
      <c r="T37" s="6"/>
      <c r="U37" s="4" t="s">
        <v>157</v>
      </c>
      <c r="V37" s="5"/>
      <c r="W37" s="5"/>
      <c r="X37" s="6"/>
      <c r="Y37" s="4" t="s">
        <v>177</v>
      </c>
      <c r="Z37" s="5"/>
      <c r="AA37" s="5"/>
      <c r="AB37" s="6"/>
      <c r="AC37" s="4" t="s">
        <v>190</v>
      </c>
      <c r="AD37" s="5"/>
      <c r="AE37" s="5"/>
      <c r="AF37" s="6"/>
      <c r="AG37" s="4" t="s">
        <v>202</v>
      </c>
      <c r="AH37" s="5"/>
      <c r="AI37" s="5"/>
      <c r="AJ37" s="6"/>
      <c r="AK37" s="4" t="s">
        <v>221</v>
      </c>
      <c r="AL37" s="5"/>
      <c r="AM37" s="5"/>
      <c r="AN37" s="6"/>
      <c r="AO37" s="4" t="s">
        <v>234</v>
      </c>
      <c r="AP37" s="5"/>
      <c r="AQ37" s="5"/>
      <c r="AR37" s="6"/>
      <c r="AS37" s="4" t="s">
        <v>246</v>
      </c>
      <c r="AT37" s="5"/>
      <c r="AU37" s="5"/>
      <c r="AV37" s="6"/>
      <c r="AW37" s="4" t="s">
        <v>265</v>
      </c>
      <c r="AX37" s="5"/>
      <c r="AY37" s="5"/>
      <c r="AZ37" s="6"/>
      <c r="BA37" s="4" t="s">
        <v>278</v>
      </c>
      <c r="BB37" s="5"/>
      <c r="BC37" s="5"/>
      <c r="BD37" s="6"/>
      <c r="BE37" s="4" t="s">
        <v>291</v>
      </c>
      <c r="BF37" s="5"/>
      <c r="BG37" s="5"/>
      <c r="BH37" s="6"/>
    </row>
    <row r="38" spans="1:60">
      <c r="A38" s="4" t="s">
        <v>81</v>
      </c>
      <c r="B38" s="5"/>
      <c r="C38" s="5"/>
      <c r="D38" s="6"/>
      <c r="E38" s="4" t="s">
        <v>96</v>
      </c>
      <c r="F38" s="5"/>
      <c r="G38" s="5"/>
      <c r="H38" s="6"/>
      <c r="I38" s="4" t="s">
        <v>110</v>
      </c>
      <c r="J38" s="5"/>
      <c r="K38" s="5"/>
      <c r="L38" s="6"/>
      <c r="M38" s="4" t="s">
        <v>131</v>
      </c>
      <c r="N38" s="5"/>
      <c r="O38" s="5"/>
      <c r="P38" s="6"/>
      <c r="Q38" s="4" t="s">
        <v>145</v>
      </c>
      <c r="R38" s="5"/>
      <c r="S38" s="5"/>
      <c r="T38" s="6"/>
      <c r="U38" s="4" t="s">
        <v>158</v>
      </c>
      <c r="V38" s="5"/>
      <c r="W38" s="5"/>
      <c r="X38" s="6"/>
      <c r="Y38" s="4" t="s">
        <v>178</v>
      </c>
      <c r="Z38" s="5"/>
      <c r="AA38" s="5"/>
      <c r="AB38" s="6"/>
      <c r="AC38" s="4" t="s">
        <v>191</v>
      </c>
      <c r="AD38" s="5"/>
      <c r="AE38" s="5"/>
      <c r="AF38" s="6"/>
      <c r="AG38" s="4" t="s">
        <v>203</v>
      </c>
      <c r="AH38" s="5"/>
      <c r="AI38" s="5"/>
      <c r="AJ38" s="6"/>
      <c r="AK38" s="4" t="s">
        <v>222</v>
      </c>
      <c r="AL38" s="5"/>
      <c r="AM38" s="5"/>
      <c r="AN38" s="6"/>
      <c r="AO38" s="4" t="s">
        <v>235</v>
      </c>
      <c r="AP38" s="5"/>
      <c r="AQ38" s="5"/>
      <c r="AR38" s="6"/>
      <c r="AS38" s="4" t="s">
        <v>247</v>
      </c>
      <c r="AT38" s="5"/>
      <c r="AU38" s="5"/>
      <c r="AV38" s="6"/>
      <c r="AW38" s="4" t="s">
        <v>266</v>
      </c>
      <c r="AX38" s="5"/>
      <c r="AY38" s="5"/>
      <c r="AZ38" s="6"/>
      <c r="BA38" s="4" t="s">
        <v>279</v>
      </c>
      <c r="BB38" s="5"/>
      <c r="BC38" s="5"/>
      <c r="BD38" s="6"/>
      <c r="BE38" s="4" t="s">
        <v>292</v>
      </c>
      <c r="BF38" s="5"/>
      <c r="BG38" s="5"/>
      <c r="BH38" s="6"/>
    </row>
    <row r="39" spans="1:60">
      <c r="A39" s="4" t="s">
        <v>82</v>
      </c>
      <c r="B39" s="5"/>
      <c r="C39" s="5"/>
      <c r="D39" s="6"/>
      <c r="E39" s="4" t="s">
        <v>97</v>
      </c>
      <c r="F39" s="5"/>
      <c r="G39" s="5"/>
      <c r="H39" s="6"/>
      <c r="I39" s="4" t="s">
        <v>111</v>
      </c>
      <c r="J39" s="5"/>
      <c r="K39" s="5"/>
      <c r="L39" s="6"/>
      <c r="M39" s="4" t="s">
        <v>132</v>
      </c>
      <c r="N39" s="5"/>
      <c r="O39" s="5"/>
      <c r="P39" s="6"/>
      <c r="Q39" s="4" t="s">
        <v>146</v>
      </c>
      <c r="R39" s="5"/>
      <c r="S39" s="5"/>
      <c r="T39" s="6"/>
      <c r="U39" s="4" t="s">
        <v>159</v>
      </c>
      <c r="V39" s="5"/>
      <c r="W39" s="5"/>
      <c r="X39" s="6"/>
      <c r="Y39" s="4" t="s">
        <v>179</v>
      </c>
      <c r="Z39" s="5"/>
      <c r="AA39" s="5"/>
      <c r="AB39" s="6"/>
      <c r="AC39" s="4" t="s">
        <v>192</v>
      </c>
      <c r="AD39" s="5"/>
      <c r="AE39" s="5"/>
      <c r="AF39" s="6"/>
      <c r="AG39" s="4" t="s">
        <v>204</v>
      </c>
      <c r="AH39" s="5"/>
      <c r="AI39" s="5"/>
      <c r="AJ39" s="6"/>
      <c r="AK39" s="4" t="s">
        <v>223</v>
      </c>
      <c r="AL39" s="5"/>
      <c r="AM39" s="5"/>
      <c r="AN39" s="6"/>
      <c r="AO39" s="4" t="s">
        <v>236</v>
      </c>
      <c r="AP39" s="5"/>
      <c r="AQ39" s="5"/>
      <c r="AR39" s="6"/>
      <c r="AS39" s="4" t="s">
        <v>248</v>
      </c>
      <c r="AT39" s="5"/>
      <c r="AU39" s="5"/>
      <c r="AV39" s="6"/>
      <c r="AW39" s="4" t="s">
        <v>267</v>
      </c>
      <c r="AX39" s="5"/>
      <c r="AY39" s="5"/>
      <c r="AZ39" s="6"/>
      <c r="BA39" s="4" t="s">
        <v>280</v>
      </c>
      <c r="BB39" s="5"/>
      <c r="BC39" s="5"/>
      <c r="BD39" s="6"/>
      <c r="BE39" s="4" t="s">
        <v>293</v>
      </c>
      <c r="BF39" s="5"/>
      <c r="BG39" s="5"/>
      <c r="BH39" s="6"/>
    </row>
    <row r="40" spans="1:60">
      <c r="A40" s="4" t="s">
        <v>83</v>
      </c>
      <c r="B40" s="5"/>
      <c r="C40" s="5"/>
      <c r="D40" s="6"/>
      <c r="E40" s="4" t="s">
        <v>98</v>
      </c>
      <c r="F40" s="5"/>
      <c r="G40" s="5"/>
      <c r="H40" s="6"/>
      <c r="I40" s="4" t="s">
        <v>112</v>
      </c>
      <c r="J40" s="5"/>
      <c r="K40" s="5"/>
      <c r="L40" s="6"/>
      <c r="M40" s="4" t="s">
        <v>133</v>
      </c>
      <c r="N40" s="5"/>
      <c r="O40" s="5"/>
      <c r="P40" s="6"/>
      <c r="Q40" s="4" t="s">
        <v>147</v>
      </c>
      <c r="R40" s="5"/>
      <c r="S40" s="5"/>
      <c r="T40" s="6"/>
      <c r="U40" s="4" t="s">
        <v>160</v>
      </c>
      <c r="V40" s="5"/>
      <c r="W40" s="5"/>
      <c r="X40" s="6"/>
      <c r="Y40" s="4" t="s">
        <v>180</v>
      </c>
      <c r="Z40" s="5"/>
      <c r="AA40" s="5"/>
      <c r="AB40" s="6"/>
      <c r="AC40" s="4" t="s">
        <v>193</v>
      </c>
      <c r="AD40" s="5"/>
      <c r="AE40" s="5"/>
      <c r="AF40" s="6"/>
      <c r="AG40" s="4" t="s">
        <v>205</v>
      </c>
      <c r="AH40" s="5"/>
      <c r="AI40" s="5"/>
      <c r="AJ40" s="6"/>
      <c r="AK40" s="4" t="s">
        <v>224</v>
      </c>
      <c r="AL40" s="5"/>
      <c r="AM40" s="5"/>
      <c r="AN40" s="6"/>
      <c r="AO40" s="4" t="s">
        <v>237</v>
      </c>
      <c r="AP40" s="5"/>
      <c r="AQ40" s="5"/>
      <c r="AR40" s="6"/>
      <c r="AS40" s="4" t="s">
        <v>249</v>
      </c>
      <c r="AT40" s="5"/>
      <c r="AU40" s="5"/>
      <c r="AV40" s="6"/>
      <c r="AW40" s="4" t="s">
        <v>268</v>
      </c>
      <c r="AX40" s="5"/>
      <c r="AY40" s="5"/>
      <c r="AZ40" s="6"/>
      <c r="BA40" s="4" t="s">
        <v>281</v>
      </c>
      <c r="BB40" s="5"/>
      <c r="BC40" s="5"/>
      <c r="BD40" s="6"/>
      <c r="BE40" s="4" t="s">
        <v>294</v>
      </c>
      <c r="BF40" s="5"/>
      <c r="BG40" s="5"/>
      <c r="BH40" s="6"/>
    </row>
    <row r="41" spans="1:60">
      <c r="A41" s="4" t="s">
        <v>84</v>
      </c>
      <c r="B41" s="5"/>
      <c r="C41" s="5"/>
      <c r="D41" s="6"/>
      <c r="E41" s="4" t="s">
        <v>99</v>
      </c>
      <c r="F41" s="5"/>
      <c r="G41" s="5"/>
      <c r="H41" s="6"/>
      <c r="I41" s="4" t="s">
        <v>113</v>
      </c>
      <c r="J41" s="5"/>
      <c r="K41" s="5"/>
      <c r="L41" s="6"/>
      <c r="M41" s="4" t="s">
        <v>134</v>
      </c>
      <c r="N41" s="5"/>
      <c r="O41" s="5"/>
      <c r="P41" s="6"/>
      <c r="Q41" s="4" t="s">
        <v>148</v>
      </c>
      <c r="R41" s="5"/>
      <c r="S41" s="5"/>
      <c r="T41" s="6"/>
      <c r="U41" s="4" t="s">
        <v>161</v>
      </c>
      <c r="V41" s="5"/>
      <c r="W41" s="5"/>
      <c r="X41" s="6"/>
      <c r="Y41" s="4" t="s">
        <v>181</v>
      </c>
      <c r="Z41" s="5"/>
      <c r="AA41" s="5"/>
      <c r="AB41" s="6"/>
      <c r="AC41" s="4" t="s">
        <v>194</v>
      </c>
      <c r="AD41" s="5"/>
      <c r="AE41" s="5"/>
      <c r="AF41" s="6"/>
      <c r="AG41" s="4" t="s">
        <v>206</v>
      </c>
      <c r="AH41" s="5"/>
      <c r="AI41" s="5"/>
      <c r="AJ41" s="6"/>
      <c r="AK41" s="4" t="s">
        <v>225</v>
      </c>
      <c r="AL41" s="5"/>
      <c r="AM41" s="5"/>
      <c r="AN41" s="6"/>
      <c r="AO41" s="4" t="s">
        <v>238</v>
      </c>
      <c r="AP41" s="5"/>
      <c r="AQ41" s="5"/>
      <c r="AR41" s="6"/>
      <c r="AS41" s="4" t="s">
        <v>250</v>
      </c>
      <c r="AT41" s="5"/>
      <c r="AU41" s="5"/>
      <c r="AV41" s="6"/>
      <c r="AW41" s="4" t="s">
        <v>269</v>
      </c>
      <c r="AX41" s="5"/>
      <c r="AY41" s="5"/>
      <c r="AZ41" s="6"/>
      <c r="BA41" s="4" t="s">
        <v>282</v>
      </c>
      <c r="BB41" s="5"/>
      <c r="BC41" s="5"/>
      <c r="BD41" s="6"/>
      <c r="BE41" s="4" t="s">
        <v>295</v>
      </c>
      <c r="BF41" s="5"/>
      <c r="BG41" s="5"/>
      <c r="BH41" s="6"/>
    </row>
    <row r="42" spans="1:60">
      <c r="A42" s="4" t="s">
        <v>53</v>
      </c>
      <c r="B42" s="5"/>
      <c r="C42" s="5"/>
      <c r="D42" s="6"/>
      <c r="E42" s="4" t="s">
        <v>53</v>
      </c>
      <c r="F42" s="5"/>
      <c r="G42" s="5"/>
      <c r="H42" s="6"/>
      <c r="I42" s="4" t="s">
        <v>53</v>
      </c>
      <c r="J42" s="5"/>
      <c r="K42" s="5"/>
      <c r="L42" s="6"/>
      <c r="M42" s="4" t="s">
        <v>135</v>
      </c>
      <c r="N42" s="5"/>
      <c r="O42" s="5"/>
      <c r="P42" s="6"/>
      <c r="Q42" s="4" t="s">
        <v>149</v>
      </c>
      <c r="R42" s="5"/>
      <c r="S42" s="5"/>
      <c r="T42" s="6"/>
      <c r="U42" s="4" t="s">
        <v>162</v>
      </c>
      <c r="V42" s="5"/>
      <c r="W42" s="5"/>
      <c r="X42" s="6"/>
      <c r="Y42" s="4" t="s">
        <v>53</v>
      </c>
      <c r="Z42" s="5"/>
      <c r="AA42" s="5"/>
      <c r="AB42" s="6"/>
      <c r="AC42" s="4" t="s">
        <v>53</v>
      </c>
      <c r="AD42" s="5"/>
      <c r="AE42" s="5"/>
      <c r="AF42" s="6"/>
      <c r="AG42" s="4" t="s">
        <v>53</v>
      </c>
      <c r="AH42" s="5"/>
      <c r="AI42" s="5"/>
      <c r="AJ42" s="6"/>
      <c r="AK42" s="4" t="s">
        <v>226</v>
      </c>
      <c r="AL42" s="5"/>
      <c r="AM42" s="5"/>
      <c r="AN42" s="6"/>
      <c r="AO42" s="4" t="s">
        <v>239</v>
      </c>
      <c r="AP42" s="5"/>
      <c r="AQ42" s="5"/>
      <c r="AR42" s="6"/>
      <c r="AS42" s="4" t="s">
        <v>251</v>
      </c>
      <c r="AT42" s="5"/>
      <c r="AU42" s="5"/>
      <c r="AV42" s="6"/>
      <c r="AW42" s="4" t="s">
        <v>270</v>
      </c>
      <c r="AX42" s="5"/>
      <c r="AY42" s="5"/>
      <c r="AZ42" s="6"/>
      <c r="BA42" s="4" t="s">
        <v>283</v>
      </c>
      <c r="BB42" s="5"/>
      <c r="BC42" s="5"/>
      <c r="BD42" s="6"/>
      <c r="BE42" s="4" t="s">
        <v>296</v>
      </c>
      <c r="BF42" s="5"/>
      <c r="BG42" s="5"/>
      <c r="BH42" s="6"/>
    </row>
    <row r="43" spans="1:60">
      <c r="A43" s="4" t="s">
        <v>85</v>
      </c>
      <c r="B43" s="5"/>
      <c r="C43" s="5"/>
      <c r="D43" s="6"/>
      <c r="E43" s="4" t="s">
        <v>100</v>
      </c>
      <c r="F43" s="5"/>
      <c r="G43" s="5"/>
      <c r="H43" s="6"/>
      <c r="I43" s="4" t="s">
        <v>114</v>
      </c>
      <c r="J43" s="5"/>
      <c r="K43" s="5"/>
      <c r="L43" s="6"/>
      <c r="M43" s="4" t="s">
        <v>53</v>
      </c>
      <c r="N43" s="5"/>
      <c r="O43" s="5"/>
      <c r="P43" s="6"/>
      <c r="Q43" s="4" t="s">
        <v>53</v>
      </c>
      <c r="R43" s="5"/>
      <c r="S43" s="5"/>
      <c r="T43" s="6"/>
      <c r="U43" s="4" t="s">
        <v>53</v>
      </c>
      <c r="V43" s="5"/>
      <c r="W43" s="5"/>
      <c r="X43" s="6"/>
      <c r="Y43" s="4" t="s">
        <v>182</v>
      </c>
      <c r="Z43" s="5"/>
      <c r="AA43" s="5"/>
      <c r="AB43" s="6"/>
      <c r="AC43" s="4" t="s">
        <v>195</v>
      </c>
      <c r="AD43" s="5"/>
      <c r="AE43" s="5"/>
      <c r="AF43" s="6"/>
      <c r="AG43" s="4" t="s">
        <v>207</v>
      </c>
      <c r="AH43" s="5"/>
      <c r="AI43" s="5"/>
      <c r="AJ43" s="6"/>
      <c r="AK43" s="4" t="s">
        <v>53</v>
      </c>
      <c r="AL43" s="5"/>
      <c r="AM43" s="5"/>
      <c r="AN43" s="6"/>
      <c r="AO43" s="4" t="s">
        <v>53</v>
      </c>
      <c r="AP43" s="5"/>
      <c r="AQ43" s="5"/>
      <c r="AR43" s="6"/>
      <c r="AS43" s="4" t="s">
        <v>53</v>
      </c>
      <c r="AT43" s="5"/>
      <c r="AU43" s="5"/>
      <c r="AV43" s="6"/>
      <c r="AW43" s="4" t="s">
        <v>53</v>
      </c>
      <c r="AX43" s="5"/>
      <c r="AY43" s="5"/>
      <c r="AZ43" s="6"/>
      <c r="BA43" s="4" t="s">
        <v>53</v>
      </c>
      <c r="BB43" s="5"/>
      <c r="BC43" s="5"/>
      <c r="BD43" s="6"/>
      <c r="BE43" s="4" t="s">
        <v>53</v>
      </c>
      <c r="BF43" s="5"/>
      <c r="BG43" s="5"/>
      <c r="BH43" s="6"/>
    </row>
    <row r="44" spans="1:60">
      <c r="A44" s="122" t="s">
        <v>53</v>
      </c>
      <c r="B44" s="123"/>
      <c r="C44" s="123"/>
      <c r="D44" s="124"/>
      <c r="E44" s="122" t="s">
        <v>53</v>
      </c>
      <c r="F44" s="123"/>
      <c r="G44" s="123"/>
      <c r="H44" s="124"/>
      <c r="I44" s="122" t="s">
        <v>53</v>
      </c>
      <c r="J44" s="123"/>
      <c r="K44" s="123"/>
      <c r="L44" s="124"/>
      <c r="M44" s="4" t="s">
        <v>136</v>
      </c>
      <c r="N44" s="5"/>
      <c r="O44" s="5"/>
      <c r="P44" s="6"/>
      <c r="Q44" s="4" t="s">
        <v>150</v>
      </c>
      <c r="R44" s="5"/>
      <c r="S44" s="5"/>
      <c r="T44" s="6"/>
      <c r="U44" s="4" t="s">
        <v>163</v>
      </c>
      <c r="V44" s="5"/>
      <c r="W44" s="5"/>
      <c r="X44" s="6"/>
      <c r="Y44" s="4" t="s">
        <v>53</v>
      </c>
      <c r="Z44" s="5"/>
      <c r="AA44" s="5"/>
      <c r="AB44" s="6"/>
      <c r="AC44" s="4" t="s">
        <v>53</v>
      </c>
      <c r="AD44" s="5"/>
      <c r="AE44" s="5"/>
      <c r="AF44" s="6"/>
      <c r="AG44" s="4" t="s">
        <v>53</v>
      </c>
      <c r="AH44" s="5"/>
      <c r="AI44" s="5"/>
      <c r="AJ44" s="6"/>
      <c r="AK44" s="4" t="s">
        <v>227</v>
      </c>
      <c r="AL44" s="5"/>
      <c r="AM44" s="5"/>
      <c r="AN44" s="6"/>
      <c r="AO44" s="4" t="s">
        <v>240</v>
      </c>
      <c r="AP44" s="5"/>
      <c r="AQ44" s="5"/>
      <c r="AR44" s="6"/>
      <c r="AS44" s="4" t="s">
        <v>252</v>
      </c>
      <c r="AT44" s="5"/>
      <c r="AU44" s="5"/>
      <c r="AV44" s="6"/>
      <c r="AW44" s="4" t="s">
        <v>271</v>
      </c>
      <c r="AX44" s="5"/>
      <c r="AY44" s="5"/>
      <c r="AZ44" s="6"/>
      <c r="BA44" s="4" t="s">
        <v>284</v>
      </c>
      <c r="BB44" s="5"/>
      <c r="BC44" s="5"/>
      <c r="BD44" s="6"/>
      <c r="BE44" s="4" t="s">
        <v>297</v>
      </c>
      <c r="BF44" s="5"/>
      <c r="BG44" s="5"/>
      <c r="BH44" s="6"/>
    </row>
    <row r="45" spans="1:60">
      <c r="M45" s="122" t="s">
        <v>53</v>
      </c>
      <c r="N45" s="123"/>
      <c r="O45" s="123"/>
      <c r="P45" s="124"/>
      <c r="Q45" s="122" t="s">
        <v>53</v>
      </c>
      <c r="R45" s="123"/>
      <c r="S45" s="123"/>
      <c r="T45" s="124"/>
      <c r="U45" s="122" t="s">
        <v>53</v>
      </c>
      <c r="V45" s="123"/>
      <c r="W45" s="123"/>
      <c r="X45" s="124"/>
      <c r="Y45" s="122"/>
      <c r="Z45" s="123"/>
      <c r="AA45" s="123"/>
      <c r="AB45" s="124"/>
      <c r="AC45" s="122"/>
      <c r="AD45" s="123"/>
      <c r="AE45" s="123"/>
      <c r="AF45" s="124"/>
      <c r="AG45" s="122"/>
      <c r="AH45" s="123"/>
      <c r="AI45" s="123"/>
      <c r="AJ45" s="124"/>
      <c r="AK45" s="122" t="s">
        <v>53</v>
      </c>
      <c r="AL45" s="123"/>
      <c r="AM45" s="123"/>
      <c r="AN45" s="124"/>
      <c r="AO45" s="122" t="s">
        <v>53</v>
      </c>
      <c r="AP45" s="123"/>
      <c r="AQ45" s="123"/>
      <c r="AR45" s="124"/>
      <c r="AS45" s="122" t="s">
        <v>53</v>
      </c>
      <c r="AT45" s="123"/>
      <c r="AU45" s="123"/>
      <c r="AV45" s="124"/>
      <c r="AW45" s="122" t="s">
        <v>53</v>
      </c>
      <c r="AX45" s="123"/>
      <c r="AY45" s="123"/>
      <c r="AZ45" s="124"/>
      <c r="BA45" s="122" t="s">
        <v>53</v>
      </c>
      <c r="BB45" s="123"/>
      <c r="BC45" s="123"/>
      <c r="BD45" s="124"/>
      <c r="BE45" s="122" t="s">
        <v>53</v>
      </c>
      <c r="BF45" s="123"/>
      <c r="BG45" s="123"/>
      <c r="BH45" s="124"/>
    </row>
  </sheetData>
  <mergeCells count="20">
    <mergeCell ref="A2:L2"/>
    <mergeCell ref="A3:D3"/>
    <mergeCell ref="E3:H3"/>
    <mergeCell ref="I3:L3"/>
    <mergeCell ref="M2:X2"/>
    <mergeCell ref="M3:P3"/>
    <mergeCell ref="Q3:T3"/>
    <mergeCell ref="U3:X3"/>
    <mergeCell ref="AW2:BH2"/>
    <mergeCell ref="AW3:AZ3"/>
    <mergeCell ref="BA3:BD3"/>
    <mergeCell ref="BE3:BH3"/>
    <mergeCell ref="Y2:AJ2"/>
    <mergeCell ref="Y3:AB3"/>
    <mergeCell ref="AC3:AF3"/>
    <mergeCell ref="AG3:AJ3"/>
    <mergeCell ref="AK2:AV2"/>
    <mergeCell ref="AK3:AN3"/>
    <mergeCell ref="AO3:AR3"/>
    <mergeCell ref="AS3:AV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fault_num</vt:lpstr>
      <vt:lpstr>Perm1_statistics</vt:lpstr>
      <vt:lpstr>Perm1_comparison</vt:lpstr>
      <vt:lpstr>Perm9_statistics</vt:lpstr>
      <vt:lpstr>Perm9_comparison</vt:lpstr>
      <vt:lpstr>BCE_detail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Zhang</dc:creator>
  <cp:lastModifiedBy>Arthur Zhang</cp:lastModifiedBy>
  <cp:lastPrinted>2014-03-05T05:37:38Z</cp:lastPrinted>
  <dcterms:created xsi:type="dcterms:W3CDTF">2014-03-02T07:34:43Z</dcterms:created>
  <dcterms:modified xsi:type="dcterms:W3CDTF">2014-03-09T07:08:10Z</dcterms:modified>
</cp:coreProperties>
</file>