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it Weights by Position" sheetId="1" r:id="rId4"/>
    <sheet state="visible" name="Fit Score Matrix" sheetId="2" r:id="rId5"/>
  </sheets>
  <definedNames/>
  <calcPr/>
</workbook>
</file>

<file path=xl/sharedStrings.xml><?xml version="1.0" encoding="utf-8"?>
<sst xmlns="http://schemas.openxmlformats.org/spreadsheetml/2006/main" count="164" uniqueCount="126">
  <si>
    <t>Trait</t>
  </si>
  <si>
    <t>Guard Weight</t>
  </si>
  <si>
    <t>Wing Weight</t>
  </si>
  <si>
    <t>Big Weight</t>
  </si>
  <si>
    <t>3PT %</t>
  </si>
  <si>
    <t>AST/TO Ratio</t>
  </si>
  <si>
    <t>DREB %</t>
  </si>
  <si>
    <t>Usage Rate</t>
  </si>
  <si>
    <t>TS %</t>
  </si>
  <si>
    <t>Versatility Rating (1–5)</t>
  </si>
  <si>
    <t>Defensive Rating (Est.)</t>
  </si>
  <si>
    <t>Total</t>
  </si>
  <si>
    <t>Player Name</t>
  </si>
  <si>
    <t>Position</t>
  </si>
  <si>
    <t>Projected Draft Pick</t>
  </si>
  <si>
    <t>Points</t>
  </si>
  <si>
    <t>FGA</t>
  </si>
  <si>
    <t>FTA</t>
  </si>
  <si>
    <t>Position Weight Profile</t>
  </si>
  <si>
    <t>Normalized 3PT %</t>
  </si>
  <si>
    <t>Normalized AST/TO</t>
  </si>
  <si>
    <t>Normalized DREB %</t>
  </si>
  <si>
    <t>Normalized Usage Rate</t>
  </si>
  <si>
    <t>Normalized TS %</t>
  </si>
  <si>
    <t>Normalized Versatility</t>
  </si>
  <si>
    <t>Normalized Def Rating</t>
  </si>
  <si>
    <t>Weighted 3PT % Score</t>
  </si>
  <si>
    <t>Weighted AST/TO Score</t>
  </si>
  <si>
    <t>Weighted DREB % Score</t>
  </si>
  <si>
    <t>Weighted Usage Rate Score</t>
  </si>
  <si>
    <t>Weighted TS % Score</t>
  </si>
  <si>
    <t>Weighted Versatility Score</t>
  </si>
  <si>
    <t>Weighted Defensive Rating Score</t>
  </si>
  <si>
    <t>Role/Position Fit Score</t>
  </si>
  <si>
    <t>3PT Attempt Rate (3PAr)</t>
  </si>
  <si>
    <t>Free Throw Rate (FTr)</t>
  </si>
  <si>
    <t>Spacing Rating</t>
  </si>
  <si>
    <t>Offensive Threat Index (OTI)</t>
  </si>
  <si>
    <t>STL%</t>
  </si>
  <si>
    <t>DREB%</t>
  </si>
  <si>
    <t>DRtg</t>
  </si>
  <si>
    <t>DDS</t>
  </si>
  <si>
    <t>Defensive Threat Index (DTI)</t>
  </si>
  <si>
    <t>2-Way Impact Score</t>
  </si>
  <si>
    <t>Secondary Creation Notes</t>
  </si>
  <si>
    <t>Secondary Playmaking</t>
  </si>
  <si>
    <t>Help Defense IQ (1–5)</t>
  </si>
  <si>
    <t>Normalized Help IQ</t>
  </si>
  <si>
    <t>Overall Fit Score</t>
  </si>
  <si>
    <t>Scouting Summary</t>
  </si>
  <si>
    <t>Paige Bueckers</t>
  </si>
  <si>
    <t>Guard</t>
  </si>
  <si>
    <t>Elite secondary creator who can initiate in both structured sets and broken plays. Reads help defenders quickly, uses hesitation dribbles and change of pace to create shots or passing angles. Equally dangerous off-ball—attacks closeouts with precision, excels in late-clock or second-side actions.</t>
  </si>
  <si>
    <t>Deasia Merrill</t>
  </si>
  <si>
    <t>Big</t>
  </si>
  <si>
    <t>While primarily a finisher, Merrill has demonstrated the ability to contribute as a secondary playmaker, averaging 1.4 assists per game during the 2022–23 season at Georgia State.</t>
  </si>
  <si>
    <t>Low-usage PF/C with rebounding and efficient scoring. Complements Brink well. High-IQ system fit.</t>
  </si>
  <si>
    <t>Julia Ayrault</t>
  </si>
  <si>
    <t>Wing</t>
  </si>
  <si>
    <t>Limited on-ball creation. Most impact comes off movement, cuts, and in transition. Has shown flashes of passing but not consistent enough to be a secondary creator.</t>
  </si>
  <si>
    <t>Versatile 3-and-D forward. Can guard 2–4. Great glue piece next to Plum and Rickea.</t>
  </si>
  <si>
    <t>Rayah Marshall</t>
  </si>
  <si>
    <t>Very limited as a creator. Primarily a play finisher, offensive rebounder, and cutter. Some ball-handling flashes but doesn’t facilitate.</t>
  </si>
  <si>
    <t>Elite shot blocker and rebounder. High defensive ceiling. Natural pairing with Brink.</t>
  </si>
  <si>
    <t>Alyssa Ustby</t>
  </si>
  <si>
    <t>High-feel connective passer. Doesn’t run offense but thrives as a short-roll decision-maker and outlet passer in transition. Rare rebounding-to-assist combo for a wing/forward.</t>
  </si>
  <si>
    <t>Rebounding wing with elite hustle and IQ. Can play 2–4. Brings Nneka-like energy.</t>
  </si>
  <si>
    <t>Harmoni Turner</t>
  </si>
  <si>
    <t>Demonstrated ability to create scoring opportunities for herself and teammates, leading Harvard with 3.4 assists per game.</t>
  </si>
  <si>
    <t>Combo guard with smart creation and defense. Low usage. Good complement to Plum/Canada.</t>
  </si>
  <si>
    <t>Aneesah Morrow</t>
  </si>
  <si>
    <t>While primarily a finisher, Morrow has shown potential in creating her own scoring opportunities, particularly in the post. Developing her ball-handling and passing skills could enhance her role as a secondary creator.</t>
  </si>
  <si>
    <t>Sedona Prince</t>
  </si>
  <si>
    <t xml:space="preserve">Prince's offensive game primarily revolves around post moves and finishing near the rim. While not typically initiating offense, her presence demands defensive attention, creating opportunities for her teammates. </t>
  </si>
  <si>
    <t>Megan McConnell</t>
  </si>
  <si>
    <t>Demonstrated ability to create scoring opportunities for herself and teammates, leading Duquesne with 5.0 assists per game.</t>
  </si>
  <si>
    <t>Diamond Johnson</t>
  </si>
  <si>
    <t>Demonstrated ability to create scoring opportunities for herself and teammates, averaging 4.1 assists per game. Her assist-to-turnover ratio suggests she can handle playmaking responsibilities effectively.</t>
  </si>
  <si>
    <t>Sarah Ashlee Barker</t>
  </si>
  <si>
    <t>Barker has demonstrated the capability to create her own shot and facilitate for teammates, indicating solid secondary creation skills.</t>
  </si>
  <si>
    <t>Makayla Timpson</t>
  </si>
  <si>
    <t>While primarily a finisher, Timpson has shown the ability to contribute to ball movement within the offense, averaging 1.0 assists per game. Her assist-to-turnover ratio suggests there is room for improvement in playmaking under pressure.</t>
  </si>
  <si>
    <t>Serena Sundell</t>
  </si>
  <si>
    <t>Demonstrated ability to create scoring opportunities for teammates, leading the nation with 7.3 assists per game.</t>
  </si>
  <si>
    <t>Sania Feagin</t>
  </si>
  <si>
    <t>While primarily a finisher, Feagin has shown the ability to make plays for others, averaging 1.3 assists per game. Her assist-to-turnover ratio suggests room for improvement in ball-handling under pressure.</t>
  </si>
  <si>
    <t xml:space="preserve">Taylor Jones </t>
  </si>
  <si>
    <t>Primarily a finisher, Jones's role did not prominently feature playmaking responsibilities, as evidenced by her low assist numbers.</t>
  </si>
  <si>
    <t>Te-Hina Paopao</t>
  </si>
  <si>
    <t xml:space="preserve">Paopao has demonstrated the ability to create scoring opportunities both for herself and her teammates, utilizing her ball-handling and court vision to navigate defenses effectively. </t>
  </si>
  <si>
    <t>Ugonne Oniyah</t>
  </si>
  <si>
    <t>Improved passing instincts; 19.1% AST%; low AST/TO (0.31); limited creator but can make basic reads</t>
  </si>
  <si>
    <t>Hailey Van Lith</t>
  </si>
  <si>
    <t>Van Lith has shown the ability to create scoring opportunities for herself and her teammates. She effectively utilizes pick-and-roll situations and has a strong mid-range game, allowing her to generate offense in various scenarios.</t>
  </si>
  <si>
    <t>Ja'Naiya Quinerly</t>
  </si>
  <si>
    <t xml:space="preserve">Demonstrated ability to create scoring opportunities for herself and teammates, leading West Virginia with 3.2 assists per game. </t>
  </si>
  <si>
    <t>Madison Hayes</t>
  </si>
  <si>
    <t>While primarily contributing as a scorer and rebounder, Hayes has limited playmaking responsibilities, averaging less than one assist per game. Her assist-to-turnover ratio suggests room for improvement in decision-making under pressure.</t>
  </si>
  <si>
    <t>Lucy Olsen</t>
  </si>
  <si>
    <t xml:space="preserve">Demonstrated ability to create scoring opportunities for herself and teammates, leading Iowa with 5.1 assists per game. </t>
  </si>
  <si>
    <t>Shyanne Sellers</t>
  </si>
  <si>
    <t xml:space="preserve">Sellers has exhibited strong secondary creation skills, adept at initiating offense, creating her own shot, and facilitating opportunities for teammates. Her court vision and decision-making enhance her team's offensive dynamics. </t>
  </si>
  <si>
    <t>Georgia Amoore</t>
  </si>
  <si>
    <t>Amoore is adept at creating scoring opportunities, both for herself and her teammates. She effectively navigates pick-and-roll situations and can penetrate defenses to generate open shots or passes.</t>
  </si>
  <si>
    <t>Aziaha James</t>
  </si>
  <si>
    <t>Demonstrated ability to create scoring opportunities for herself and teammates, leading NC State with 2.6 assists per game.</t>
  </si>
  <si>
    <t>Liatu King</t>
  </si>
  <si>
    <t>While primarily a finisher, King has shown the ability to contribute to ball movement within the offense, averaging 1.6 assists per game. Her assist-to-turnover ratio suggests there is room for improvement in ball-handling under pressure.</t>
  </si>
  <si>
    <t>Temira Poindexter</t>
  </si>
  <si>
    <t xml:space="preserve">Demonstrated ability to contribute to ball movement within the offense, averaging 1.7 assists per game. </t>
  </si>
  <si>
    <t>Saniya Rivers</t>
  </si>
  <si>
    <t xml:space="preserve">Rivers has demonstrated the capability to create her own shot and facilitate for teammates, indivating solid secondary creation skills. Her court vision and ball-handling enable her to navigate defenses effectively and generate offenseive opportunities. </t>
  </si>
  <si>
    <t>Kiki Iriafen</t>
  </si>
  <si>
    <t xml:space="preserve">Iriafen has shown potential in creating her own scoring opportunities, particularly in the post and mid-range areas. However her assist numbers suggest that while she can generate offense for herself, facilitating for others is an area that could be further developed. </t>
  </si>
  <si>
    <t>Madison Scott</t>
  </si>
  <si>
    <t xml:space="preserve">Demonstrated capability to create scoring opportunities for herself and teammates, evidenced by her assist numbers and role adjustment during team injuries. </t>
  </si>
  <si>
    <t>Sonia Citron</t>
  </si>
  <si>
    <t>Effective secondary playmaker. Capable in pick-and-roll (14.7% usage), excels at attacking closeouts and keeping plays alive. Strong cutter and decision-maker with off-ball awareness. Creates from defense with steals and transition play.</t>
  </si>
  <si>
    <t>Aaliyah Nye</t>
  </si>
  <si>
    <t>While primarily known for her scoring, Nye has demonstrated the ability to facilitate, averaging 1.4 assists per game. Her assist-to-turnover ratio suggests she can handle playmaking responsibilities, though her primary role remains as a scorer.</t>
  </si>
  <si>
    <t>Aicha Coulibaly</t>
  </si>
  <si>
    <t>Demonstrated ability to create scoring opportunities for herself and teammates, averaging 2.1 assists per game. Her assist-to-turnover ratio suggests she can handle playmaking responsibilities but has room for improvement in decision-making under pressure.</t>
  </si>
  <si>
    <t>Dazia Lawrence</t>
  </si>
  <si>
    <t>Natural scorer with some on-ball creation upside. Can create her own shot off the bounce and has flashed midrange shot-making, but isn’t a primary facilitator. Some isolation and transition playmaking value.</t>
  </si>
  <si>
    <t>Maddy Westbeld</t>
  </si>
  <si>
    <t>While not primarily a playmaker, Westbeld has shown the ability to make smart passes and contribute to ball movement within the offense.</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</si>
</sst>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scheme val="minor"/>
    </font>
    <font>
      <color theme="1"/>
      <name val="Calibri"/>
      <scheme val="minor"/>
    </font>
    <font>
      <b/>
      <color theme="1"/>
      <name val="Georgia"/>
    </font>
    <font>
      <color theme="1"/>
      <name val="Georgia"/>
    </font>
  </fonts>
  <fills count="2">
    <fill>
      <patternFill patternType="none"/>
    </fill>
    <fill>
      <patternFill patternType="lightGray"/>
    </fill>
  </fills>
  <borders count="19">
    <border/>
    <border>
      <left style="thin">
        <color rgb="FF000000"/>
      </left>
      <right style="thin">
        <color rgb="FF000000"/>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00FF00"/>
      </left>
      <right style="thin">
        <color rgb="FF00FF00"/>
      </right>
      <top style="thin">
        <color rgb="FF00FF00"/>
      </top>
      <bottom style="thin">
        <color rgb="FF00FF00"/>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D9EAD3"/>
      </left>
      <right style="thin">
        <color rgb="FFD9EAD3"/>
      </right>
      <top style="thin">
        <color rgb="FFD9EAD3"/>
      </top>
      <bottom style="thin">
        <color rgb="FFD9EAD3"/>
      </bottom>
    </border>
    <border>
      <left style="thin">
        <color rgb="FFF6F8F9"/>
      </left>
      <right style="thin">
        <color rgb="FF284E3F"/>
      </right>
      <top style="thin">
        <color rgb="FFF6F8F9"/>
      </top>
      <bottom style="thin">
        <color rgb="FFF6F8F9"/>
      </bottom>
    </border>
    <border>
      <left style="thin">
        <color rgb="FFFFF2CC"/>
      </left>
      <right style="thin">
        <color rgb="FFFFF2CC"/>
      </right>
      <top style="thin">
        <color rgb="FFFFF2CC"/>
      </top>
      <bottom style="thin">
        <color rgb="FFFFF2CC"/>
      </bottom>
    </border>
    <border>
      <left style="thin">
        <color rgb="FFF4CCCC"/>
      </left>
      <right style="thin">
        <color rgb="FFF4CCCC"/>
      </right>
      <top style="thin">
        <color rgb="FFF4CCCC"/>
      </top>
      <bottom style="thin">
        <color rgb="FFF4CCCC"/>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4CCCC"/>
      </left>
      <right style="thin">
        <color rgb="FFF4CCCC"/>
      </right>
      <top style="thin">
        <color rgb="FFF4CCCC"/>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2" numFmtId="0" xfId="0" applyAlignment="1" applyFont="1">
      <alignment readingOrder="0"/>
    </xf>
    <xf borderId="2" fillId="0" fontId="3" numFmtId="0" xfId="0" applyAlignment="1" applyBorder="1" applyFont="1">
      <alignment horizontal="center" readingOrder="0" shrinkToFit="0" vertical="top" wrapText="0"/>
    </xf>
    <xf borderId="3" fillId="0" fontId="3" numFmtId="0" xfId="0" applyAlignment="1" applyBorder="1" applyFont="1">
      <alignment horizontal="center" readingOrder="0" shrinkToFit="0" vertical="top" wrapText="0"/>
    </xf>
    <xf borderId="3" fillId="0" fontId="3" numFmtId="49" xfId="0" applyAlignment="1" applyBorder="1" applyFont="1" applyNumberFormat="1">
      <alignment horizontal="center" readingOrder="0" shrinkToFit="0" vertical="top" wrapText="0"/>
    </xf>
    <xf borderId="3" fillId="0" fontId="3" numFmtId="0" xfId="0" applyAlignment="1" applyBorder="1" applyFont="1">
      <alignment horizontal="center" readingOrder="0" shrinkToFit="0" vertical="top" wrapText="0"/>
    </xf>
    <xf borderId="3" fillId="0" fontId="3" numFmtId="10" xfId="0" applyAlignment="1" applyBorder="1" applyFont="1" applyNumberFormat="1">
      <alignment horizontal="center" readingOrder="0" shrinkToFit="0" vertical="top" wrapText="0"/>
    </xf>
    <xf borderId="3" fillId="0" fontId="3" numFmtId="2" xfId="0" applyAlignment="1" applyBorder="1" applyFont="1" applyNumberFormat="1">
      <alignment horizontal="center" readingOrder="0" shrinkToFit="0" vertical="top" wrapText="0"/>
    </xf>
    <xf borderId="3" fillId="0" fontId="3" numFmtId="0" xfId="0" applyAlignment="1" applyBorder="1" applyFont="1">
      <alignment horizontal="center" readingOrder="0" shrinkToFit="0" vertical="top" wrapText="1"/>
    </xf>
    <xf borderId="3" fillId="0" fontId="3" numFmtId="0" xfId="0" applyAlignment="1" applyBorder="1" applyFont="1">
      <alignment horizontal="center" readingOrder="0" shrinkToFit="0" vertical="top" wrapText="1"/>
    </xf>
    <xf borderId="4" fillId="0" fontId="3" numFmtId="49" xfId="0" applyAlignment="1" applyBorder="1" applyFont="1" applyNumberFormat="1">
      <alignment horizontal="center" readingOrder="0" shrinkToFit="0" vertical="top" wrapText="0"/>
    </xf>
    <xf borderId="5" fillId="0" fontId="4" numFmtId="0" xfId="0" applyAlignment="1" applyBorder="1" applyFont="1">
      <alignment readingOrder="0" shrinkToFit="0" vertical="center" wrapText="0"/>
    </xf>
    <xf borderId="6" fillId="0" fontId="4" numFmtId="0" xfId="0" applyAlignment="1" applyBorder="1" applyFont="1">
      <alignment readingOrder="0" shrinkToFit="0" vertical="center" wrapText="0"/>
    </xf>
    <xf borderId="6" fillId="0" fontId="4" numFmtId="0" xfId="0" applyAlignment="1" applyBorder="1" applyFont="1">
      <alignment horizontal="center" readingOrder="0" shrinkToFit="0" vertical="center" wrapText="0"/>
    </xf>
    <xf borderId="6" fillId="0" fontId="4" numFmtId="10" xfId="0" applyAlignment="1" applyBorder="1" applyFont="1" applyNumberFormat="1">
      <alignment readingOrder="0" shrinkToFit="0" vertical="center" wrapText="0"/>
    </xf>
    <xf borderId="6" fillId="0" fontId="4" numFmtId="0" xfId="0" applyAlignment="1" applyBorder="1" applyFont="1">
      <alignment shrinkToFit="0" vertical="center" wrapText="0"/>
    </xf>
    <xf borderId="6" fillId="0" fontId="4" numFmtId="0" xfId="0" applyAlignment="1" applyBorder="1" applyFont="1">
      <alignment shrinkToFit="0" vertical="center" wrapText="0"/>
    </xf>
    <xf borderId="7" fillId="0" fontId="4" numFmtId="0" xfId="0" applyAlignment="1" applyBorder="1" applyFont="1">
      <alignment horizontal="center" shrinkToFit="0" vertical="center" wrapText="0"/>
    </xf>
    <xf borderId="6" fillId="0" fontId="4" numFmtId="0" xfId="0" applyAlignment="1" applyBorder="1" applyFont="1">
      <alignment horizontal="center" shrinkToFit="0" vertical="center" wrapText="0"/>
    </xf>
    <xf borderId="6" fillId="0" fontId="4" numFmtId="2" xfId="0" applyAlignment="1" applyBorder="1" applyFont="1" applyNumberFormat="1">
      <alignment horizontal="center" shrinkToFit="0" vertical="center" wrapText="0"/>
    </xf>
    <xf borderId="6" fillId="0" fontId="4" numFmtId="0" xfId="0" applyAlignment="1" applyBorder="1" applyFont="1">
      <alignment readingOrder="0" shrinkToFit="0" vertical="center" wrapText="1"/>
    </xf>
    <xf borderId="6" fillId="0" fontId="4" numFmtId="0" xfId="0" applyAlignment="1" applyBorder="1" applyFont="1">
      <alignment horizontal="center" readingOrder="0" shrinkToFit="0" vertical="center" wrapText="1"/>
    </xf>
    <xf borderId="8" fillId="0" fontId="4" numFmtId="0" xfId="0" applyAlignment="1" applyBorder="1" applyFont="1">
      <alignment shrinkToFit="0" vertical="center" wrapText="0"/>
    </xf>
    <xf borderId="9" fillId="0" fontId="3" numFmtId="0" xfId="0" applyAlignment="1" applyBorder="1" applyFont="1">
      <alignment readingOrder="0" shrinkToFit="0" vertical="center" wrapText="0"/>
    </xf>
    <xf borderId="10" fillId="0" fontId="4" numFmtId="0" xfId="0" applyAlignment="1" applyBorder="1" applyFont="1">
      <alignment readingOrder="0" shrinkToFit="0" vertical="center" wrapText="0"/>
    </xf>
    <xf borderId="10" fillId="0" fontId="4" numFmtId="0" xfId="0" applyAlignment="1" applyBorder="1" applyFont="1">
      <alignment horizontal="center" readingOrder="0" shrinkToFit="0" vertical="center" wrapText="0"/>
    </xf>
    <xf borderId="10" fillId="0" fontId="4" numFmtId="10" xfId="0" applyAlignment="1" applyBorder="1" applyFont="1" applyNumberFormat="1">
      <alignment readingOrder="0" shrinkToFit="0" vertical="center" wrapText="0"/>
    </xf>
    <xf borderId="10" fillId="0" fontId="4" numFmtId="0" xfId="0" applyAlignment="1" applyBorder="1" applyFont="1">
      <alignment shrinkToFit="0" vertical="center" wrapText="0"/>
    </xf>
    <xf borderId="10" fillId="0" fontId="4" numFmtId="0" xfId="0" applyAlignment="1" applyBorder="1" applyFont="1">
      <alignment shrinkToFit="0" vertical="center" wrapText="0"/>
    </xf>
    <xf borderId="11" fillId="0" fontId="4" numFmtId="0" xfId="0" applyAlignment="1" applyBorder="1" applyFont="1">
      <alignment horizontal="center" shrinkToFit="0" vertical="center" wrapText="0"/>
    </xf>
    <xf borderId="10" fillId="0" fontId="4" numFmtId="0" xfId="0" applyAlignment="1" applyBorder="1" applyFont="1">
      <alignment horizontal="center" shrinkToFit="0" vertical="center" wrapText="0"/>
    </xf>
    <xf borderId="10" fillId="0" fontId="4" numFmtId="2" xfId="0" applyAlignment="1" applyBorder="1" applyFont="1" applyNumberFormat="1">
      <alignment horizontal="center" shrinkToFit="0" vertical="center" wrapText="0"/>
    </xf>
    <xf borderId="10" fillId="0" fontId="4" numFmtId="0" xfId="0" applyAlignment="1" applyBorder="1" applyFont="1">
      <alignment readingOrder="0" shrinkToFit="0" vertical="center" wrapText="1"/>
    </xf>
    <xf borderId="10" fillId="0" fontId="4" numFmtId="0" xfId="0" applyAlignment="1" applyBorder="1" applyFont="1">
      <alignment horizontal="center" readingOrder="0" shrinkToFit="0" vertical="center" wrapText="1"/>
    </xf>
    <xf borderId="12" fillId="0" fontId="2" numFmtId="0" xfId="0" applyAlignment="1" applyBorder="1" applyFont="1">
      <alignment readingOrder="0" shrinkToFit="0" vertical="center" wrapText="1"/>
    </xf>
    <xf borderId="5" fillId="0" fontId="3" numFmtId="0" xfId="0" applyAlignment="1" applyBorder="1" applyFont="1">
      <alignment readingOrder="0" shrinkToFit="0" vertical="center" wrapText="0"/>
    </xf>
    <xf borderId="8" fillId="0" fontId="2" numFmtId="0" xfId="0" applyAlignment="1" applyBorder="1" applyFont="1">
      <alignment readingOrder="0" shrinkToFit="0" vertical="center" wrapText="1"/>
    </xf>
    <xf borderId="13" fillId="0" fontId="4" numFmtId="0" xfId="0" applyAlignment="1" applyBorder="1" applyFont="1">
      <alignment horizontal="center" shrinkToFit="0" vertical="center" wrapText="0"/>
    </xf>
    <xf borderId="9" fillId="0" fontId="4" numFmtId="0" xfId="0" applyAlignment="1" applyBorder="1" applyFont="1">
      <alignment readingOrder="0" shrinkToFit="0" vertical="center" wrapText="0"/>
    </xf>
    <xf borderId="12" fillId="0" fontId="4" numFmtId="0" xfId="0" applyAlignment="1" applyBorder="1" applyFont="1">
      <alignment shrinkToFit="0" vertical="center" wrapText="0"/>
    </xf>
    <xf borderId="14" fillId="0" fontId="4" numFmtId="0" xfId="0" applyAlignment="1" applyBorder="1" applyFont="1">
      <alignment horizontal="center" shrinkToFit="0" vertical="center" wrapText="0"/>
    </xf>
    <xf borderId="6" fillId="0" fontId="4" numFmtId="3" xfId="0" applyAlignment="1" applyBorder="1" applyFont="1" applyNumberFormat="1">
      <alignment horizontal="center" readingOrder="0" shrinkToFit="0" vertical="center" wrapText="0"/>
    </xf>
    <xf borderId="15" fillId="0" fontId="4" numFmtId="0" xfId="0" applyAlignment="1" applyBorder="1" applyFont="1">
      <alignment readingOrder="0" shrinkToFit="0" vertical="center" wrapText="0"/>
    </xf>
    <xf borderId="16" fillId="0" fontId="4" numFmtId="0" xfId="0" applyAlignment="1" applyBorder="1" applyFont="1">
      <alignment readingOrder="0" shrinkToFit="0" vertical="center" wrapText="0"/>
    </xf>
    <xf borderId="16" fillId="0" fontId="4" numFmtId="0" xfId="0" applyAlignment="1" applyBorder="1" applyFont="1">
      <alignment horizontal="center" readingOrder="0" shrinkToFit="0" vertical="center" wrapText="0"/>
    </xf>
    <xf borderId="16" fillId="0" fontId="4" numFmtId="10" xfId="0" applyAlignment="1" applyBorder="1" applyFont="1" applyNumberFormat="1">
      <alignment readingOrder="0" shrinkToFit="0" vertical="center" wrapText="0"/>
    </xf>
    <xf borderId="16" fillId="0" fontId="4" numFmtId="0" xfId="0" applyAlignment="1" applyBorder="1" applyFont="1">
      <alignment shrinkToFit="0" vertical="center" wrapText="0"/>
    </xf>
    <xf borderId="16" fillId="0" fontId="4" numFmtId="0" xfId="0" applyAlignment="1" applyBorder="1" applyFont="1">
      <alignment shrinkToFit="0" vertical="center" wrapText="0"/>
    </xf>
    <xf borderId="17" fillId="0" fontId="4" numFmtId="0" xfId="0" applyAlignment="1" applyBorder="1" applyFont="1">
      <alignment horizontal="center" shrinkToFit="0" vertical="center" wrapText="0"/>
    </xf>
    <xf borderId="16" fillId="0" fontId="4" numFmtId="0" xfId="0" applyAlignment="1" applyBorder="1" applyFont="1">
      <alignment horizontal="center" shrinkToFit="0" vertical="center" wrapText="0"/>
    </xf>
    <xf borderId="16" fillId="0" fontId="4" numFmtId="2" xfId="0" applyAlignment="1" applyBorder="1" applyFont="1" applyNumberFormat="1">
      <alignment horizontal="center" shrinkToFit="0" vertical="center" wrapText="0"/>
    </xf>
    <xf borderId="16" fillId="0" fontId="4" numFmtId="0" xfId="0" applyAlignment="1" applyBorder="1" applyFont="1">
      <alignment readingOrder="0" shrinkToFit="0" vertical="center" wrapText="1"/>
    </xf>
    <xf borderId="16" fillId="0" fontId="4" numFmtId="0" xfId="0" applyAlignment="1" applyBorder="1" applyFont="1">
      <alignment horizontal="center" readingOrder="0" shrinkToFit="0" vertical="center" wrapText="1"/>
    </xf>
    <xf borderId="18" fillId="0" fontId="4" numFmtId="0" xfId="0" applyAlignment="1" applyBorder="1" applyFont="1">
      <alignment shrinkToFit="0" vertical="center" wrapText="0"/>
    </xf>
    <xf borderId="0" fillId="0" fontId="2" numFmtId="0" xfId="0" applyAlignment="1" applyFont="1">
      <alignment horizontal="center"/>
    </xf>
    <xf borderId="0" fillId="0" fontId="2" numFmtId="10" xfId="0" applyAlignment="1" applyFont="1" applyNumberFormat="1">
      <alignment readingOrder="0"/>
    </xf>
    <xf borderId="0" fillId="0" fontId="2" numFmtId="2" xfId="0" applyAlignment="1" applyFont="1" applyNumberFormat="1">
      <alignment horizontal="center"/>
    </xf>
    <xf borderId="0" fillId="0" fontId="2" numFmtId="0" xfId="0" applyAlignment="1" applyFont="1">
      <alignment shrinkToFit="0" wrapText="1"/>
    </xf>
    <xf borderId="0" fillId="0" fontId="2" numFmtId="0" xfId="0" applyAlignment="1" applyFont="1">
      <alignment horizontal="center" shrinkToFit="0" wrapText="1"/>
    </xf>
    <xf borderId="0" fillId="0" fontId="2" numFmtId="10" xfId="0" applyFont="1" applyNumberFormat="1"/>
  </cellXfs>
  <cellStyles count="1">
    <cellStyle xfId="0" name="Normal" builtinId="0"/>
  </cellStyles>
  <dxfs count="11">
    <dxf>
      <font/>
      <fill>
        <patternFill patternType="solid">
          <fgColor rgb="FFB7E1CD"/>
          <bgColor rgb="FFB7E1CD"/>
        </patternFill>
      </fill>
      <border/>
    </dxf>
    <dxf>
      <font/>
      <fill>
        <patternFill patternType="solid">
          <fgColor rgb="FFFFFF00"/>
          <bgColor rgb="FFFFFF00"/>
        </patternFill>
      </fill>
      <border/>
    </dxf>
    <dxf>
      <font/>
      <fill>
        <patternFill patternType="solid">
          <fgColor rgb="FFFCE5CD"/>
          <bgColor rgb="FFFCE5CD"/>
        </patternFill>
      </fill>
      <border/>
    </dxf>
    <dxf>
      <font/>
      <fill>
        <patternFill patternType="solid">
          <fgColor rgb="FFF4CCCC"/>
          <bgColor rgb="FFF4CCCC"/>
        </patternFill>
      </fill>
      <border/>
    </dxf>
    <dxf>
      <font/>
      <fill>
        <patternFill patternType="solid">
          <fgColor rgb="FFFFF2CC"/>
          <bgColor rgb="FFFFF2CC"/>
        </patternFill>
      </fill>
      <border/>
    </dxf>
    <dxf>
      <font/>
      <fill>
        <patternFill patternType="solid">
          <fgColor rgb="FFD9EAD3"/>
          <bgColor rgb="FFD9EAD3"/>
        </patternFill>
      </fill>
      <border/>
    </dxf>
    <dxf>
      <font/>
      <fill>
        <patternFill patternType="solid">
          <fgColor rgb="FF00FF00"/>
          <bgColor rgb="FF00FF00"/>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Fit Score Matrix-style">
      <tableStyleElement dxfId="8" type="headerRow"/>
      <tableStyleElement dxfId="9" type="firstRowStripe"/>
      <tableStyleElement dxfId="10"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S35" displayName="Table1" name="Table1" id="1">
  <tableColumns count="45">
    <tableColumn name="Player Name" id="1"/>
    <tableColumn name="Position" id="2"/>
    <tableColumn name="Projected Draft Pick" id="3"/>
    <tableColumn name="3PT %" id="4"/>
    <tableColumn name="AST/TO Ratio" id="5"/>
    <tableColumn name="DREB %" id="6"/>
    <tableColumn name="Usage Rate" id="7"/>
    <tableColumn name="Points" id="8"/>
    <tableColumn name="FGA" id="9"/>
    <tableColumn name="FTA" id="10"/>
    <tableColumn name="TS %" id="11"/>
    <tableColumn name="Versatility Rating (1–5)" id="12"/>
    <tableColumn name="Defensive Rating (Est.)" id="13"/>
    <tableColumn name="Position Weight Profile" id="14"/>
    <tableColumn name="Normalized 3PT %" id="15"/>
    <tableColumn name="Normalized AST/TO" id="16"/>
    <tableColumn name="Normalized DREB %" id="17"/>
    <tableColumn name="Normalized Usage Rate" id="18"/>
    <tableColumn name="Normalized TS %" id="19"/>
    <tableColumn name="Normalized Versatility" id="20"/>
    <tableColumn name="Normalized Def Rating" id="21"/>
    <tableColumn name="Weighted 3PT % Score" id="22"/>
    <tableColumn name="Weighted AST/TO Score" id="23"/>
    <tableColumn name="Weighted DREB % Score" id="24"/>
    <tableColumn name="Weighted Usage Rate Score" id="25"/>
    <tableColumn name="Weighted TS % Score" id="26"/>
    <tableColumn name="Weighted Versatility Score" id="27"/>
    <tableColumn name="Weighted Defensive Rating Score" id="28"/>
    <tableColumn name="Role/Position Fit Score" id="29"/>
    <tableColumn name="3PT Attempt Rate (3PAr)" id="30"/>
    <tableColumn name="Free Throw Rate (FTr)" id="31"/>
    <tableColumn name="Spacing Rating" id="32"/>
    <tableColumn name="Offensive Threat Index (OTI)" id="33"/>
    <tableColumn name="STL%" id="34"/>
    <tableColumn name="DREB%" id="35"/>
    <tableColumn name="DRtg" id="36"/>
    <tableColumn name="DDS" id="37"/>
    <tableColumn name="Defensive Threat Index (DTI)" id="38"/>
    <tableColumn name="2-Way Impact Score" id="39"/>
    <tableColumn name="Secondary Creation Notes" id="40"/>
    <tableColumn name="Secondary Playmaking" id="41"/>
    <tableColumn name="Help Defense IQ (1–5)" id="42"/>
    <tableColumn name="Normalized Help IQ" id="43"/>
    <tableColumn name="Overall Fit Score" id="44"/>
    <tableColumn name="Scouting Summary" id="45"/>
  </tableColumns>
  <tableStyleInfo name="Fit Score Matrix-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29"/>
    <col customWidth="1" min="2" max="2" width="13.14"/>
    <col customWidth="1" min="3" max="3" width="12.43"/>
    <col customWidth="1" min="4" max="4" width="10.57"/>
    <col customWidth="1" min="5" max="26" width="8.71"/>
  </cols>
  <sheetData>
    <row r="1">
      <c r="A1" s="1" t="s">
        <v>0</v>
      </c>
      <c r="B1" s="1" t="s">
        <v>1</v>
      </c>
      <c r="C1" s="1" t="s">
        <v>2</v>
      </c>
      <c r="D1" s="1" t="s">
        <v>3</v>
      </c>
    </row>
    <row r="2">
      <c r="A2" s="2" t="s">
        <v>4</v>
      </c>
      <c r="B2" s="3">
        <v>20.0</v>
      </c>
      <c r="C2" s="3">
        <v>12.0</v>
      </c>
      <c r="D2" s="3">
        <v>10.0</v>
      </c>
    </row>
    <row r="3">
      <c r="A3" s="2" t="s">
        <v>5</v>
      </c>
      <c r="B3" s="2">
        <v>20.0</v>
      </c>
      <c r="C3" s="2">
        <v>10.0</v>
      </c>
      <c r="D3" s="3">
        <v>2.0</v>
      </c>
    </row>
    <row r="4">
      <c r="A4" s="2" t="s">
        <v>6</v>
      </c>
      <c r="B4" s="2">
        <v>5.0</v>
      </c>
      <c r="C4" s="3">
        <v>23.0</v>
      </c>
      <c r="D4" s="3">
        <v>30.0</v>
      </c>
    </row>
    <row r="5">
      <c r="A5" s="2" t="s">
        <v>7</v>
      </c>
      <c r="B5" s="2">
        <v>10.0</v>
      </c>
      <c r="C5" s="2">
        <v>10.0</v>
      </c>
      <c r="D5" s="2">
        <v>10.0</v>
      </c>
    </row>
    <row r="6">
      <c r="A6" s="2" t="s">
        <v>8</v>
      </c>
      <c r="B6" s="2">
        <v>15.0</v>
      </c>
      <c r="C6" s="3">
        <v>13.0</v>
      </c>
      <c r="D6" s="3">
        <v>25.0</v>
      </c>
    </row>
    <row r="7">
      <c r="A7" s="2" t="s">
        <v>9</v>
      </c>
      <c r="B7" s="2">
        <v>20.0</v>
      </c>
      <c r="C7" s="3">
        <v>21.0</v>
      </c>
      <c r="D7" s="3">
        <v>13.0</v>
      </c>
    </row>
    <row r="8">
      <c r="A8" s="2" t="s">
        <v>10</v>
      </c>
      <c r="B8" s="2">
        <v>10.0</v>
      </c>
      <c r="C8" s="3">
        <v>11.0</v>
      </c>
      <c r="D8" s="3">
        <v>10.0</v>
      </c>
    </row>
    <row r="9">
      <c r="A9" s="3" t="s">
        <v>11</v>
      </c>
      <c r="B9" s="3">
        <f t="shared" ref="B9:D9" si="1">sum(B2:B8)</f>
        <v>100</v>
      </c>
      <c r="C9" s="3">
        <f t="shared" si="1"/>
        <v>100</v>
      </c>
      <c r="D9" s="3">
        <f t="shared" si="1"/>
        <v>100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21.43"/>
    <col customWidth="1" min="2" max="2" width="15.29"/>
    <col customWidth="1" min="3" max="3" width="28.14"/>
    <col customWidth="1" hidden="1" min="4" max="28" width="25.57"/>
    <col customWidth="1" min="29" max="29" width="31.29"/>
    <col customWidth="1" hidden="1" min="30" max="30" width="22.29"/>
    <col customWidth="1" hidden="1" min="31" max="32" width="19.86"/>
    <col customWidth="1" min="33" max="33" width="27.71"/>
    <col customWidth="1" hidden="1" min="34" max="36" width="16.86"/>
    <col customWidth="1" hidden="1" min="37" max="37" width="14.29"/>
    <col customWidth="1" min="38" max="38" width="31.71"/>
    <col customWidth="1" min="39" max="39" width="21.14"/>
    <col customWidth="1" hidden="1" min="40" max="40" width="35.43"/>
    <col customWidth="1" min="41" max="41" width="19.0"/>
    <col customWidth="1" min="42" max="42" width="30.0"/>
    <col customWidth="1" hidden="1" min="43" max="43" width="18.14"/>
    <col customWidth="1" min="44" max="44" width="26.14"/>
    <col customWidth="1" min="45" max="45" width="33.71"/>
  </cols>
  <sheetData>
    <row r="1">
      <c r="A1" s="4" t="s">
        <v>12</v>
      </c>
      <c r="B1" s="5" t="s">
        <v>13</v>
      </c>
      <c r="C1" s="6" t="s">
        <v>14</v>
      </c>
      <c r="D1" s="5" t="s">
        <v>4</v>
      </c>
      <c r="E1" s="5" t="s">
        <v>5</v>
      </c>
      <c r="F1" s="5" t="s">
        <v>6</v>
      </c>
      <c r="G1" s="5" t="s">
        <v>7</v>
      </c>
      <c r="H1" s="7" t="s">
        <v>15</v>
      </c>
      <c r="I1" s="7" t="s">
        <v>16</v>
      </c>
      <c r="J1" s="7" t="s">
        <v>17</v>
      </c>
      <c r="K1" s="8" t="s">
        <v>8</v>
      </c>
      <c r="L1" s="5" t="s">
        <v>9</v>
      </c>
      <c r="M1" s="5" t="s">
        <v>10</v>
      </c>
      <c r="N1" s="5" t="s">
        <v>18</v>
      </c>
      <c r="O1" s="5" t="s">
        <v>19</v>
      </c>
      <c r="P1" s="5" t="s">
        <v>20</v>
      </c>
      <c r="Q1" s="5" t="s">
        <v>21</v>
      </c>
      <c r="R1" s="5" t="s">
        <v>22</v>
      </c>
      <c r="S1" s="5" t="s">
        <v>23</v>
      </c>
      <c r="T1" s="5" t="s">
        <v>24</v>
      </c>
      <c r="U1" s="5" t="s">
        <v>25</v>
      </c>
      <c r="V1" s="5" t="s">
        <v>26</v>
      </c>
      <c r="W1" s="5" t="s">
        <v>27</v>
      </c>
      <c r="X1" s="5" t="s">
        <v>28</v>
      </c>
      <c r="Y1" s="5" t="s">
        <v>29</v>
      </c>
      <c r="Z1" s="5" t="s">
        <v>30</v>
      </c>
      <c r="AA1" s="5" t="s">
        <v>31</v>
      </c>
      <c r="AB1" s="5" t="s">
        <v>32</v>
      </c>
      <c r="AC1" s="5" t="s">
        <v>33</v>
      </c>
      <c r="AD1" s="5" t="s">
        <v>34</v>
      </c>
      <c r="AE1" s="5" t="s">
        <v>35</v>
      </c>
      <c r="AF1" s="7" t="s">
        <v>36</v>
      </c>
      <c r="AG1" s="7" t="s">
        <v>37</v>
      </c>
      <c r="AH1" s="7" t="s">
        <v>38</v>
      </c>
      <c r="AI1" s="7" t="s">
        <v>39</v>
      </c>
      <c r="AJ1" s="7" t="s">
        <v>40</v>
      </c>
      <c r="AK1" s="7" t="s">
        <v>41</v>
      </c>
      <c r="AL1" s="9" t="s">
        <v>42</v>
      </c>
      <c r="AM1" s="7" t="s">
        <v>43</v>
      </c>
      <c r="AN1" s="10" t="s">
        <v>44</v>
      </c>
      <c r="AO1" s="11" t="s">
        <v>45</v>
      </c>
      <c r="AP1" s="5" t="s">
        <v>46</v>
      </c>
      <c r="AQ1" s="7" t="s">
        <v>47</v>
      </c>
      <c r="AR1" s="7" t="s">
        <v>48</v>
      </c>
      <c r="AS1" s="12" t="s">
        <v>49</v>
      </c>
    </row>
    <row r="2">
      <c r="A2" s="13" t="s">
        <v>50</v>
      </c>
      <c r="B2" s="14" t="s">
        <v>51</v>
      </c>
      <c r="C2" s="15">
        <v>1.0</v>
      </c>
      <c r="D2" s="14">
        <v>41.9</v>
      </c>
      <c r="E2" s="14">
        <v>3.52</v>
      </c>
      <c r="F2" s="14">
        <v>13.1</v>
      </c>
      <c r="G2" s="14">
        <v>28.0</v>
      </c>
      <c r="H2" s="14">
        <v>756.0</v>
      </c>
      <c r="I2" s="14">
        <v>537.0</v>
      </c>
      <c r="J2" s="14">
        <v>126.0</v>
      </c>
      <c r="K2" s="16">
        <f t="shared" ref="K2:K35" si="2">IF(AND(H2&lt;&gt;"", I2&lt;&gt;"", J2&lt;&gt;""), H2 / (2 * (I2 + 0.44 * J2)), "")
</f>
        <v>0.6380392951</v>
      </c>
      <c r="L2" s="14">
        <v>5.0</v>
      </c>
      <c r="M2" s="14">
        <v>75.1</v>
      </c>
      <c r="N2" s="17" t="str">
        <f t="shared" ref="N2:N35" si="3">IF(OR(B2="Guard", B2="Wing", B2="Big"), B2, "")</f>
        <v>Guard</v>
      </c>
      <c r="O2" s="18">
        <f t="shared" ref="O2:P2" si="1">((D2 - MIN(D$2:D$100)) / (MAX(D$2:D$100) - MIN(D$2:D$100))) * 10
</f>
        <v>8.38</v>
      </c>
      <c r="P2" s="18">
        <f t="shared" si="1"/>
        <v>10</v>
      </c>
      <c r="Q2" s="18">
        <f>((F2 - MIN(F$2:F$50)) / (MAX(F$2:F$50) - MIN(F$2:F$50))) * 10
</f>
        <v>3.973214286</v>
      </c>
      <c r="R2" s="18">
        <f>((G2 - MIN(G$2:G$100)) / (MAX(G$2:G$100) - MIN(G$2:G$100))) * 10
</f>
        <v>6.52173913</v>
      </c>
      <c r="S2" s="18">
        <f t="shared" ref="S2:S35" si="5">((K2 - MIN(K$2:K$100)) / (MAX(K$2:K$100) - MIN(K$2:K$100))) * 10
</f>
        <v>7.890198123</v>
      </c>
      <c r="T2" s="18">
        <f t="shared" ref="T2:T35" si="6">L2 * 2</f>
        <v>10</v>
      </c>
      <c r="U2" s="18">
        <f t="shared" ref="U2:U35" si="7">((MAX(M$2:M$100) - M2) / (MAX(M$2:M$100) - MIN(M$2:M$100))) * 10
</f>
        <v>8.565400844</v>
      </c>
      <c r="V2" s="18">
        <f>O2 * VLOOKUP("3PT %", 'Trait Weights by Position'!$A$2:$D$8, 
              IF(N2="Guard", 2, IF(N2="Wing", 3, 4)), FALSE) / 10
</f>
        <v>16.76</v>
      </c>
      <c r="W2" s="18">
        <f>P2 * VLOOKUP("AST/TO Ratio", 'Trait Weights by Position'!$A$2:$D$8, 
              IF(N2="Guard", 2, IF(N2="Wing", 3, 4)), FALSE) / 10
</f>
        <v>20</v>
      </c>
      <c r="X2" s="18">
        <f>Q2 * VLOOKUP("DREB %", 'Trait Weights by Position'!$A$2:$D$8, 
              IF(N2="Guard", 2, IF(N2="Wing", 3, 4)), FALSE) / 10
</f>
        <v>1.986607143</v>
      </c>
      <c r="Y2" s="18">
        <f>R2 * VLOOKUP("Usage Rate", 'Trait Weights by Position'!$A$2:$D$8, 
              IF(N2="Guard", 2, IF(N2="Wing", 3, 4)), FALSE) / 10
</f>
        <v>6.52173913</v>
      </c>
      <c r="Z2" s="18">
        <f>S2 * VLOOKUP("TS %", 'Trait Weights by Position'!$A$2:$D$8, 
              IF(N2="Guard", 2, IF(N2="Wing", 3, 4)), FALSE) / 10
</f>
        <v>11.83529718</v>
      </c>
      <c r="AA2" s="18">
        <f>T2 * VLOOKUP("Versatility Rating (1–5)", 'Trait Weights by Position'!$A$2:$D$8, 
              IF(N2="Guard", 2, IF(N2="Wing", 3, 4)), FALSE) / 10
</f>
        <v>20</v>
      </c>
      <c r="AB2" s="18">
        <f>U2 * VLOOKUP("Defensive Rating (Est.)", 'Trait Weights by Position'!$A$2:$D$8, 
              IF(N2="Guard", 2, IF(N2="Wing", 3, 4)), FALSE) / 10
</f>
        <v>8.565400844</v>
      </c>
      <c r="AC2" s="19">
        <f t="shared" ref="AC2:AC35" si="8">SUM(V2:AB2)</f>
        <v>85.6690443</v>
      </c>
      <c r="AD2" s="15">
        <v>28.2</v>
      </c>
      <c r="AE2" s="15">
        <v>12.9</v>
      </c>
      <c r="AF2" s="15">
        <f t="shared" ref="AF2:AF35" si="9">(D2 * 0.6) + (AD2 * 0.4)
</f>
        <v>36.42</v>
      </c>
      <c r="AG2" s="15">
        <f t="shared" ref="AG2:AG35" si="10">(AF2 * 0.7) + (AE2 * 0.3)
</f>
        <v>29.364</v>
      </c>
      <c r="AH2" s="15">
        <v>3.5</v>
      </c>
      <c r="AI2" s="15">
        <v>13.1</v>
      </c>
      <c r="AJ2" s="15">
        <v>75.1</v>
      </c>
      <c r="AK2" s="20">
        <f t="shared" ref="AK2:AK35" si="11">ROUND(
  (
    ((AH2 - 1) / (4 - 1)) * 3 +
    ((AI2 - 5) / (20 - 5)) * 3 +
    ((105 - AJ2) / (105 - 75)) * 4
  ),
  2
)
</f>
        <v>8.11</v>
      </c>
      <c r="AL2" s="21">
        <f t="shared" ref="AL2:AL35" si="12"> (AH2 * 0.35) + (AI2 * 0.3) + (AQ2 * 0.25) + (((100 - AJ2) / (100 - 70)) * 10
 * 0.1)
</f>
        <v>8.485</v>
      </c>
      <c r="AM2" s="20">
        <f t="shared" ref="AM2:AM30" si="13">(AL2 * 0.6) + (AG2 * 0.4)
</f>
        <v>16.8366</v>
      </c>
      <c r="AN2" s="22" t="s">
        <v>52</v>
      </c>
      <c r="AO2" s="23">
        <v>1.0</v>
      </c>
      <c r="AP2" s="15">
        <v>5.0</v>
      </c>
      <c r="AQ2" s="15">
        <f t="shared" ref="AQ2:AQ35" si="14">(AP2 - 1) / 4 * 10</f>
        <v>10</v>
      </c>
      <c r="AR2" s="19">
        <f t="shared" ref="AR2:AR35" si="15">(AC2 * 0.5) + (AM2 * 0.3) + (AO2 * 10 * 0.1) + (AP2 * 0.1)
</f>
        <v>49.38550215</v>
      </c>
      <c r="AS2" s="24"/>
    </row>
    <row r="3">
      <c r="A3" s="25" t="s">
        <v>53</v>
      </c>
      <c r="B3" s="26" t="s">
        <v>54</v>
      </c>
      <c r="C3" s="27">
        <v>25.0</v>
      </c>
      <c r="D3" s="26">
        <v>0.0</v>
      </c>
      <c r="E3" s="26">
        <v>0.5</v>
      </c>
      <c r="F3" s="26">
        <v>26.6</v>
      </c>
      <c r="G3" s="26">
        <v>24.6</v>
      </c>
      <c r="H3" s="26">
        <v>98.0</v>
      </c>
      <c r="I3" s="26">
        <v>61.0</v>
      </c>
      <c r="J3" s="26">
        <v>25.0</v>
      </c>
      <c r="K3" s="28">
        <f t="shared" si="2"/>
        <v>0.6805555556</v>
      </c>
      <c r="L3" s="26">
        <v>2.5</v>
      </c>
      <c r="M3" s="26">
        <v>76.8</v>
      </c>
      <c r="N3" s="29" t="str">
        <f t="shared" si="3"/>
        <v>Big</v>
      </c>
      <c r="O3" s="30">
        <f t="shared" ref="O3:R3" si="4">((D3 - MIN(D$2:D$100)) / (MAX(D$2:D$100) - MIN(D$2:D$100))) * 10
</f>
        <v>0</v>
      </c>
      <c r="P3" s="30">
        <f t="shared" si="4"/>
        <v>0.5919003115</v>
      </c>
      <c r="Q3" s="30">
        <f t="shared" si="4"/>
        <v>10</v>
      </c>
      <c r="R3" s="30">
        <f t="shared" si="4"/>
        <v>4.879227053</v>
      </c>
      <c r="S3" s="30">
        <f t="shared" si="5"/>
        <v>10</v>
      </c>
      <c r="T3" s="30">
        <f t="shared" si="6"/>
        <v>5</v>
      </c>
      <c r="U3" s="30">
        <f t="shared" si="7"/>
        <v>7.848101266</v>
      </c>
      <c r="V3" s="30">
        <f>O3 * VLOOKUP("3PT %", 'Trait Weights by Position'!$A$2:$D$8, 
              IF(N3="Guard", 2, IF(N3="Wing", 3, 4)), FALSE) / 10
</f>
        <v>0</v>
      </c>
      <c r="W3" s="30">
        <f>P3 * VLOOKUP("AST/TO Ratio", 'Trait Weights by Position'!$A$2:$D$8, 
              IF(N3="Guard", 2, IF(N3="Wing", 3, 4)), FALSE) / 10
</f>
        <v>0.1183800623</v>
      </c>
      <c r="X3" s="30">
        <f>Q3 * VLOOKUP("DREB %", 'Trait Weights by Position'!$A$2:$D$8, 
              IF(N3="Guard", 2, IF(N3="Wing", 3, 4)), FALSE) / 10
</f>
        <v>30</v>
      </c>
      <c r="Y3" s="30">
        <f>R3 * VLOOKUP("Usage Rate", 'Trait Weights by Position'!$A$2:$D$8, 
              IF(N3="Guard", 2, IF(N3="Wing", 3, 4)), FALSE) / 10
</f>
        <v>4.879227053</v>
      </c>
      <c r="Z3" s="30">
        <f>S3 * VLOOKUP("TS %", 'Trait Weights by Position'!$A$2:$D$8, 
              IF(N3="Guard", 2, IF(N3="Wing", 3, 4)), FALSE) / 10
</f>
        <v>25</v>
      </c>
      <c r="AA3" s="30">
        <f>T3 * VLOOKUP("Versatility Rating (1–5)", 'Trait Weights by Position'!$A$2:$D$8, 
              IF(N3="Guard", 2, IF(N3="Wing", 3, 4)), FALSE) / 10
</f>
        <v>6.5</v>
      </c>
      <c r="AB3" s="30">
        <f>U3 * VLOOKUP("Defensive Rating (Est.)", 'Trait Weights by Position'!$A$2:$D$8, 
              IF(N3="Guard", 2, IF(N3="Wing", 3, 4)), FALSE) / 10
</f>
        <v>7.848101266</v>
      </c>
      <c r="AC3" s="31">
        <f t="shared" si="8"/>
        <v>74.34570838</v>
      </c>
      <c r="AD3" s="27">
        <v>0.0</v>
      </c>
      <c r="AE3" s="27">
        <v>16.4</v>
      </c>
      <c r="AF3" s="27">
        <f t="shared" si="9"/>
        <v>0</v>
      </c>
      <c r="AG3" s="27">
        <f t="shared" si="10"/>
        <v>4.92</v>
      </c>
      <c r="AH3" s="27">
        <v>0.6</v>
      </c>
      <c r="AI3" s="27">
        <v>26.6</v>
      </c>
      <c r="AJ3" s="27">
        <v>76.8</v>
      </c>
      <c r="AK3" s="32">
        <f t="shared" si="11"/>
        <v>7.68</v>
      </c>
      <c r="AL3" s="33">
        <f t="shared" si="12"/>
        <v>10.52583333</v>
      </c>
      <c r="AM3" s="32">
        <f t="shared" si="13"/>
        <v>8.2835</v>
      </c>
      <c r="AN3" s="34" t="s">
        <v>55</v>
      </c>
      <c r="AO3" s="35">
        <v>0.5</v>
      </c>
      <c r="AP3" s="27">
        <v>3.5</v>
      </c>
      <c r="AQ3" s="27">
        <f t="shared" si="14"/>
        <v>6.25</v>
      </c>
      <c r="AR3" s="31">
        <f t="shared" si="15"/>
        <v>40.50790419</v>
      </c>
      <c r="AS3" s="36" t="s">
        <v>56</v>
      </c>
    </row>
    <row r="4">
      <c r="A4" s="37" t="s">
        <v>57</v>
      </c>
      <c r="B4" s="14" t="s">
        <v>58</v>
      </c>
      <c r="C4" s="15">
        <v>28.0</v>
      </c>
      <c r="D4" s="14">
        <v>34.1</v>
      </c>
      <c r="E4" s="14">
        <v>1.16</v>
      </c>
      <c r="F4" s="14">
        <v>26.1</v>
      </c>
      <c r="G4" s="14">
        <v>26.6</v>
      </c>
      <c r="H4" s="14">
        <v>445.0</v>
      </c>
      <c r="I4" s="14">
        <v>366.0</v>
      </c>
      <c r="J4" s="14">
        <v>110.0</v>
      </c>
      <c r="K4" s="16">
        <f t="shared" si="2"/>
        <v>0.5369208494</v>
      </c>
      <c r="L4" s="14">
        <v>4.0</v>
      </c>
      <c r="M4" s="14">
        <v>81.2</v>
      </c>
      <c r="N4" s="17" t="str">
        <f t="shared" si="3"/>
        <v>Wing</v>
      </c>
      <c r="O4" s="18">
        <f t="shared" ref="O4:R4" si="16">((D4 - MIN(D$2:D$100)) / (MAX(D$2:D$100) - MIN(D$2:D$100))) * 10
</f>
        <v>6.82</v>
      </c>
      <c r="P4" s="18">
        <f t="shared" si="16"/>
        <v>2.647975078</v>
      </c>
      <c r="Q4" s="18">
        <f t="shared" si="16"/>
        <v>9.776785714</v>
      </c>
      <c r="R4" s="18">
        <f t="shared" si="16"/>
        <v>5.845410628</v>
      </c>
      <c r="S4" s="18">
        <f t="shared" si="5"/>
        <v>2.872355907</v>
      </c>
      <c r="T4" s="18">
        <f t="shared" si="6"/>
        <v>8</v>
      </c>
      <c r="U4" s="18">
        <f t="shared" si="7"/>
        <v>5.991561181</v>
      </c>
      <c r="V4" s="18">
        <f>O4 * VLOOKUP("3PT %", 'Trait Weights by Position'!$A$2:$D$8, 
              IF(N4="Guard", 2, IF(N4="Wing", 3, 4)), FALSE) / 10
</f>
        <v>8.184</v>
      </c>
      <c r="W4" s="18">
        <f>P4 * VLOOKUP("AST/TO Ratio", 'Trait Weights by Position'!$A$2:$D$8, 
              IF(N4="Guard", 2, IF(N4="Wing", 3, 4)), FALSE) / 10
</f>
        <v>2.647975078</v>
      </c>
      <c r="X4" s="18">
        <f>Q4 * VLOOKUP("DREB %", 'Trait Weights by Position'!$A$2:$D$8, 
              IF(N4="Guard", 2, IF(N4="Wing", 3, 4)), FALSE) / 10
</f>
        <v>22.48660714</v>
      </c>
      <c r="Y4" s="18">
        <f>R4 * VLOOKUP("Usage Rate", 'Trait Weights by Position'!$A$2:$D$8, 
              IF(N4="Guard", 2, IF(N4="Wing", 3, 4)), FALSE) / 10
</f>
        <v>5.845410628</v>
      </c>
      <c r="Z4" s="18">
        <f>S4 * VLOOKUP("TS %", 'Trait Weights by Position'!$A$2:$D$8, 
              IF(N4="Guard", 2, IF(N4="Wing", 3, 4)), FALSE) / 10
</f>
        <v>3.734062679</v>
      </c>
      <c r="AA4" s="18">
        <f>T4 * VLOOKUP("Versatility Rating (1–5)", 'Trait Weights by Position'!$A$2:$D$8, 
              IF(N4="Guard", 2, IF(N4="Wing", 3, 4)), FALSE) / 10
</f>
        <v>16.8</v>
      </c>
      <c r="AB4" s="18">
        <f>U4 * VLOOKUP("Defensive Rating (Est.)", 'Trait Weights by Position'!$A$2:$D$8, 
              IF(N4="Guard", 2, IF(N4="Wing", 3, 4)), FALSE) / 10
</f>
        <v>6.5907173</v>
      </c>
      <c r="AC4" s="31">
        <f t="shared" si="8"/>
        <v>66.28877283</v>
      </c>
      <c r="AD4" s="15">
        <v>32.3</v>
      </c>
      <c r="AE4" s="15">
        <v>18.4</v>
      </c>
      <c r="AF4" s="15">
        <f t="shared" si="9"/>
        <v>33.38</v>
      </c>
      <c r="AG4" s="15">
        <f t="shared" si="10"/>
        <v>28.886</v>
      </c>
      <c r="AH4" s="15">
        <v>2.1</v>
      </c>
      <c r="AI4" s="15">
        <v>26.1</v>
      </c>
      <c r="AJ4" s="15">
        <v>81.2</v>
      </c>
      <c r="AK4" s="20">
        <f t="shared" si="11"/>
        <v>8.49</v>
      </c>
      <c r="AL4" s="21">
        <f t="shared" si="12"/>
        <v>11.06666667</v>
      </c>
      <c r="AM4" s="20">
        <f t="shared" si="13"/>
        <v>18.1944</v>
      </c>
      <c r="AN4" s="22" t="s">
        <v>59</v>
      </c>
      <c r="AO4" s="23">
        <v>0.5</v>
      </c>
      <c r="AP4" s="15">
        <v>4.0</v>
      </c>
      <c r="AQ4" s="15">
        <f t="shared" si="14"/>
        <v>7.5</v>
      </c>
      <c r="AR4" s="31">
        <f t="shared" si="15"/>
        <v>39.50270641</v>
      </c>
      <c r="AS4" s="38" t="s">
        <v>60</v>
      </c>
    </row>
    <row r="5">
      <c r="A5" s="25" t="s">
        <v>61</v>
      </c>
      <c r="B5" s="26" t="s">
        <v>54</v>
      </c>
      <c r="C5" s="27">
        <v>12.0</v>
      </c>
      <c r="D5" s="26">
        <v>50.0</v>
      </c>
      <c r="E5" s="26">
        <v>1.48</v>
      </c>
      <c r="F5" s="26">
        <v>24.6</v>
      </c>
      <c r="G5" s="26">
        <v>16.6</v>
      </c>
      <c r="H5" s="26">
        <v>262.0</v>
      </c>
      <c r="I5" s="26">
        <v>225.0</v>
      </c>
      <c r="J5" s="26">
        <v>57.0</v>
      </c>
      <c r="K5" s="28">
        <f t="shared" si="2"/>
        <v>0.5238323736</v>
      </c>
      <c r="L5" s="26">
        <v>5.0</v>
      </c>
      <c r="M5" s="26">
        <v>71.7</v>
      </c>
      <c r="N5" s="29" t="str">
        <f t="shared" si="3"/>
        <v>Big</v>
      </c>
      <c r="O5" s="30">
        <f t="shared" ref="O5:R5" si="17">((D5 - MIN(D$2:D$100)) / (MAX(D$2:D$100) - MIN(D$2:D$100))) * 10
</f>
        <v>10</v>
      </c>
      <c r="P5" s="30">
        <f t="shared" si="17"/>
        <v>3.644859813</v>
      </c>
      <c r="Q5" s="30">
        <f t="shared" si="17"/>
        <v>9.107142857</v>
      </c>
      <c r="R5" s="30">
        <f t="shared" si="17"/>
        <v>1.014492754</v>
      </c>
      <c r="S5" s="30">
        <f t="shared" si="5"/>
        <v>2.22286109</v>
      </c>
      <c r="T5" s="30">
        <f t="shared" si="6"/>
        <v>10</v>
      </c>
      <c r="U5" s="30">
        <f t="shared" si="7"/>
        <v>10</v>
      </c>
      <c r="V5" s="30">
        <f>O5 * VLOOKUP("3PT %", 'Trait Weights by Position'!$A$2:$D$8, 
              IF(N5="Guard", 2, IF(N5="Wing", 3, 4)), FALSE) / 10
</f>
        <v>10</v>
      </c>
      <c r="W5" s="30">
        <f>P5 * VLOOKUP("AST/TO Ratio", 'Trait Weights by Position'!$A$2:$D$8, 
              IF(N5="Guard", 2, IF(N5="Wing", 3, 4)), FALSE) / 10
</f>
        <v>0.7289719626</v>
      </c>
      <c r="X5" s="30">
        <f>Q5 * VLOOKUP("DREB %", 'Trait Weights by Position'!$A$2:$D$8, 
              IF(N5="Guard", 2, IF(N5="Wing", 3, 4)), FALSE) / 10
</f>
        <v>27.32142857</v>
      </c>
      <c r="Y5" s="30">
        <f>R5 * VLOOKUP("Usage Rate", 'Trait Weights by Position'!$A$2:$D$8, 
              IF(N5="Guard", 2, IF(N5="Wing", 3, 4)), FALSE) / 10
</f>
        <v>1.014492754</v>
      </c>
      <c r="Z5" s="30">
        <f>S5 * VLOOKUP("TS %", 'Trait Weights by Position'!$A$2:$D$8, 
              IF(N5="Guard", 2, IF(N5="Wing", 3, 4)), FALSE) / 10
</f>
        <v>5.557152726</v>
      </c>
      <c r="AA5" s="30">
        <f>T5 * VLOOKUP("Versatility Rating (1–5)", 'Trait Weights by Position'!$A$2:$D$8, 
              IF(N5="Guard", 2, IF(N5="Wing", 3, 4)), FALSE) / 10
</f>
        <v>13</v>
      </c>
      <c r="AB5" s="30">
        <f>U5 * VLOOKUP("Defensive Rating (Est.)", 'Trait Weights by Position'!$A$2:$D$8, 
              IF(N5="Guard", 2, IF(N5="Wing", 3, 4)), FALSE) / 10
</f>
        <v>10</v>
      </c>
      <c r="AC5" s="31">
        <f t="shared" si="8"/>
        <v>67.62204601</v>
      </c>
      <c r="AD5" s="27">
        <v>2.4</v>
      </c>
      <c r="AE5" s="27">
        <v>9.9</v>
      </c>
      <c r="AF5" s="27">
        <f t="shared" si="9"/>
        <v>30.96</v>
      </c>
      <c r="AG5" s="27">
        <f t="shared" si="10"/>
        <v>24.642</v>
      </c>
      <c r="AH5" s="27">
        <v>2.2</v>
      </c>
      <c r="AI5" s="27">
        <v>24.6</v>
      </c>
      <c r="AJ5" s="27">
        <v>71.7</v>
      </c>
      <c r="AK5" s="32">
        <f t="shared" si="11"/>
        <v>9.56</v>
      </c>
      <c r="AL5" s="33">
        <f t="shared" si="12"/>
        <v>11.59333333</v>
      </c>
      <c r="AM5" s="32">
        <f t="shared" si="13"/>
        <v>16.8128</v>
      </c>
      <c r="AN5" s="34" t="s">
        <v>62</v>
      </c>
      <c r="AO5" s="35">
        <v>0.0</v>
      </c>
      <c r="AP5" s="27">
        <v>5.0</v>
      </c>
      <c r="AQ5" s="27">
        <f t="shared" si="14"/>
        <v>10</v>
      </c>
      <c r="AR5" s="31">
        <f t="shared" si="15"/>
        <v>39.35486301</v>
      </c>
      <c r="AS5" s="36" t="s">
        <v>63</v>
      </c>
    </row>
    <row r="6">
      <c r="A6" s="37" t="s">
        <v>64</v>
      </c>
      <c r="B6" s="14" t="s">
        <v>58</v>
      </c>
      <c r="C6" s="15">
        <v>13.0</v>
      </c>
      <c r="D6" s="14">
        <v>34.0</v>
      </c>
      <c r="E6" s="14">
        <v>1.11</v>
      </c>
      <c r="F6" s="14">
        <v>25.1</v>
      </c>
      <c r="G6" s="14">
        <v>22.2</v>
      </c>
      <c r="H6" s="14">
        <v>359.0</v>
      </c>
      <c r="I6" s="14">
        <v>327.0</v>
      </c>
      <c r="J6" s="14">
        <v>80.0</v>
      </c>
      <c r="K6" s="16">
        <f t="shared" si="2"/>
        <v>0.4955825511</v>
      </c>
      <c r="L6" s="14">
        <v>4.5</v>
      </c>
      <c r="M6" s="14">
        <v>73.9</v>
      </c>
      <c r="N6" s="17" t="str">
        <f t="shared" si="3"/>
        <v>Wing</v>
      </c>
      <c r="O6" s="18">
        <f t="shared" ref="O6:R6" si="18">((D6 - MIN(D$2:D$100)) / (MAX(D$2:D$100) - MIN(D$2:D$100))) * 10
</f>
        <v>6.8</v>
      </c>
      <c r="P6" s="18">
        <f t="shared" si="18"/>
        <v>2.492211838</v>
      </c>
      <c r="Q6" s="18">
        <f t="shared" si="18"/>
        <v>9.330357143</v>
      </c>
      <c r="R6" s="18">
        <f t="shared" si="18"/>
        <v>3.719806763</v>
      </c>
      <c r="S6" s="18">
        <f t="shared" si="5"/>
        <v>0.8210085274</v>
      </c>
      <c r="T6" s="18">
        <f t="shared" si="6"/>
        <v>9</v>
      </c>
      <c r="U6" s="18">
        <f t="shared" si="7"/>
        <v>9.071729958</v>
      </c>
      <c r="V6" s="18">
        <f>O6 * VLOOKUP("3PT %", 'Trait Weights by Position'!$A$2:$D$8, 
              IF(N6="Guard", 2, IF(N6="Wing", 3, 4)), FALSE) / 10
</f>
        <v>8.16</v>
      </c>
      <c r="W6" s="18">
        <f>P6 * VLOOKUP("AST/TO Ratio", 'Trait Weights by Position'!$A$2:$D$8, 
              IF(N6="Guard", 2, IF(N6="Wing", 3, 4)), FALSE) / 10
</f>
        <v>2.492211838</v>
      </c>
      <c r="X6" s="18">
        <f>Q6 * VLOOKUP("DREB %", 'Trait Weights by Position'!$A$2:$D$8, 
              IF(N6="Guard", 2, IF(N6="Wing", 3, 4)), FALSE) / 10
</f>
        <v>21.45982143</v>
      </c>
      <c r="Y6" s="18">
        <f>R6 * VLOOKUP("Usage Rate", 'Trait Weights by Position'!$A$2:$D$8, 
              IF(N6="Guard", 2, IF(N6="Wing", 3, 4)), FALSE) / 10
</f>
        <v>3.719806763</v>
      </c>
      <c r="Z6" s="18">
        <f>S6 * VLOOKUP("TS %", 'Trait Weights by Position'!$A$2:$D$8, 
              IF(N6="Guard", 2, IF(N6="Wing", 3, 4)), FALSE) / 10
</f>
        <v>1.067311086</v>
      </c>
      <c r="AA6" s="18">
        <f>T6 * VLOOKUP("Versatility Rating (1–5)", 'Trait Weights by Position'!$A$2:$D$8, 
              IF(N6="Guard", 2, IF(N6="Wing", 3, 4)), FALSE) / 10
</f>
        <v>18.9</v>
      </c>
      <c r="AB6" s="18">
        <f>U6 * VLOOKUP("Defensive Rating (Est.)", 'Trait Weights by Position'!$A$2:$D$8, 
              IF(N6="Guard", 2, IF(N6="Wing", 3, 4)), FALSE) / 10
</f>
        <v>9.978902954</v>
      </c>
      <c r="AC6" s="31">
        <f t="shared" si="8"/>
        <v>65.77805407</v>
      </c>
      <c r="AD6" s="15">
        <v>13.8</v>
      </c>
      <c r="AE6" s="15">
        <v>11.2</v>
      </c>
      <c r="AF6" s="15">
        <f t="shared" si="9"/>
        <v>25.92</v>
      </c>
      <c r="AG6" s="15">
        <f t="shared" si="10"/>
        <v>21.504</v>
      </c>
      <c r="AH6" s="15">
        <v>2.0</v>
      </c>
      <c r="AI6" s="15">
        <v>25.1</v>
      </c>
      <c r="AJ6" s="15">
        <v>73.9</v>
      </c>
      <c r="AK6" s="20">
        <f t="shared" si="11"/>
        <v>9.17</v>
      </c>
      <c r="AL6" s="21">
        <f t="shared" si="12"/>
        <v>11.2875</v>
      </c>
      <c r="AM6" s="20">
        <f t="shared" si="13"/>
        <v>15.3741</v>
      </c>
      <c r="AN6" s="22" t="s">
        <v>65</v>
      </c>
      <c r="AO6" s="23">
        <v>0.5</v>
      </c>
      <c r="AP6" s="15">
        <v>4.5</v>
      </c>
      <c r="AQ6" s="15">
        <f t="shared" si="14"/>
        <v>8.75</v>
      </c>
      <c r="AR6" s="31">
        <f t="shared" si="15"/>
        <v>38.45125703</v>
      </c>
      <c r="AS6" s="38" t="s">
        <v>66</v>
      </c>
    </row>
    <row r="7">
      <c r="A7" s="25" t="s">
        <v>67</v>
      </c>
      <c r="B7" s="26" t="s">
        <v>51</v>
      </c>
      <c r="C7" s="27">
        <v>30.0</v>
      </c>
      <c r="D7" s="26">
        <v>35.6</v>
      </c>
      <c r="E7" s="26">
        <v>1.51</v>
      </c>
      <c r="F7" s="26">
        <v>13.9</v>
      </c>
      <c r="G7" s="26">
        <v>35.2</v>
      </c>
      <c r="H7" s="26">
        <v>653.0</v>
      </c>
      <c r="I7" s="26">
        <v>538.0</v>
      </c>
      <c r="J7" s="26">
        <v>138.0</v>
      </c>
      <c r="K7" s="28">
        <f t="shared" si="2"/>
        <v>0.5453300374</v>
      </c>
      <c r="L7" s="26">
        <v>4.0</v>
      </c>
      <c r="M7" s="26">
        <v>75.6</v>
      </c>
      <c r="N7" s="29" t="str">
        <f t="shared" si="3"/>
        <v>Guard</v>
      </c>
      <c r="O7" s="30">
        <f t="shared" ref="O7:R7" si="19">((D7 - MIN(D$2:D$100)) / (MAX(D$2:D$100) - MIN(D$2:D$100))) * 10
</f>
        <v>7.12</v>
      </c>
      <c r="P7" s="30">
        <f t="shared" si="19"/>
        <v>3.738317757</v>
      </c>
      <c r="Q7" s="30">
        <f t="shared" si="19"/>
        <v>4.330357143</v>
      </c>
      <c r="R7" s="30">
        <f t="shared" si="19"/>
        <v>10</v>
      </c>
      <c r="S7" s="30">
        <f t="shared" si="5"/>
        <v>3.289648501</v>
      </c>
      <c r="T7" s="30">
        <f t="shared" si="6"/>
        <v>8</v>
      </c>
      <c r="U7" s="30">
        <f t="shared" si="7"/>
        <v>8.35443038</v>
      </c>
      <c r="V7" s="30">
        <f>O7 * VLOOKUP("3PT %", 'Trait Weights by Position'!$A$2:$D$8, 
              IF(N7="Guard", 2, IF(N7="Wing", 3, 4)), FALSE) / 10
</f>
        <v>14.24</v>
      </c>
      <c r="W7" s="30">
        <f>P7 * VLOOKUP("AST/TO Ratio", 'Trait Weights by Position'!$A$2:$D$8, 
              IF(N7="Guard", 2, IF(N7="Wing", 3, 4)), FALSE) / 10
</f>
        <v>7.476635514</v>
      </c>
      <c r="X7" s="30">
        <f>Q7 * VLOOKUP("DREB %", 'Trait Weights by Position'!$A$2:$D$8, 
              IF(N7="Guard", 2, IF(N7="Wing", 3, 4)), FALSE) / 10
</f>
        <v>2.165178571</v>
      </c>
      <c r="Y7" s="30">
        <f>R7 * VLOOKUP("Usage Rate", 'Trait Weights by Position'!$A$2:$D$8, 
              IF(N7="Guard", 2, IF(N7="Wing", 3, 4)), FALSE) / 10
</f>
        <v>10</v>
      </c>
      <c r="Z7" s="30">
        <f>S7 * VLOOKUP("TS %", 'Trait Weights by Position'!$A$2:$D$8, 
              IF(N7="Guard", 2, IF(N7="Wing", 3, 4)), FALSE) / 10
</f>
        <v>4.934472751</v>
      </c>
      <c r="AA7" s="30">
        <f>T7 * VLOOKUP("Versatility Rating (1–5)", 'Trait Weights by Position'!$A$2:$D$8, 
              IF(N7="Guard", 2, IF(N7="Wing", 3, 4)), FALSE) / 10
</f>
        <v>16</v>
      </c>
      <c r="AB7" s="30">
        <f>U7 * VLOOKUP("Defensive Rating (Est.)", 'Trait Weights by Position'!$A$2:$D$8, 
              IF(N7="Guard", 2, IF(N7="Wing", 3, 4)), FALSE) / 10
</f>
        <v>8.35443038</v>
      </c>
      <c r="AC7" s="39">
        <f t="shared" si="8"/>
        <v>63.17071722</v>
      </c>
      <c r="AD7" s="27">
        <v>34.1</v>
      </c>
      <c r="AE7" s="27">
        <v>15.9</v>
      </c>
      <c r="AF7" s="27">
        <f t="shared" si="9"/>
        <v>35</v>
      </c>
      <c r="AG7" s="27">
        <f t="shared" si="10"/>
        <v>29.27</v>
      </c>
      <c r="AH7" s="27">
        <v>4.5</v>
      </c>
      <c r="AI7" s="27">
        <v>13.9</v>
      </c>
      <c r="AJ7" s="27">
        <v>75.6</v>
      </c>
      <c r="AK7" s="32">
        <f t="shared" si="11"/>
        <v>9.2</v>
      </c>
      <c r="AL7" s="33">
        <f t="shared" si="12"/>
        <v>8.433333333</v>
      </c>
      <c r="AM7" s="32">
        <f t="shared" si="13"/>
        <v>16.768</v>
      </c>
      <c r="AN7" s="34" t="s">
        <v>68</v>
      </c>
      <c r="AO7" s="35">
        <v>1.0</v>
      </c>
      <c r="AP7" s="27">
        <v>4.0</v>
      </c>
      <c r="AQ7" s="27">
        <f t="shared" si="14"/>
        <v>7.5</v>
      </c>
      <c r="AR7" s="31">
        <f t="shared" si="15"/>
        <v>38.01575861</v>
      </c>
      <c r="AS7" s="36" t="s">
        <v>69</v>
      </c>
    </row>
    <row r="8">
      <c r="A8" s="13" t="s">
        <v>70</v>
      </c>
      <c r="B8" s="14" t="s">
        <v>54</v>
      </c>
      <c r="C8" s="15">
        <v>7.0</v>
      </c>
      <c r="D8" s="14">
        <v>28.9</v>
      </c>
      <c r="E8" s="14">
        <v>0.77</v>
      </c>
      <c r="F8" s="14">
        <v>24.4</v>
      </c>
      <c r="G8" s="14">
        <v>24.8</v>
      </c>
      <c r="H8" s="14">
        <v>674.0</v>
      </c>
      <c r="I8" s="14">
        <v>539.0</v>
      </c>
      <c r="J8" s="14">
        <v>184.0</v>
      </c>
      <c r="K8" s="16">
        <f t="shared" si="2"/>
        <v>0.543583457</v>
      </c>
      <c r="L8" s="14">
        <v>4.0</v>
      </c>
      <c r="M8" s="14">
        <v>77.6</v>
      </c>
      <c r="N8" s="17" t="str">
        <f t="shared" si="3"/>
        <v>Big</v>
      </c>
      <c r="O8" s="18">
        <f t="shared" ref="O8:P8" si="20">((D8 - MIN(D$2:D$100)) / (MAX(D$2:D$100) - MIN(D$2:D$100))) * 10
</f>
        <v>5.78</v>
      </c>
      <c r="P8" s="18">
        <f t="shared" si="20"/>
        <v>1.433021807</v>
      </c>
      <c r="Q8" s="18">
        <f t="shared" ref="Q8:Q9" si="22">((F8 - MIN(F$2:F$50)) / (MAX(F$2:F$50) - MIN(F$2:F$50))) * 10
</f>
        <v>9.017857143</v>
      </c>
      <c r="R8" s="18">
        <f t="shared" ref="R8:R9" si="23">((G8 - MIN(G$2:G$100)) / (MAX(G$2:G$100) - MIN(G$2:G$100))) * 10
</f>
        <v>4.975845411</v>
      </c>
      <c r="S8" s="18">
        <f t="shared" si="5"/>
        <v>3.202977223</v>
      </c>
      <c r="T8" s="18">
        <f t="shared" si="6"/>
        <v>8</v>
      </c>
      <c r="U8" s="18">
        <f t="shared" si="7"/>
        <v>7.510548523</v>
      </c>
      <c r="V8" s="18">
        <f>O8 * VLOOKUP("3PT %", 'Trait Weights by Position'!$A$2:$D$8, 
              IF(N8="Guard", 2, IF(N8="Wing", 3, 4)), FALSE) / 10
</f>
        <v>5.78</v>
      </c>
      <c r="W8" s="18">
        <f>P8 * VLOOKUP("AST/TO Ratio", 'Trait Weights by Position'!$A$2:$D$8, 
              IF(N8="Guard", 2, IF(N8="Wing", 3, 4)), FALSE) / 10
</f>
        <v>0.2866043614</v>
      </c>
      <c r="X8" s="18">
        <f>Q8 * VLOOKUP("DREB %", 'Trait Weights by Position'!$A$2:$D$8, 
              IF(N8="Guard", 2, IF(N8="Wing", 3, 4)), FALSE) / 10
</f>
        <v>27.05357143</v>
      </c>
      <c r="Y8" s="18">
        <f>R8 * VLOOKUP("Usage Rate", 'Trait Weights by Position'!$A$2:$D$8, 
              IF(N8="Guard", 2, IF(N8="Wing", 3, 4)), FALSE) / 10
</f>
        <v>4.975845411</v>
      </c>
      <c r="Z8" s="18">
        <f>S8 * VLOOKUP("TS %", 'Trait Weights by Position'!$A$2:$D$8, 
              IF(N8="Guard", 2, IF(N8="Wing", 3, 4)), FALSE) / 10
</f>
        <v>8.007443057</v>
      </c>
      <c r="AA8" s="18">
        <f>T8 * VLOOKUP("Versatility Rating (1–5)", 'Trait Weights by Position'!$A$2:$D$8, 
              IF(N8="Guard", 2, IF(N8="Wing", 3, 4)), FALSE) / 10
</f>
        <v>10.4</v>
      </c>
      <c r="AB8" s="18">
        <f>U8 * VLOOKUP("Defensive Rating (Est.)", 'Trait Weights by Position'!$A$2:$D$8, 
              IF(N8="Guard", 2, IF(N8="Wing", 3, 4)), FALSE) / 10
</f>
        <v>7.510548523</v>
      </c>
      <c r="AC8" s="39">
        <f t="shared" si="8"/>
        <v>64.01401278</v>
      </c>
      <c r="AD8" s="15">
        <v>6.1</v>
      </c>
      <c r="AE8" s="15">
        <v>14.8</v>
      </c>
      <c r="AF8" s="15">
        <f t="shared" si="9"/>
        <v>19.78</v>
      </c>
      <c r="AG8" s="15">
        <f t="shared" si="10"/>
        <v>18.286</v>
      </c>
      <c r="AH8" s="15">
        <v>3.3</v>
      </c>
      <c r="AI8" s="15">
        <v>24.4</v>
      </c>
      <c r="AJ8" s="15">
        <v>77.6</v>
      </c>
      <c r="AK8" s="20">
        <f t="shared" si="11"/>
        <v>9.83</v>
      </c>
      <c r="AL8" s="21">
        <f t="shared" si="12"/>
        <v>11.09666667</v>
      </c>
      <c r="AM8" s="20">
        <f t="shared" si="13"/>
        <v>13.9724</v>
      </c>
      <c r="AN8" s="22" t="s">
        <v>71</v>
      </c>
      <c r="AO8" s="23">
        <v>0.5</v>
      </c>
      <c r="AP8" s="15">
        <v>4.0</v>
      </c>
      <c r="AQ8" s="15">
        <f t="shared" si="14"/>
        <v>7.5</v>
      </c>
      <c r="AR8" s="39">
        <f t="shared" si="15"/>
        <v>37.09872639</v>
      </c>
      <c r="AS8" s="24"/>
    </row>
    <row r="9">
      <c r="A9" s="40" t="s">
        <v>72</v>
      </c>
      <c r="B9" s="26" t="s">
        <v>54</v>
      </c>
      <c r="C9" s="27">
        <v>24.0</v>
      </c>
      <c r="D9" s="26">
        <v>20.0</v>
      </c>
      <c r="E9" s="26">
        <v>1.29</v>
      </c>
      <c r="F9" s="26">
        <v>21.9</v>
      </c>
      <c r="G9" s="26">
        <v>25.3</v>
      </c>
      <c r="H9" s="26">
        <v>637.0</v>
      </c>
      <c r="I9" s="26">
        <v>451.0</v>
      </c>
      <c r="J9" s="26">
        <v>151.0</v>
      </c>
      <c r="K9" s="28">
        <f t="shared" si="2"/>
        <v>0.615530303</v>
      </c>
      <c r="L9" s="26">
        <v>3.0</v>
      </c>
      <c r="M9" s="26">
        <v>78.5</v>
      </c>
      <c r="N9" s="29" t="str">
        <f t="shared" si="3"/>
        <v>Big</v>
      </c>
      <c r="O9" s="30">
        <f t="shared" ref="O9:P9" si="21">((D9 - MIN(D$2:D$100)) / (MAX(D$2:D$100) - MIN(D$2:D$100))) * 10
</f>
        <v>4</v>
      </c>
      <c r="P9" s="30">
        <f t="shared" si="21"/>
        <v>3.052959502</v>
      </c>
      <c r="Q9" s="30">
        <f t="shared" si="22"/>
        <v>7.901785714</v>
      </c>
      <c r="R9" s="30">
        <f t="shared" si="23"/>
        <v>5.217391304</v>
      </c>
      <c r="S9" s="30">
        <f t="shared" si="5"/>
        <v>6.773225152</v>
      </c>
      <c r="T9" s="30">
        <f t="shared" si="6"/>
        <v>6</v>
      </c>
      <c r="U9" s="30">
        <f t="shared" si="7"/>
        <v>7.130801688</v>
      </c>
      <c r="V9" s="30">
        <f>O9 * VLOOKUP("3PT %", 'Trait Weights by Position'!$A$2:$D$8, 
              IF(N9="Guard", 2, IF(N9="Wing", 3, 4)), FALSE) / 10
</f>
        <v>4</v>
      </c>
      <c r="W9" s="30">
        <f>P9 * VLOOKUP("AST/TO Ratio", 'Trait Weights by Position'!$A$2:$D$8, 
              IF(N9="Guard", 2, IF(N9="Wing", 3, 4)), FALSE) / 10
</f>
        <v>0.6105919003</v>
      </c>
      <c r="X9" s="30">
        <f>Q9 * VLOOKUP("DREB %", 'Trait Weights by Position'!$A$2:$D$8, 
              IF(N9="Guard", 2, IF(N9="Wing", 3, 4)), FALSE) / 10
</f>
        <v>23.70535714</v>
      </c>
      <c r="Y9" s="30">
        <f>R9 * VLOOKUP("Usage Rate", 'Trait Weights by Position'!$A$2:$D$8, 
              IF(N9="Guard", 2, IF(N9="Wing", 3, 4)), FALSE) / 10
</f>
        <v>5.217391304</v>
      </c>
      <c r="Z9" s="30">
        <f>S9 * VLOOKUP("TS %", 'Trait Weights by Position'!$A$2:$D$8, 
              IF(N9="Guard", 2, IF(N9="Wing", 3, 4)), FALSE) / 10
</f>
        <v>16.93306288</v>
      </c>
      <c r="AA9" s="30">
        <f>T9 * VLOOKUP("Versatility Rating (1–5)", 'Trait Weights by Position'!$A$2:$D$8, 
              IF(N9="Guard", 2, IF(N9="Wing", 3, 4)), FALSE) / 10
</f>
        <v>7.8</v>
      </c>
      <c r="AB9" s="30">
        <f>U9 * VLOOKUP("Defensive Rating (Est.)", 'Trait Weights by Position'!$A$2:$D$8, 
              IF(N9="Guard", 2, IF(N9="Wing", 3, 4)), FALSE) / 10
</f>
        <v>7.130801688</v>
      </c>
      <c r="AC9" s="31">
        <f t="shared" si="8"/>
        <v>65.39720492</v>
      </c>
      <c r="AD9" s="27">
        <v>1.0</v>
      </c>
      <c r="AE9" s="27">
        <v>13.7</v>
      </c>
      <c r="AF9" s="27">
        <f t="shared" si="9"/>
        <v>12.4</v>
      </c>
      <c r="AG9" s="27">
        <f t="shared" si="10"/>
        <v>12.79</v>
      </c>
      <c r="AH9" s="27">
        <v>1.5</v>
      </c>
      <c r="AI9" s="27">
        <v>21.9</v>
      </c>
      <c r="AJ9" s="27">
        <v>78.5</v>
      </c>
      <c r="AK9" s="32">
        <f t="shared" si="11"/>
        <v>7.41</v>
      </c>
      <c r="AL9" s="33">
        <f t="shared" si="12"/>
        <v>9.999166667</v>
      </c>
      <c r="AM9" s="32">
        <f t="shared" si="13"/>
        <v>11.1155</v>
      </c>
      <c r="AN9" s="34" t="s">
        <v>73</v>
      </c>
      <c r="AO9" s="35">
        <v>0.5</v>
      </c>
      <c r="AP9" s="27">
        <v>4.5</v>
      </c>
      <c r="AQ9" s="27">
        <f t="shared" si="14"/>
        <v>8.75</v>
      </c>
      <c r="AR9" s="39">
        <f t="shared" si="15"/>
        <v>36.98325246</v>
      </c>
      <c r="AS9" s="41"/>
    </row>
    <row r="10">
      <c r="A10" s="13" t="s">
        <v>74</v>
      </c>
      <c r="B10" s="14" t="s">
        <v>51</v>
      </c>
      <c r="C10" s="15">
        <v>26.0</v>
      </c>
      <c r="D10" s="14">
        <v>32.9</v>
      </c>
      <c r="E10" s="14">
        <v>2.0</v>
      </c>
      <c r="F10" s="14">
        <v>16.3</v>
      </c>
      <c r="G10" s="14">
        <v>24.2</v>
      </c>
      <c r="H10" s="14">
        <v>607.0</v>
      </c>
      <c r="I10" s="14">
        <v>468.0</v>
      </c>
      <c r="J10" s="14">
        <v>156.0</v>
      </c>
      <c r="K10" s="16">
        <f t="shared" si="2"/>
        <v>0.5655560525</v>
      </c>
      <c r="L10" s="14">
        <v>4.0</v>
      </c>
      <c r="M10" s="14">
        <v>80.6</v>
      </c>
      <c r="N10" s="17" t="str">
        <f t="shared" si="3"/>
        <v>Guard</v>
      </c>
      <c r="O10" s="18">
        <f t="shared" ref="O10:R10" si="24">((D10 - MIN(D$2:D$100)) / (MAX(D$2:D$100) - MIN(D$2:D$100))) * 10
</f>
        <v>6.58</v>
      </c>
      <c r="P10" s="18">
        <f t="shared" si="24"/>
        <v>5.264797508</v>
      </c>
      <c r="Q10" s="18">
        <f t="shared" si="24"/>
        <v>5.401785714</v>
      </c>
      <c r="R10" s="18">
        <f t="shared" si="24"/>
        <v>4.685990338</v>
      </c>
      <c r="S10" s="18">
        <f t="shared" si="5"/>
        <v>4.293332364</v>
      </c>
      <c r="T10" s="18">
        <f t="shared" si="6"/>
        <v>8</v>
      </c>
      <c r="U10" s="18">
        <f t="shared" si="7"/>
        <v>6.244725738</v>
      </c>
      <c r="V10" s="18">
        <f>O10 * VLOOKUP("3PT %", 'Trait Weights by Position'!$A$2:$D$8, 
              IF(N10="Guard", 2, IF(N10="Wing", 3, 4)), FALSE) / 10
</f>
        <v>13.16</v>
      </c>
      <c r="W10" s="18">
        <f>P10 * VLOOKUP("AST/TO Ratio", 'Trait Weights by Position'!$A$2:$D$8, 
              IF(N10="Guard", 2, IF(N10="Wing", 3, 4)), FALSE) / 10
</f>
        <v>10.52959502</v>
      </c>
      <c r="X10" s="18">
        <f>Q10 * VLOOKUP("DREB %", 'Trait Weights by Position'!$A$2:$D$8, 
              IF(N10="Guard", 2, IF(N10="Wing", 3, 4)), FALSE) / 10
</f>
        <v>2.700892857</v>
      </c>
      <c r="Y10" s="18">
        <f>R10 * VLOOKUP("Usage Rate", 'Trait Weights by Position'!$A$2:$D$8, 
              IF(N10="Guard", 2, IF(N10="Wing", 3, 4)), FALSE) / 10
</f>
        <v>4.685990338</v>
      </c>
      <c r="Z10" s="18">
        <f>S10 * VLOOKUP("TS %", 'Trait Weights by Position'!$A$2:$D$8, 
              IF(N10="Guard", 2, IF(N10="Wing", 3, 4)), FALSE) / 10
</f>
        <v>6.439998547</v>
      </c>
      <c r="AA10" s="18">
        <f>T10 * VLOOKUP("Versatility Rating (1–5)", 'Trait Weights by Position'!$A$2:$D$8, 
              IF(N10="Guard", 2, IF(N10="Wing", 3, 4)), FALSE) / 10
</f>
        <v>16</v>
      </c>
      <c r="AB10" s="18">
        <f>U10 * VLOOKUP("Defensive Rating (Est.)", 'Trait Weights by Position'!$A$2:$D$8, 
              IF(N10="Guard", 2, IF(N10="Wing", 3, 4)), FALSE) / 10
</f>
        <v>6.244725738</v>
      </c>
      <c r="AC10" s="39">
        <f t="shared" si="8"/>
        <v>59.7612025</v>
      </c>
      <c r="AD10" s="15">
        <v>39.9</v>
      </c>
      <c r="AE10" s="15">
        <v>22.5</v>
      </c>
      <c r="AF10" s="15">
        <f t="shared" si="9"/>
        <v>35.7</v>
      </c>
      <c r="AG10" s="15">
        <f t="shared" si="10"/>
        <v>31.74</v>
      </c>
      <c r="AH10" s="15">
        <v>5.0</v>
      </c>
      <c r="AI10" s="15">
        <v>16.3</v>
      </c>
      <c r="AJ10" s="15">
        <v>80.6</v>
      </c>
      <c r="AK10" s="20">
        <f t="shared" si="11"/>
        <v>9.51</v>
      </c>
      <c r="AL10" s="21">
        <f t="shared" si="12"/>
        <v>9.786666667</v>
      </c>
      <c r="AM10" s="20">
        <f t="shared" si="13"/>
        <v>18.568</v>
      </c>
      <c r="AN10" s="22" t="s">
        <v>75</v>
      </c>
      <c r="AO10" s="23">
        <v>1.0</v>
      </c>
      <c r="AP10" s="15">
        <v>5.0</v>
      </c>
      <c r="AQ10" s="15">
        <f t="shared" si="14"/>
        <v>10</v>
      </c>
      <c r="AR10" s="39">
        <f t="shared" si="15"/>
        <v>36.95100125</v>
      </c>
      <c r="AS10" s="24"/>
    </row>
    <row r="11">
      <c r="A11" s="40" t="s">
        <v>76</v>
      </c>
      <c r="B11" s="26" t="s">
        <v>51</v>
      </c>
      <c r="C11" s="27">
        <v>18.0</v>
      </c>
      <c r="D11" s="26">
        <v>35.1</v>
      </c>
      <c r="E11" s="26">
        <v>1.76</v>
      </c>
      <c r="F11" s="26">
        <v>14.3</v>
      </c>
      <c r="G11" s="26">
        <v>26.5</v>
      </c>
      <c r="H11" s="26">
        <v>625.0</v>
      </c>
      <c r="I11" s="26">
        <v>528.0</v>
      </c>
      <c r="J11" s="26">
        <v>80.0</v>
      </c>
      <c r="K11" s="28">
        <f t="shared" si="2"/>
        <v>0.5548650568</v>
      </c>
      <c r="L11" s="26">
        <v>4.0</v>
      </c>
      <c r="M11" s="26">
        <v>75.3</v>
      </c>
      <c r="N11" s="29" t="str">
        <f t="shared" si="3"/>
        <v>Guard</v>
      </c>
      <c r="O11" s="30">
        <f t="shared" ref="O11:R11" si="25">((D11 - MIN(D$2:D$100)) / (MAX(D$2:D$100) - MIN(D$2:D$100))) * 10
</f>
        <v>7.02</v>
      </c>
      <c r="P11" s="30">
        <f t="shared" si="25"/>
        <v>4.517133956</v>
      </c>
      <c r="Q11" s="30">
        <f t="shared" si="25"/>
        <v>4.508928571</v>
      </c>
      <c r="R11" s="30">
        <f t="shared" si="25"/>
        <v>5.797101449</v>
      </c>
      <c r="S11" s="30">
        <f t="shared" si="5"/>
        <v>3.76280869</v>
      </c>
      <c r="T11" s="30">
        <f t="shared" si="6"/>
        <v>8</v>
      </c>
      <c r="U11" s="30">
        <f t="shared" si="7"/>
        <v>8.481012658</v>
      </c>
      <c r="V11" s="30">
        <f>O11 * VLOOKUP("3PT %", 'Trait Weights by Position'!$A$2:$D$8, 
              IF(N11="Guard", 2, IF(N11="Wing", 3, 4)), FALSE) / 10
</f>
        <v>14.04</v>
      </c>
      <c r="W11" s="30">
        <f>P11 * VLOOKUP("AST/TO Ratio", 'Trait Weights by Position'!$A$2:$D$8, 
              IF(N11="Guard", 2, IF(N11="Wing", 3, 4)), FALSE) / 10
</f>
        <v>9.034267913</v>
      </c>
      <c r="X11" s="30">
        <f>Q11 * VLOOKUP("DREB %", 'Trait Weights by Position'!$A$2:$D$8, 
              IF(N11="Guard", 2, IF(N11="Wing", 3, 4)), FALSE) / 10
</f>
        <v>2.254464286</v>
      </c>
      <c r="Y11" s="30">
        <f>R11 * VLOOKUP("Usage Rate", 'Trait Weights by Position'!$A$2:$D$8, 
              IF(N11="Guard", 2, IF(N11="Wing", 3, 4)), FALSE) / 10
</f>
        <v>5.797101449</v>
      </c>
      <c r="Z11" s="30">
        <f>S11 * VLOOKUP("TS %", 'Trait Weights by Position'!$A$2:$D$8, 
              IF(N11="Guard", 2, IF(N11="Wing", 3, 4)), FALSE) / 10
</f>
        <v>5.644213035</v>
      </c>
      <c r="AA11" s="30">
        <f>T11 * VLOOKUP("Versatility Rating (1–5)", 'Trait Weights by Position'!$A$2:$D$8, 
              IF(N11="Guard", 2, IF(N11="Wing", 3, 4)), FALSE) / 10
</f>
        <v>16</v>
      </c>
      <c r="AB11" s="30">
        <f>U11 * VLOOKUP("Defensive Rating (Est.)", 'Trait Weights by Position'!$A$2:$D$8, 
              IF(N11="Guard", 2, IF(N11="Wing", 3, 4)), FALSE) / 10
</f>
        <v>8.481012658</v>
      </c>
      <c r="AC11" s="39">
        <f t="shared" si="8"/>
        <v>61.25105934</v>
      </c>
      <c r="AD11" s="27">
        <v>32.9</v>
      </c>
      <c r="AE11" s="27">
        <v>9.3</v>
      </c>
      <c r="AF11" s="27">
        <f t="shared" si="9"/>
        <v>34.22</v>
      </c>
      <c r="AG11" s="27">
        <f t="shared" si="10"/>
        <v>26.744</v>
      </c>
      <c r="AH11" s="27">
        <v>5.1</v>
      </c>
      <c r="AI11" s="27">
        <v>14.3</v>
      </c>
      <c r="AJ11" s="27">
        <v>75.3</v>
      </c>
      <c r="AK11" s="32">
        <f t="shared" si="11"/>
        <v>9.92</v>
      </c>
      <c r="AL11" s="33">
        <f t="shared" si="12"/>
        <v>8.773333333</v>
      </c>
      <c r="AM11" s="32">
        <f t="shared" si="13"/>
        <v>15.9616</v>
      </c>
      <c r="AN11" s="34" t="s">
        <v>77</v>
      </c>
      <c r="AO11" s="35">
        <v>1.0</v>
      </c>
      <c r="AP11" s="27">
        <v>4.0</v>
      </c>
      <c r="AQ11" s="27">
        <f t="shared" si="14"/>
        <v>7.5</v>
      </c>
      <c r="AR11" s="39">
        <f t="shared" si="15"/>
        <v>36.81400967</v>
      </c>
      <c r="AS11" s="41"/>
    </row>
    <row r="12">
      <c r="A12" s="13" t="s">
        <v>78</v>
      </c>
      <c r="B12" s="14" t="s">
        <v>58</v>
      </c>
      <c r="C12" s="15">
        <v>23.0</v>
      </c>
      <c r="D12" s="14">
        <v>37.5</v>
      </c>
      <c r="E12" s="14">
        <v>1.2</v>
      </c>
      <c r="F12" s="14">
        <v>14.8</v>
      </c>
      <c r="G12" s="14">
        <v>28.0</v>
      </c>
      <c r="H12" s="14">
        <v>510.0</v>
      </c>
      <c r="I12" s="14">
        <v>385.0</v>
      </c>
      <c r="J12" s="14">
        <v>110.0</v>
      </c>
      <c r="K12" s="16">
        <f t="shared" si="2"/>
        <v>0.5883710198</v>
      </c>
      <c r="L12" s="14">
        <v>4.0</v>
      </c>
      <c r="M12" s="14">
        <v>82.7</v>
      </c>
      <c r="N12" s="17" t="str">
        <f t="shared" si="3"/>
        <v>Wing</v>
      </c>
      <c r="O12" s="18">
        <f t="shared" ref="O12:P12" si="26">((D12 - MIN(D$2:D$100)) / (MAX(D$2:D$100) - MIN(D$2:D$100))) * 10
</f>
        <v>7.5</v>
      </c>
      <c r="P12" s="18">
        <f t="shared" si="26"/>
        <v>2.77258567</v>
      </c>
      <c r="Q12" s="18">
        <f>((F12 - MIN(F$2:F$50)) / (MAX(F$2:F$50) - MIN(F$2:F$50))) * 10
</f>
        <v>4.732142857</v>
      </c>
      <c r="R12" s="18">
        <f>((G12 - MIN(G$2:G$100)) / (MAX(G$2:G$100) - MIN(G$2:G$100))) * 10
</f>
        <v>6.52173913</v>
      </c>
      <c r="S12" s="18">
        <f t="shared" si="5"/>
        <v>5.425488873</v>
      </c>
      <c r="T12" s="18">
        <f t="shared" si="6"/>
        <v>8</v>
      </c>
      <c r="U12" s="18">
        <f t="shared" si="7"/>
        <v>5.358649789</v>
      </c>
      <c r="V12" s="18">
        <f>O12 * VLOOKUP("3PT %", 'Trait Weights by Position'!$A$2:$D$8, 
              IF(N12="Guard", 2, IF(N12="Wing", 3, 4)), FALSE) / 10
</f>
        <v>9</v>
      </c>
      <c r="W12" s="18">
        <f>P12 * VLOOKUP("AST/TO Ratio", 'Trait Weights by Position'!$A$2:$D$8, 
              IF(N12="Guard", 2, IF(N12="Wing", 3, 4)), FALSE) / 10
</f>
        <v>2.77258567</v>
      </c>
      <c r="X12" s="18">
        <f>Q12 * VLOOKUP("DREB %", 'Trait Weights by Position'!$A$2:$D$8, 
              IF(N12="Guard", 2, IF(N12="Wing", 3, 4)), FALSE) / 10
</f>
        <v>10.88392857</v>
      </c>
      <c r="Y12" s="18">
        <f>R12 * VLOOKUP("Usage Rate", 'Trait Weights by Position'!$A$2:$D$8, 
              IF(N12="Guard", 2, IF(N12="Wing", 3, 4)), FALSE) / 10
</f>
        <v>6.52173913</v>
      </c>
      <c r="Z12" s="18">
        <f>S12 * VLOOKUP("TS %", 'Trait Weights by Position'!$A$2:$D$8, 
              IF(N12="Guard", 2, IF(N12="Wing", 3, 4)), FALSE) / 10
</f>
        <v>7.053135535</v>
      </c>
      <c r="AA12" s="18">
        <f>T12 * VLOOKUP("Versatility Rating (1–5)", 'Trait Weights by Position'!$A$2:$D$8, 
              IF(N12="Guard", 2, IF(N12="Wing", 3, 4)), FALSE) / 10
</f>
        <v>16.8</v>
      </c>
      <c r="AB12" s="18">
        <f>U12 * VLOOKUP("Defensive Rating (Est.)", 'Trait Weights by Position'!$A$2:$D$8, 
              IF(N12="Guard", 2, IF(N12="Wing", 3, 4)), FALSE) / 10
</f>
        <v>5.894514768</v>
      </c>
      <c r="AC12" s="39">
        <f t="shared" si="8"/>
        <v>58.92590367</v>
      </c>
      <c r="AD12" s="15">
        <v>22.2</v>
      </c>
      <c r="AE12" s="15">
        <v>14.2</v>
      </c>
      <c r="AF12" s="15">
        <f t="shared" si="9"/>
        <v>31.38</v>
      </c>
      <c r="AG12" s="15">
        <f t="shared" si="10"/>
        <v>26.226</v>
      </c>
      <c r="AH12" s="15">
        <v>3.0</v>
      </c>
      <c r="AI12" s="15">
        <v>14.8</v>
      </c>
      <c r="AJ12" s="15">
        <v>82.7</v>
      </c>
      <c r="AK12" s="20">
        <f t="shared" si="11"/>
        <v>6.93</v>
      </c>
      <c r="AL12" s="21">
        <f t="shared" si="12"/>
        <v>7.629166667</v>
      </c>
      <c r="AM12" s="20">
        <f t="shared" si="13"/>
        <v>15.0679</v>
      </c>
      <c r="AN12" s="22" t="s">
        <v>79</v>
      </c>
      <c r="AO12" s="23">
        <v>0.5</v>
      </c>
      <c r="AP12" s="15">
        <v>3.5</v>
      </c>
      <c r="AQ12" s="15">
        <f t="shared" si="14"/>
        <v>6.25</v>
      </c>
      <c r="AR12" s="39">
        <f t="shared" si="15"/>
        <v>34.83332184</v>
      </c>
      <c r="AS12" s="24"/>
    </row>
    <row r="13">
      <c r="A13" s="40" t="s">
        <v>80</v>
      </c>
      <c r="B13" s="26" t="s">
        <v>54</v>
      </c>
      <c r="C13" s="27">
        <v>29.0</v>
      </c>
      <c r="D13" s="26">
        <v>25.0</v>
      </c>
      <c r="E13" s="26">
        <v>0.52</v>
      </c>
      <c r="F13" s="26">
        <v>22.0</v>
      </c>
      <c r="G13" s="26">
        <v>24.3</v>
      </c>
      <c r="H13" s="26">
        <v>577.0</v>
      </c>
      <c r="I13" s="26">
        <v>422.0</v>
      </c>
      <c r="J13" s="26">
        <v>154.0</v>
      </c>
      <c r="K13" s="28">
        <f t="shared" si="2"/>
        <v>0.5890640314</v>
      </c>
      <c r="L13" s="26">
        <v>3.0</v>
      </c>
      <c r="M13" s="26">
        <v>84.1</v>
      </c>
      <c r="N13" s="29" t="str">
        <f t="shared" si="3"/>
        <v>Big</v>
      </c>
      <c r="O13" s="30">
        <f t="shared" ref="O13:R13" si="27">((D13 - MIN(D$2:D$100)) / (MAX(D$2:D$100) - MIN(D$2:D$100))) * 10
</f>
        <v>5</v>
      </c>
      <c r="P13" s="30">
        <f t="shared" si="27"/>
        <v>0.6542056075</v>
      </c>
      <c r="Q13" s="30">
        <f t="shared" si="27"/>
        <v>7.946428571</v>
      </c>
      <c r="R13" s="30">
        <f t="shared" si="27"/>
        <v>4.734299517</v>
      </c>
      <c r="S13" s="30">
        <f t="shared" si="5"/>
        <v>5.459878468</v>
      </c>
      <c r="T13" s="30">
        <f t="shared" si="6"/>
        <v>6</v>
      </c>
      <c r="U13" s="30">
        <f t="shared" si="7"/>
        <v>4.767932489</v>
      </c>
      <c r="V13" s="30">
        <f>O13 * VLOOKUP("3PT %", 'Trait Weights by Position'!$A$2:$D$8, 
              IF(N13="Guard", 2, IF(N13="Wing", 3, 4)), FALSE) / 10
</f>
        <v>5</v>
      </c>
      <c r="W13" s="30">
        <f>P13 * VLOOKUP("AST/TO Ratio", 'Trait Weights by Position'!$A$2:$D$8, 
              IF(N13="Guard", 2, IF(N13="Wing", 3, 4)), FALSE) / 10
</f>
        <v>0.1308411215</v>
      </c>
      <c r="X13" s="30">
        <f>Q13 * VLOOKUP("DREB %", 'Trait Weights by Position'!$A$2:$D$8, 
              IF(N13="Guard", 2, IF(N13="Wing", 3, 4)), FALSE) / 10
</f>
        <v>23.83928571</v>
      </c>
      <c r="Y13" s="30">
        <f>R13 * VLOOKUP("Usage Rate", 'Trait Weights by Position'!$A$2:$D$8, 
              IF(N13="Guard", 2, IF(N13="Wing", 3, 4)), FALSE) / 10
</f>
        <v>4.734299517</v>
      </c>
      <c r="Z13" s="30">
        <f>S13 * VLOOKUP("TS %", 'Trait Weights by Position'!$A$2:$D$8, 
              IF(N13="Guard", 2, IF(N13="Wing", 3, 4)), FALSE) / 10
</f>
        <v>13.64969617</v>
      </c>
      <c r="AA13" s="30">
        <f>T13 * VLOOKUP("Versatility Rating (1–5)", 'Trait Weights by Position'!$A$2:$D$8, 
              IF(N13="Guard", 2, IF(N13="Wing", 3, 4)), FALSE) / 10
</f>
        <v>7.8</v>
      </c>
      <c r="AB13" s="30">
        <f>U13 * VLOOKUP("Defensive Rating (Est.)", 'Trait Weights by Position'!$A$2:$D$8, 
              IF(N13="Guard", 2, IF(N13="Wing", 3, 4)), FALSE) / 10
</f>
        <v>4.767932489</v>
      </c>
      <c r="AC13" s="39">
        <f t="shared" si="8"/>
        <v>59.92205501</v>
      </c>
      <c r="AD13" s="27">
        <v>1.6</v>
      </c>
      <c r="AE13" s="27">
        <v>14.6</v>
      </c>
      <c r="AF13" s="27">
        <f t="shared" si="9"/>
        <v>15.64</v>
      </c>
      <c r="AG13" s="27">
        <f t="shared" si="10"/>
        <v>15.328</v>
      </c>
      <c r="AH13" s="27">
        <v>2.6</v>
      </c>
      <c r="AI13" s="27">
        <v>22.0</v>
      </c>
      <c r="AJ13" s="27">
        <v>84.1</v>
      </c>
      <c r="AK13" s="32">
        <f t="shared" si="11"/>
        <v>7.79</v>
      </c>
      <c r="AL13" s="33">
        <f t="shared" si="12"/>
        <v>10.2275</v>
      </c>
      <c r="AM13" s="32">
        <f t="shared" si="13"/>
        <v>12.2677</v>
      </c>
      <c r="AN13" s="34" t="s">
        <v>81</v>
      </c>
      <c r="AO13" s="35">
        <v>0.5</v>
      </c>
      <c r="AP13" s="27">
        <v>4.5</v>
      </c>
      <c r="AQ13" s="27">
        <f t="shared" si="14"/>
        <v>8.75</v>
      </c>
      <c r="AR13" s="39">
        <f t="shared" si="15"/>
        <v>34.59133751</v>
      </c>
      <c r="AS13" s="41"/>
    </row>
    <row r="14">
      <c r="A14" s="13" t="s">
        <v>82</v>
      </c>
      <c r="B14" s="14" t="s">
        <v>51</v>
      </c>
      <c r="C14" s="15">
        <v>22.0</v>
      </c>
      <c r="D14" s="14">
        <v>32.0</v>
      </c>
      <c r="E14" s="14">
        <v>2.52</v>
      </c>
      <c r="F14" s="14">
        <v>9.6</v>
      </c>
      <c r="G14" s="14">
        <v>22.5</v>
      </c>
      <c r="H14" s="14">
        <v>508.0</v>
      </c>
      <c r="I14" s="14">
        <v>383.0</v>
      </c>
      <c r="J14" s="14">
        <v>127.0</v>
      </c>
      <c r="K14" s="16">
        <f t="shared" si="2"/>
        <v>0.5787458987</v>
      </c>
      <c r="L14" s="14">
        <v>4.0</v>
      </c>
      <c r="M14" s="14">
        <v>86.8</v>
      </c>
      <c r="N14" s="17" t="str">
        <f t="shared" si="3"/>
        <v>Guard</v>
      </c>
      <c r="O14" s="18">
        <f t="shared" ref="O14:R14" si="28">((D14 - MIN(D$2:D$100)) / (MAX(D$2:D$100) - MIN(D$2:D$100))) * 10
</f>
        <v>6.4</v>
      </c>
      <c r="P14" s="18">
        <f t="shared" si="28"/>
        <v>6.884735202</v>
      </c>
      <c r="Q14" s="18">
        <f t="shared" si="28"/>
        <v>2.410714286</v>
      </c>
      <c r="R14" s="18">
        <f t="shared" si="28"/>
        <v>3.8647343</v>
      </c>
      <c r="S14" s="18">
        <f t="shared" si="5"/>
        <v>4.947857526</v>
      </c>
      <c r="T14" s="18">
        <f t="shared" si="6"/>
        <v>8</v>
      </c>
      <c r="U14" s="18">
        <f t="shared" si="7"/>
        <v>3.628691983</v>
      </c>
      <c r="V14" s="18">
        <f>O14 * VLOOKUP("3PT %", 'Trait Weights by Position'!$A$2:$D$8, 
              IF(N14="Guard", 2, IF(N14="Wing", 3, 4)), FALSE) / 10
</f>
        <v>12.8</v>
      </c>
      <c r="W14" s="18">
        <f>P14 * VLOOKUP("AST/TO Ratio", 'Trait Weights by Position'!$A$2:$D$8, 
              IF(N14="Guard", 2, IF(N14="Wing", 3, 4)), FALSE) / 10
</f>
        <v>13.7694704</v>
      </c>
      <c r="X14" s="18">
        <f>Q14 * VLOOKUP("DREB %", 'Trait Weights by Position'!$A$2:$D$8, 
              IF(N14="Guard", 2, IF(N14="Wing", 3, 4)), FALSE) / 10
</f>
        <v>1.205357143</v>
      </c>
      <c r="Y14" s="18">
        <f>R14 * VLOOKUP("Usage Rate", 'Trait Weights by Position'!$A$2:$D$8, 
              IF(N14="Guard", 2, IF(N14="Wing", 3, 4)), FALSE) / 10
</f>
        <v>3.8647343</v>
      </c>
      <c r="Z14" s="18">
        <f>S14 * VLOOKUP("TS %", 'Trait Weights by Position'!$A$2:$D$8, 
              IF(N14="Guard", 2, IF(N14="Wing", 3, 4)), FALSE) / 10
</f>
        <v>7.421786288</v>
      </c>
      <c r="AA14" s="18">
        <f>T14 * VLOOKUP("Versatility Rating (1–5)", 'Trait Weights by Position'!$A$2:$D$8, 
              IF(N14="Guard", 2, IF(N14="Wing", 3, 4)), FALSE) / 10
</f>
        <v>16</v>
      </c>
      <c r="AB14" s="18">
        <f>U14 * VLOOKUP("Defensive Rating (Est.)", 'Trait Weights by Position'!$A$2:$D$8, 
              IF(N14="Guard", 2, IF(N14="Wing", 3, 4)), FALSE) / 10
</f>
        <v>3.628691983</v>
      </c>
      <c r="AC14" s="39">
        <f t="shared" si="8"/>
        <v>58.69004012</v>
      </c>
      <c r="AD14" s="15">
        <v>17.0</v>
      </c>
      <c r="AE14" s="15">
        <v>15.8</v>
      </c>
      <c r="AF14" s="15">
        <f t="shared" si="9"/>
        <v>26</v>
      </c>
      <c r="AG14" s="15">
        <f t="shared" si="10"/>
        <v>22.94</v>
      </c>
      <c r="AH14" s="15">
        <v>1.6</v>
      </c>
      <c r="AI14" s="15">
        <v>9.6</v>
      </c>
      <c r="AJ14" s="15">
        <v>86.8</v>
      </c>
      <c r="AK14" s="20">
        <f t="shared" si="11"/>
        <v>3.95</v>
      </c>
      <c r="AL14" s="21">
        <f t="shared" si="12"/>
        <v>5.755</v>
      </c>
      <c r="AM14" s="20">
        <f t="shared" si="13"/>
        <v>12.629</v>
      </c>
      <c r="AN14" s="22" t="s">
        <v>83</v>
      </c>
      <c r="AO14" s="23">
        <v>1.0</v>
      </c>
      <c r="AP14" s="15">
        <v>4.0</v>
      </c>
      <c r="AQ14" s="15">
        <f t="shared" si="14"/>
        <v>7.5</v>
      </c>
      <c r="AR14" s="39">
        <f t="shared" si="15"/>
        <v>34.53372006</v>
      </c>
      <c r="AS14" s="24"/>
    </row>
    <row r="15">
      <c r="A15" s="40" t="s">
        <v>84</v>
      </c>
      <c r="B15" s="26" t="s">
        <v>54</v>
      </c>
      <c r="C15" s="27">
        <v>30.0</v>
      </c>
      <c r="D15" s="26">
        <v>33.3</v>
      </c>
      <c r="E15" s="26">
        <v>0.75</v>
      </c>
      <c r="F15" s="26">
        <v>15.3</v>
      </c>
      <c r="G15" s="26">
        <v>19.2</v>
      </c>
      <c r="H15" s="26">
        <v>315.0</v>
      </c>
      <c r="I15" s="26">
        <v>218.0</v>
      </c>
      <c r="J15" s="26">
        <v>64.0</v>
      </c>
      <c r="K15" s="28">
        <f t="shared" si="2"/>
        <v>0.6398277543</v>
      </c>
      <c r="L15" s="26">
        <v>3.5</v>
      </c>
      <c r="M15" s="26">
        <v>79.4</v>
      </c>
      <c r="N15" s="29" t="str">
        <f t="shared" si="3"/>
        <v>Big</v>
      </c>
      <c r="O15" s="30">
        <f t="shared" ref="O15:R15" si="29">((D15 - MIN(D$2:D$100)) / (MAX(D$2:D$100) - MIN(D$2:D$100))) * 10
</f>
        <v>6.66</v>
      </c>
      <c r="P15" s="30">
        <f t="shared" si="29"/>
        <v>1.370716511</v>
      </c>
      <c r="Q15" s="30">
        <f t="shared" si="29"/>
        <v>4.955357143</v>
      </c>
      <c r="R15" s="30">
        <f t="shared" si="29"/>
        <v>2.270531401</v>
      </c>
      <c r="S15" s="30">
        <f t="shared" si="5"/>
        <v>7.978947569</v>
      </c>
      <c r="T15" s="30">
        <f t="shared" si="6"/>
        <v>7</v>
      </c>
      <c r="U15" s="30">
        <f t="shared" si="7"/>
        <v>6.751054852</v>
      </c>
      <c r="V15" s="30">
        <f>O15 * VLOOKUP("3PT %", 'Trait Weights by Position'!$A$2:$D$8, 
              IF(N15="Guard", 2, IF(N15="Wing", 3, 4)), FALSE) / 10
</f>
        <v>6.66</v>
      </c>
      <c r="W15" s="30">
        <f>P15 * VLOOKUP("AST/TO Ratio", 'Trait Weights by Position'!$A$2:$D$8, 
              IF(N15="Guard", 2, IF(N15="Wing", 3, 4)), FALSE) / 10
</f>
        <v>0.2741433022</v>
      </c>
      <c r="X15" s="30">
        <f>Q15 * VLOOKUP("DREB %", 'Trait Weights by Position'!$A$2:$D$8, 
              IF(N15="Guard", 2, IF(N15="Wing", 3, 4)), FALSE) / 10
</f>
        <v>14.86607143</v>
      </c>
      <c r="Y15" s="30">
        <f>R15 * VLOOKUP("Usage Rate", 'Trait Weights by Position'!$A$2:$D$8, 
              IF(N15="Guard", 2, IF(N15="Wing", 3, 4)), FALSE) / 10
</f>
        <v>2.270531401</v>
      </c>
      <c r="Z15" s="30">
        <f>S15 * VLOOKUP("TS %", 'Trait Weights by Position'!$A$2:$D$8, 
              IF(N15="Guard", 2, IF(N15="Wing", 3, 4)), FALSE) / 10
</f>
        <v>19.94736892</v>
      </c>
      <c r="AA15" s="30">
        <f>T15 * VLOOKUP("Versatility Rating (1–5)", 'Trait Weights by Position'!$A$2:$D$8, 
              IF(N15="Guard", 2, IF(N15="Wing", 3, 4)), FALSE) / 10
</f>
        <v>9.1</v>
      </c>
      <c r="AB15" s="30">
        <f>U15 * VLOOKUP("Defensive Rating (Est.)", 'Trait Weights by Position'!$A$2:$D$8, 
              IF(N15="Guard", 2, IF(N15="Wing", 3, 4)), FALSE) / 10
</f>
        <v>6.751054852</v>
      </c>
      <c r="AC15" s="39">
        <f t="shared" si="8"/>
        <v>59.86916991</v>
      </c>
      <c r="AD15" s="27">
        <v>2.4</v>
      </c>
      <c r="AE15" s="27">
        <v>12.0</v>
      </c>
      <c r="AF15" s="27">
        <f t="shared" si="9"/>
        <v>20.94</v>
      </c>
      <c r="AG15" s="27">
        <f t="shared" si="10"/>
        <v>18.258</v>
      </c>
      <c r="AH15" s="27">
        <v>1.8</v>
      </c>
      <c r="AI15" s="27">
        <v>15.3</v>
      </c>
      <c r="AJ15" s="27">
        <v>79.4</v>
      </c>
      <c r="AK15" s="32">
        <f t="shared" si="11"/>
        <v>6.27</v>
      </c>
      <c r="AL15" s="33">
        <f t="shared" si="12"/>
        <v>7.781666667</v>
      </c>
      <c r="AM15" s="32">
        <f t="shared" si="13"/>
        <v>11.9722</v>
      </c>
      <c r="AN15" s="34" t="s">
        <v>85</v>
      </c>
      <c r="AO15" s="35">
        <v>0.5</v>
      </c>
      <c r="AP15" s="27">
        <v>4.0</v>
      </c>
      <c r="AQ15" s="27">
        <f t="shared" si="14"/>
        <v>7.5</v>
      </c>
      <c r="AR15" s="39">
        <f t="shared" si="15"/>
        <v>34.42624495</v>
      </c>
      <c r="AS15" s="41"/>
    </row>
    <row r="16">
      <c r="A16" s="13" t="s">
        <v>86</v>
      </c>
      <c r="B16" s="14" t="s">
        <v>54</v>
      </c>
      <c r="C16" s="15">
        <v>21.0</v>
      </c>
      <c r="D16" s="14">
        <v>0.0</v>
      </c>
      <c r="E16" s="14">
        <v>0.32</v>
      </c>
      <c r="F16" s="14">
        <v>21.3</v>
      </c>
      <c r="G16" s="14">
        <v>23.4</v>
      </c>
      <c r="H16" s="14">
        <v>453.0</v>
      </c>
      <c r="I16" s="14">
        <v>300.0</v>
      </c>
      <c r="J16" s="14">
        <v>133.0</v>
      </c>
      <c r="K16" s="16">
        <f t="shared" si="2"/>
        <v>0.6317639183</v>
      </c>
      <c r="L16" s="14">
        <v>3.0</v>
      </c>
      <c r="M16" s="14">
        <v>74.3</v>
      </c>
      <c r="N16" s="17" t="str">
        <f t="shared" si="3"/>
        <v>Big</v>
      </c>
      <c r="O16" s="18">
        <f t="shared" ref="O16:R16" si="30">((D16 - MIN(D$2:D$100)) / (MAX(D$2:D$100) - MIN(D$2:D$100))) * 10
</f>
        <v>0</v>
      </c>
      <c r="P16" s="18">
        <f t="shared" si="30"/>
        <v>0.03115264798</v>
      </c>
      <c r="Q16" s="18">
        <f t="shared" si="30"/>
        <v>7.633928571</v>
      </c>
      <c r="R16" s="18">
        <f t="shared" si="30"/>
        <v>4.299516908</v>
      </c>
      <c r="S16" s="18">
        <f t="shared" si="5"/>
        <v>7.57879252</v>
      </c>
      <c r="T16" s="18">
        <f t="shared" si="6"/>
        <v>6</v>
      </c>
      <c r="U16" s="18">
        <f t="shared" si="7"/>
        <v>8.902953586</v>
      </c>
      <c r="V16" s="18">
        <f>O16 * VLOOKUP("3PT %", 'Trait Weights by Position'!$A$2:$D$8, 
              IF(N16="Guard", 2, IF(N16="Wing", 3, 4)), FALSE) / 10
</f>
        <v>0</v>
      </c>
      <c r="W16" s="18">
        <f>P16 * VLOOKUP("AST/TO Ratio", 'Trait Weights by Position'!$A$2:$D$8, 
              IF(N16="Guard", 2, IF(N16="Wing", 3, 4)), FALSE) / 10
</f>
        <v>0.006230529595</v>
      </c>
      <c r="X16" s="18">
        <f>Q16 * VLOOKUP("DREB %", 'Trait Weights by Position'!$A$2:$D$8, 
              IF(N16="Guard", 2, IF(N16="Wing", 3, 4)), FALSE) / 10
</f>
        <v>22.90178571</v>
      </c>
      <c r="Y16" s="18">
        <f>R16 * VLOOKUP("Usage Rate", 'Trait Weights by Position'!$A$2:$D$8, 
              IF(N16="Guard", 2, IF(N16="Wing", 3, 4)), FALSE) / 10
</f>
        <v>4.299516908</v>
      </c>
      <c r="Z16" s="18">
        <f>S16 * VLOOKUP("TS %", 'Trait Weights by Position'!$A$2:$D$8, 
              IF(N16="Guard", 2, IF(N16="Wing", 3, 4)), FALSE) / 10
</f>
        <v>18.9469813</v>
      </c>
      <c r="AA16" s="18">
        <f>T16 * VLOOKUP("Versatility Rating (1–5)", 'Trait Weights by Position'!$A$2:$D$8, 
              IF(N16="Guard", 2, IF(N16="Wing", 3, 4)), FALSE) / 10
</f>
        <v>7.8</v>
      </c>
      <c r="AB16" s="18">
        <f>U16 * VLOOKUP("Defensive Rating (Est.)", 'Trait Weights by Position'!$A$2:$D$8, 
              IF(N16="Guard", 2, IF(N16="Wing", 3, 4)), FALSE) / 10
</f>
        <v>8.902953586</v>
      </c>
      <c r="AC16" s="39">
        <f t="shared" si="8"/>
        <v>62.85746804</v>
      </c>
      <c r="AD16" s="15">
        <v>0.0</v>
      </c>
      <c r="AE16" s="15">
        <v>17.4</v>
      </c>
      <c r="AF16" s="15">
        <f t="shared" si="9"/>
        <v>0</v>
      </c>
      <c r="AG16" s="15">
        <f t="shared" si="10"/>
        <v>5.22</v>
      </c>
      <c r="AH16" s="15">
        <v>1.9</v>
      </c>
      <c r="AI16" s="15">
        <v>21.3</v>
      </c>
      <c r="AJ16" s="15">
        <v>74.3</v>
      </c>
      <c r="AK16" s="20">
        <f t="shared" si="11"/>
        <v>8.25</v>
      </c>
      <c r="AL16" s="21">
        <f t="shared" si="12"/>
        <v>9.786666667</v>
      </c>
      <c r="AM16" s="20">
        <f t="shared" si="13"/>
        <v>7.96</v>
      </c>
      <c r="AN16" s="22" t="s">
        <v>87</v>
      </c>
      <c r="AO16" s="23">
        <v>0.0</v>
      </c>
      <c r="AP16" s="15">
        <v>4.0</v>
      </c>
      <c r="AQ16" s="15">
        <f t="shared" si="14"/>
        <v>7.5</v>
      </c>
      <c r="AR16" s="39">
        <f t="shared" si="15"/>
        <v>34.21673402</v>
      </c>
      <c r="AS16" s="24"/>
    </row>
    <row r="17">
      <c r="A17" s="40" t="s">
        <v>88</v>
      </c>
      <c r="B17" s="26" t="s">
        <v>51</v>
      </c>
      <c r="C17" s="27">
        <v>19.0</v>
      </c>
      <c r="D17" s="26">
        <v>37.0</v>
      </c>
      <c r="E17" s="26">
        <v>2.31</v>
      </c>
      <c r="F17" s="26">
        <v>9.2</v>
      </c>
      <c r="G17" s="26">
        <v>18.3</v>
      </c>
      <c r="H17" s="26">
        <v>368.0</v>
      </c>
      <c r="I17" s="26">
        <v>315.0</v>
      </c>
      <c r="J17" s="26">
        <v>38.0</v>
      </c>
      <c r="K17" s="28">
        <f t="shared" si="2"/>
        <v>0.5546846738</v>
      </c>
      <c r="L17" s="26">
        <v>4.0</v>
      </c>
      <c r="M17" s="26">
        <v>85.2</v>
      </c>
      <c r="N17" s="29" t="str">
        <f t="shared" si="3"/>
        <v>Guard</v>
      </c>
      <c r="O17" s="30">
        <f t="shared" ref="O17:P17" si="31">((D17 - MIN(D$2:D$100)) / (MAX(D$2:D$100) - MIN(D$2:D$100))) * 10
</f>
        <v>7.4</v>
      </c>
      <c r="P17" s="30">
        <f t="shared" si="31"/>
        <v>6.230529595</v>
      </c>
      <c r="Q17" s="30">
        <f>((F17 - MIN(F$2:F$50)) / (MAX(F$2:F$50) - MIN(F$2:F$50))) * 10
</f>
        <v>2.232142857</v>
      </c>
      <c r="R17" s="30">
        <f>((G17 - MIN(G$2:G$100)) / (MAX(G$2:G$100) - MIN(G$2:G$100))) * 10
</f>
        <v>1.835748792</v>
      </c>
      <c r="S17" s="30">
        <f t="shared" si="5"/>
        <v>3.753857471</v>
      </c>
      <c r="T17" s="30">
        <f t="shared" si="6"/>
        <v>8</v>
      </c>
      <c r="U17" s="30">
        <f t="shared" si="7"/>
        <v>4.303797468</v>
      </c>
      <c r="V17" s="30">
        <f>O17 * VLOOKUP("3PT %", 'Trait Weights by Position'!$A$2:$D$8, 
              IF(N17="Guard", 2, IF(N17="Wing", 3, 4)), FALSE) / 10
</f>
        <v>14.8</v>
      </c>
      <c r="W17" s="30">
        <f>P17 * VLOOKUP("AST/TO Ratio", 'Trait Weights by Position'!$A$2:$D$8, 
              IF(N17="Guard", 2, IF(N17="Wing", 3, 4)), FALSE) / 10
</f>
        <v>12.46105919</v>
      </c>
      <c r="X17" s="30">
        <f>Q17 * VLOOKUP("DREB %", 'Trait Weights by Position'!$A$2:$D$8, 
              IF(N17="Guard", 2, IF(N17="Wing", 3, 4)), FALSE) / 10
</f>
        <v>1.116071429</v>
      </c>
      <c r="Y17" s="30">
        <f>R17 * VLOOKUP("Usage Rate", 'Trait Weights by Position'!$A$2:$D$8, 
              IF(N17="Guard", 2, IF(N17="Wing", 3, 4)), FALSE) / 10
</f>
        <v>1.835748792</v>
      </c>
      <c r="Z17" s="30">
        <f>S17 * VLOOKUP("TS %", 'Trait Weights by Position'!$A$2:$D$8, 
              IF(N17="Guard", 2, IF(N17="Wing", 3, 4)), FALSE) / 10
</f>
        <v>5.630786206</v>
      </c>
      <c r="AA17" s="30">
        <f>T17 * VLOOKUP("Versatility Rating (1–5)", 'Trait Weights by Position'!$A$2:$D$8, 
              IF(N17="Guard", 2, IF(N17="Wing", 3, 4)), FALSE) / 10
</f>
        <v>16</v>
      </c>
      <c r="AB17" s="30">
        <f>U17 * VLOOKUP("Defensive Rating (Est.)", 'Trait Weights by Position'!$A$2:$D$8, 
              IF(N17="Guard", 2, IF(N17="Wing", 3, 4)), FALSE) / 10
</f>
        <v>4.303797468</v>
      </c>
      <c r="AC17" s="39">
        <f t="shared" si="8"/>
        <v>56.14746308</v>
      </c>
      <c r="AD17" s="27">
        <v>48.8</v>
      </c>
      <c r="AE17" s="27">
        <v>10.0</v>
      </c>
      <c r="AF17" s="27">
        <f t="shared" si="9"/>
        <v>41.72</v>
      </c>
      <c r="AG17" s="27">
        <f t="shared" si="10"/>
        <v>32.204</v>
      </c>
      <c r="AH17" s="27">
        <v>2.0</v>
      </c>
      <c r="AI17" s="27">
        <v>9.2</v>
      </c>
      <c r="AJ17" s="27">
        <v>85.2</v>
      </c>
      <c r="AK17" s="32">
        <f t="shared" si="11"/>
        <v>4.48</v>
      </c>
      <c r="AL17" s="33">
        <f t="shared" si="12"/>
        <v>5.515833333</v>
      </c>
      <c r="AM17" s="32">
        <f t="shared" si="13"/>
        <v>16.1911</v>
      </c>
      <c r="AN17" s="34" t="s">
        <v>89</v>
      </c>
      <c r="AO17" s="35">
        <v>0.5</v>
      </c>
      <c r="AP17" s="27">
        <v>3.5</v>
      </c>
      <c r="AQ17" s="27">
        <f t="shared" si="14"/>
        <v>6.25</v>
      </c>
      <c r="AR17" s="39">
        <f t="shared" si="15"/>
        <v>33.78106154</v>
      </c>
      <c r="AS17" s="41"/>
    </row>
    <row r="18">
      <c r="A18" s="13" t="s">
        <v>90</v>
      </c>
      <c r="B18" s="14" t="s">
        <v>54</v>
      </c>
      <c r="C18" s="15">
        <v>33.0</v>
      </c>
      <c r="D18" s="14">
        <v>0.0</v>
      </c>
      <c r="E18" s="14">
        <v>0.31</v>
      </c>
      <c r="F18" s="14">
        <v>22.5</v>
      </c>
      <c r="G18" s="14">
        <v>25.6</v>
      </c>
      <c r="H18" s="14">
        <v>421.0</v>
      </c>
      <c r="I18" s="14">
        <v>287.0</v>
      </c>
      <c r="J18" s="14">
        <v>112.0</v>
      </c>
      <c r="K18" s="16">
        <f t="shared" si="2"/>
        <v>0.6259664565</v>
      </c>
      <c r="L18" s="14">
        <v>3.0</v>
      </c>
      <c r="M18" s="14">
        <v>83.9</v>
      </c>
      <c r="N18" s="17" t="str">
        <f t="shared" si="3"/>
        <v>Big</v>
      </c>
      <c r="O18" s="18">
        <f t="shared" ref="O18:R18" si="32">((D18 - MIN(D$2:D$100)) / (MAX(D$2:D$100) - MIN(D$2:D$100))) * 10
</f>
        <v>0</v>
      </c>
      <c r="P18" s="18">
        <f t="shared" si="32"/>
        <v>0</v>
      </c>
      <c r="Q18" s="18">
        <f t="shared" si="32"/>
        <v>8.169642857</v>
      </c>
      <c r="R18" s="18">
        <f t="shared" si="32"/>
        <v>5.362318841</v>
      </c>
      <c r="S18" s="18">
        <f t="shared" si="5"/>
        <v>7.291102689</v>
      </c>
      <c r="T18" s="18">
        <f t="shared" si="6"/>
        <v>6</v>
      </c>
      <c r="U18" s="18">
        <f t="shared" si="7"/>
        <v>4.852320675</v>
      </c>
      <c r="V18" s="18">
        <f>O18 * VLOOKUP("3PT %", 'Trait Weights by Position'!$A$2:$D$8, 
              IF(N18="Guard", 2, IF(N18="Wing", 3, 4)), FALSE) / 10
</f>
        <v>0</v>
      </c>
      <c r="W18" s="18">
        <f>P18 * VLOOKUP("AST/TO Ratio", 'Trait Weights by Position'!$A$2:$D$8, 
              IF(N18="Guard", 2, IF(N18="Wing", 3, 4)), FALSE) / 10
</f>
        <v>0</v>
      </c>
      <c r="X18" s="18">
        <f>Q18 * VLOOKUP("DREB %", 'Trait Weights by Position'!$A$2:$D$8, 
              IF(N18="Guard", 2, IF(N18="Wing", 3, 4)), FALSE) / 10
</f>
        <v>24.50892857</v>
      </c>
      <c r="Y18" s="18">
        <f>R18 * VLOOKUP("Usage Rate", 'Trait Weights by Position'!$A$2:$D$8, 
              IF(N18="Guard", 2, IF(N18="Wing", 3, 4)), FALSE) / 10
</f>
        <v>5.362318841</v>
      </c>
      <c r="Z18" s="18">
        <f>S18 * VLOOKUP("TS %", 'Trait Weights by Position'!$A$2:$D$8, 
              IF(N18="Guard", 2, IF(N18="Wing", 3, 4)), FALSE) / 10
</f>
        <v>18.22775672</v>
      </c>
      <c r="AA18" s="18">
        <f>T18 * VLOOKUP("Versatility Rating (1–5)", 'Trait Weights by Position'!$A$2:$D$8, 
              IF(N18="Guard", 2, IF(N18="Wing", 3, 4)), FALSE) / 10
</f>
        <v>7.8</v>
      </c>
      <c r="AB18" s="18">
        <f>U18 * VLOOKUP("Defensive Rating (Est.)", 'Trait Weights by Position'!$A$2:$D$8, 
              IF(N18="Guard", 2, IF(N18="Wing", 3, 4)), FALSE) / 10
</f>
        <v>4.852320675</v>
      </c>
      <c r="AC18" s="39">
        <f t="shared" si="8"/>
        <v>60.75132481</v>
      </c>
      <c r="AD18" s="15">
        <v>0.0</v>
      </c>
      <c r="AE18" s="15">
        <v>15.6</v>
      </c>
      <c r="AF18" s="15">
        <f t="shared" si="9"/>
        <v>0</v>
      </c>
      <c r="AG18" s="15">
        <f t="shared" si="10"/>
        <v>4.68</v>
      </c>
      <c r="AH18" s="15">
        <v>1.1</v>
      </c>
      <c r="AI18" s="15">
        <v>22.5</v>
      </c>
      <c r="AJ18" s="15">
        <v>83.9</v>
      </c>
      <c r="AK18" s="20">
        <f t="shared" si="11"/>
        <v>6.41</v>
      </c>
      <c r="AL18" s="21">
        <f t="shared" si="12"/>
        <v>9.859166667</v>
      </c>
      <c r="AM18" s="20">
        <f t="shared" si="13"/>
        <v>7.7875</v>
      </c>
      <c r="AN18" s="22" t="s">
        <v>91</v>
      </c>
      <c r="AO18" s="23">
        <v>0.5</v>
      </c>
      <c r="AP18" s="15">
        <v>4.5</v>
      </c>
      <c r="AQ18" s="15">
        <f t="shared" si="14"/>
        <v>8.75</v>
      </c>
      <c r="AR18" s="39">
        <f t="shared" si="15"/>
        <v>33.6619124</v>
      </c>
      <c r="AS18" s="24"/>
    </row>
    <row r="19" ht="15.75" customHeight="1">
      <c r="A19" s="40" t="s">
        <v>92</v>
      </c>
      <c r="B19" s="26" t="s">
        <v>51</v>
      </c>
      <c r="C19" s="27">
        <v>17.0</v>
      </c>
      <c r="D19" s="26">
        <v>33.8</v>
      </c>
      <c r="E19" s="26">
        <v>1.79</v>
      </c>
      <c r="F19" s="26">
        <v>11.6</v>
      </c>
      <c r="G19" s="26">
        <v>27.3</v>
      </c>
      <c r="H19" s="26">
        <v>680.0</v>
      </c>
      <c r="I19" s="26">
        <v>515.0</v>
      </c>
      <c r="J19" s="26">
        <v>179.0</v>
      </c>
      <c r="K19" s="28">
        <f t="shared" si="2"/>
        <v>0.5726219348</v>
      </c>
      <c r="L19" s="26">
        <v>3.5</v>
      </c>
      <c r="M19" s="26">
        <v>87.1</v>
      </c>
      <c r="N19" s="29" t="str">
        <f t="shared" si="3"/>
        <v>Guard</v>
      </c>
      <c r="O19" s="30">
        <f t="shared" ref="O19:P19" si="33">((D19 - MIN(D$2:D$100)) / (MAX(D$2:D$100) - MIN(D$2:D$100))) * 10
</f>
        <v>6.76</v>
      </c>
      <c r="P19" s="30">
        <f t="shared" si="33"/>
        <v>4.6105919</v>
      </c>
      <c r="Q19" s="30">
        <f>((F19 - MIN(F$2:F$50)) / (MAX(F$2:F$50) - MIN(F$2:F$50))) * 10
</f>
        <v>3.303571429</v>
      </c>
      <c r="R19" s="30">
        <f>((G19 - MIN(G$2:G$100)) / (MAX(G$2:G$100) - MIN(G$2:G$100))) * 10
</f>
        <v>6.183574879</v>
      </c>
      <c r="S19" s="30">
        <f t="shared" si="5"/>
        <v>4.643965548</v>
      </c>
      <c r="T19" s="30">
        <f t="shared" si="6"/>
        <v>7</v>
      </c>
      <c r="U19" s="30">
        <f t="shared" si="7"/>
        <v>3.502109705</v>
      </c>
      <c r="V19" s="30">
        <f>O19 * VLOOKUP("3PT %", 'Trait Weights by Position'!$A$2:$D$8, 
              IF(N19="Guard", 2, IF(N19="Wing", 3, 4)), FALSE) / 10
</f>
        <v>13.52</v>
      </c>
      <c r="W19" s="30">
        <f>P19 * VLOOKUP("AST/TO Ratio", 'Trait Weights by Position'!$A$2:$D$8, 
              IF(N19="Guard", 2, IF(N19="Wing", 3, 4)), FALSE) / 10
</f>
        <v>9.221183801</v>
      </c>
      <c r="X19" s="30">
        <f>Q19 * VLOOKUP("DREB %", 'Trait Weights by Position'!$A$2:$D$8, 
              IF(N19="Guard", 2, IF(N19="Wing", 3, 4)), FALSE) / 10
</f>
        <v>1.651785714</v>
      </c>
      <c r="Y19" s="30">
        <f>R19 * VLOOKUP("Usage Rate", 'Trait Weights by Position'!$A$2:$D$8, 
              IF(N19="Guard", 2, IF(N19="Wing", 3, 4)), FALSE) / 10
</f>
        <v>6.183574879</v>
      </c>
      <c r="Z19" s="30">
        <f>S19 * VLOOKUP("TS %", 'Trait Weights by Position'!$A$2:$D$8, 
              IF(N19="Guard", 2, IF(N19="Wing", 3, 4)), FALSE) / 10
</f>
        <v>6.965948322</v>
      </c>
      <c r="AA19" s="30">
        <f>T19 * VLOOKUP("Versatility Rating (1–5)", 'Trait Weights by Position'!$A$2:$D$8, 
              IF(N19="Guard", 2, IF(N19="Wing", 3, 4)), FALSE) / 10
</f>
        <v>14</v>
      </c>
      <c r="AB19" s="30">
        <f>U19 * VLOOKUP("Defensive Rating (Est.)", 'Trait Weights by Position'!$A$2:$D$8, 
              IF(N19="Guard", 2, IF(N19="Wing", 3, 4)), FALSE) / 10
</f>
        <v>3.502109705</v>
      </c>
      <c r="AC19" s="39">
        <f t="shared" si="8"/>
        <v>55.04460242</v>
      </c>
      <c r="AD19" s="27">
        <v>32.7</v>
      </c>
      <c r="AE19" s="27">
        <v>20.4</v>
      </c>
      <c r="AF19" s="27">
        <f t="shared" si="9"/>
        <v>33.36</v>
      </c>
      <c r="AG19" s="27">
        <f t="shared" si="10"/>
        <v>29.472</v>
      </c>
      <c r="AH19" s="27">
        <v>1.8</v>
      </c>
      <c r="AI19" s="27">
        <v>11.6</v>
      </c>
      <c r="AJ19" s="27">
        <v>87.1</v>
      </c>
      <c r="AK19" s="32">
        <f t="shared" si="11"/>
        <v>4.51</v>
      </c>
      <c r="AL19" s="33">
        <f t="shared" si="12"/>
        <v>5.79</v>
      </c>
      <c r="AM19" s="32">
        <f t="shared" si="13"/>
        <v>15.2628</v>
      </c>
      <c r="AN19" s="34" t="s">
        <v>93</v>
      </c>
      <c r="AO19" s="35">
        <v>1.0</v>
      </c>
      <c r="AP19" s="27">
        <v>3.0</v>
      </c>
      <c r="AQ19" s="27">
        <f t="shared" si="14"/>
        <v>5</v>
      </c>
      <c r="AR19" s="39">
        <f t="shared" si="15"/>
        <v>33.40114121</v>
      </c>
      <c r="AS19" s="41"/>
    </row>
    <row r="20" ht="15.75" customHeight="1">
      <c r="A20" s="13" t="s">
        <v>94</v>
      </c>
      <c r="B20" s="14" t="s">
        <v>51</v>
      </c>
      <c r="C20" s="15">
        <v>27.0</v>
      </c>
      <c r="D20" s="14">
        <v>31.4</v>
      </c>
      <c r="E20" s="14">
        <v>1.01</v>
      </c>
      <c r="F20" s="14">
        <v>7.4</v>
      </c>
      <c r="G20" s="14">
        <v>33.2</v>
      </c>
      <c r="H20" s="14">
        <v>652.0</v>
      </c>
      <c r="I20" s="14">
        <v>526.0</v>
      </c>
      <c r="J20" s="14">
        <v>164.0</v>
      </c>
      <c r="K20" s="16">
        <f t="shared" si="2"/>
        <v>0.545004681</v>
      </c>
      <c r="L20" s="14">
        <v>4.0</v>
      </c>
      <c r="M20" s="14">
        <v>77.7</v>
      </c>
      <c r="N20" s="17" t="str">
        <f t="shared" si="3"/>
        <v>Guard</v>
      </c>
      <c r="O20" s="18">
        <f t="shared" ref="O20:R20" si="34">((D20 - MIN(D$2:D$100)) / (MAX(D$2:D$100) - MIN(D$2:D$100))) * 10
</f>
        <v>6.28</v>
      </c>
      <c r="P20" s="18">
        <f t="shared" si="34"/>
        <v>2.180685358</v>
      </c>
      <c r="Q20" s="18">
        <f t="shared" si="34"/>
        <v>1.428571429</v>
      </c>
      <c r="R20" s="18">
        <f t="shared" si="34"/>
        <v>9.033816425</v>
      </c>
      <c r="S20" s="18">
        <f t="shared" si="5"/>
        <v>3.273503207</v>
      </c>
      <c r="T20" s="18">
        <f t="shared" si="6"/>
        <v>8</v>
      </c>
      <c r="U20" s="18">
        <f t="shared" si="7"/>
        <v>7.46835443</v>
      </c>
      <c r="V20" s="18">
        <f>O20 * VLOOKUP("3PT %", 'Trait Weights by Position'!$A$2:$D$8, 
              IF(N20="Guard", 2, IF(N20="Wing", 3, 4)), FALSE) / 10
</f>
        <v>12.56</v>
      </c>
      <c r="W20" s="18">
        <f>P20 * VLOOKUP("AST/TO Ratio", 'Trait Weights by Position'!$A$2:$D$8, 
              IF(N20="Guard", 2, IF(N20="Wing", 3, 4)), FALSE) / 10
</f>
        <v>4.361370717</v>
      </c>
      <c r="X20" s="18">
        <f>Q20 * VLOOKUP("DREB %", 'Trait Weights by Position'!$A$2:$D$8, 
              IF(N20="Guard", 2, IF(N20="Wing", 3, 4)), FALSE) / 10
</f>
        <v>0.7142857143</v>
      </c>
      <c r="Y20" s="18">
        <f>R20 * VLOOKUP("Usage Rate", 'Trait Weights by Position'!$A$2:$D$8, 
              IF(N20="Guard", 2, IF(N20="Wing", 3, 4)), FALSE) / 10
</f>
        <v>9.033816425</v>
      </c>
      <c r="Z20" s="18">
        <f>S20 * VLOOKUP("TS %", 'Trait Weights by Position'!$A$2:$D$8, 
              IF(N20="Guard", 2, IF(N20="Wing", 3, 4)), FALSE) / 10
</f>
        <v>4.91025481</v>
      </c>
      <c r="AA20" s="18">
        <f>T20 * VLOOKUP("Versatility Rating (1–5)", 'Trait Weights by Position'!$A$2:$D$8, 
              IF(N20="Guard", 2, IF(N20="Wing", 3, 4)), FALSE) / 10
</f>
        <v>16</v>
      </c>
      <c r="AB20" s="18">
        <f>U20 * VLOOKUP("Defensive Rating (Est.)", 'Trait Weights by Position'!$A$2:$D$8, 
              IF(N20="Guard", 2, IF(N20="Wing", 3, 4)), FALSE) / 10
</f>
        <v>7.46835443</v>
      </c>
      <c r="AC20" s="39">
        <f t="shared" si="8"/>
        <v>55.0480821</v>
      </c>
      <c r="AD20" s="15">
        <v>26.4</v>
      </c>
      <c r="AE20" s="15">
        <v>17.2</v>
      </c>
      <c r="AF20" s="15">
        <f t="shared" si="9"/>
        <v>29.4</v>
      </c>
      <c r="AG20" s="15">
        <f t="shared" si="10"/>
        <v>25.74</v>
      </c>
      <c r="AH20" s="15">
        <v>4.7</v>
      </c>
      <c r="AI20" s="15">
        <v>7.4</v>
      </c>
      <c r="AJ20" s="15">
        <v>77.7</v>
      </c>
      <c r="AK20" s="20">
        <f t="shared" si="11"/>
        <v>7.82</v>
      </c>
      <c r="AL20" s="21">
        <f t="shared" si="12"/>
        <v>7.108333333</v>
      </c>
      <c r="AM20" s="20">
        <f t="shared" si="13"/>
        <v>14.561</v>
      </c>
      <c r="AN20" s="22" t="s">
        <v>95</v>
      </c>
      <c r="AO20" s="23">
        <v>1.0</v>
      </c>
      <c r="AP20" s="15">
        <v>5.0</v>
      </c>
      <c r="AQ20" s="15">
        <f t="shared" si="14"/>
        <v>10</v>
      </c>
      <c r="AR20" s="39">
        <f t="shared" si="15"/>
        <v>33.39234105</v>
      </c>
      <c r="AS20" s="24"/>
    </row>
    <row r="21" ht="15.75" customHeight="1">
      <c r="A21" s="40" t="s">
        <v>96</v>
      </c>
      <c r="B21" s="26" t="s">
        <v>58</v>
      </c>
      <c r="C21" s="27">
        <v>20.0</v>
      </c>
      <c r="D21" s="26">
        <v>41.3</v>
      </c>
      <c r="E21" s="26">
        <v>1.2</v>
      </c>
      <c r="F21" s="26">
        <v>16.0</v>
      </c>
      <c r="G21" s="26">
        <v>14.5</v>
      </c>
      <c r="H21" s="26">
        <v>382.0</v>
      </c>
      <c r="I21" s="26">
        <v>272.0</v>
      </c>
      <c r="J21" s="26">
        <v>94.0</v>
      </c>
      <c r="K21" s="28">
        <f t="shared" si="2"/>
        <v>0.6095225938</v>
      </c>
      <c r="L21" s="26">
        <v>4.0</v>
      </c>
      <c r="M21" s="26">
        <v>90.4</v>
      </c>
      <c r="N21" s="29" t="str">
        <f t="shared" si="3"/>
        <v>Wing</v>
      </c>
      <c r="O21" s="30">
        <f t="shared" ref="O21:R21" si="35">((D21 - MIN(D$2:D$100)) / (MAX(D$2:D$100) - MIN(D$2:D$100))) * 10
</f>
        <v>8.26</v>
      </c>
      <c r="P21" s="30">
        <f t="shared" si="35"/>
        <v>2.77258567</v>
      </c>
      <c r="Q21" s="30">
        <f t="shared" si="35"/>
        <v>5.267857143</v>
      </c>
      <c r="R21" s="30">
        <f t="shared" si="35"/>
        <v>0</v>
      </c>
      <c r="S21" s="30">
        <f t="shared" si="5"/>
        <v>6.475102127</v>
      </c>
      <c r="T21" s="30">
        <f t="shared" si="6"/>
        <v>8</v>
      </c>
      <c r="U21" s="30">
        <f t="shared" si="7"/>
        <v>2.109704641</v>
      </c>
      <c r="V21" s="30">
        <f>O21 * VLOOKUP("3PT %", 'Trait Weights by Position'!$A$2:$D$8, 
              IF(N21="Guard", 2, IF(N21="Wing", 3, 4)), FALSE) / 10
</f>
        <v>9.912</v>
      </c>
      <c r="W21" s="30">
        <f>P21 * VLOOKUP("AST/TO Ratio", 'Trait Weights by Position'!$A$2:$D$8, 
              IF(N21="Guard", 2, IF(N21="Wing", 3, 4)), FALSE) / 10
</f>
        <v>2.77258567</v>
      </c>
      <c r="X21" s="30">
        <f>Q21 * VLOOKUP("DREB %", 'Trait Weights by Position'!$A$2:$D$8, 
              IF(N21="Guard", 2, IF(N21="Wing", 3, 4)), FALSE) / 10
</f>
        <v>12.11607143</v>
      </c>
      <c r="Y21" s="30">
        <f>R21 * VLOOKUP("Usage Rate", 'Trait Weights by Position'!$A$2:$D$8, 
              IF(N21="Guard", 2, IF(N21="Wing", 3, 4)), FALSE) / 10
</f>
        <v>0</v>
      </c>
      <c r="Z21" s="30">
        <f>S21 * VLOOKUP("TS %", 'Trait Weights by Position'!$A$2:$D$8, 
              IF(N21="Guard", 2, IF(N21="Wing", 3, 4)), FALSE) / 10
</f>
        <v>8.417632765</v>
      </c>
      <c r="AA21" s="30">
        <f>T21 * VLOOKUP("Versatility Rating (1–5)", 'Trait Weights by Position'!$A$2:$D$8, 
              IF(N21="Guard", 2, IF(N21="Wing", 3, 4)), FALSE) / 10
</f>
        <v>16.8</v>
      </c>
      <c r="AB21" s="30">
        <f>U21 * VLOOKUP("Defensive Rating (Est.)", 'Trait Weights by Position'!$A$2:$D$8, 
              IF(N21="Guard", 2, IF(N21="Wing", 3, 4)), FALSE) / 10
</f>
        <v>2.320675105</v>
      </c>
      <c r="AC21" s="42">
        <f t="shared" si="8"/>
        <v>52.33896497</v>
      </c>
      <c r="AD21" s="27">
        <v>43.7</v>
      </c>
      <c r="AE21" s="27">
        <v>24.7</v>
      </c>
      <c r="AF21" s="27">
        <f t="shared" si="9"/>
        <v>42.26</v>
      </c>
      <c r="AG21" s="27">
        <f t="shared" si="10"/>
        <v>36.992</v>
      </c>
      <c r="AH21" s="27">
        <v>1.0</v>
      </c>
      <c r="AI21" s="27">
        <v>16.0</v>
      </c>
      <c r="AJ21" s="27">
        <v>90.4</v>
      </c>
      <c r="AK21" s="32">
        <f t="shared" si="11"/>
        <v>4.15</v>
      </c>
      <c r="AL21" s="33">
        <f t="shared" si="12"/>
        <v>7.345</v>
      </c>
      <c r="AM21" s="32">
        <f t="shared" si="13"/>
        <v>19.2038</v>
      </c>
      <c r="AN21" s="34" t="s">
        <v>97</v>
      </c>
      <c r="AO21" s="35">
        <v>0.5</v>
      </c>
      <c r="AP21" s="27">
        <v>4.0</v>
      </c>
      <c r="AQ21" s="27">
        <f t="shared" si="14"/>
        <v>7.5</v>
      </c>
      <c r="AR21" s="39">
        <f t="shared" si="15"/>
        <v>32.83062248</v>
      </c>
      <c r="AS21" s="41"/>
    </row>
    <row r="22" ht="15.75" customHeight="1">
      <c r="A22" s="13" t="s">
        <v>98</v>
      </c>
      <c r="B22" s="14" t="s">
        <v>51</v>
      </c>
      <c r="C22" s="15">
        <v>31.0</v>
      </c>
      <c r="D22" s="14">
        <v>36.0</v>
      </c>
      <c r="E22" s="14">
        <v>1.65</v>
      </c>
      <c r="F22" s="14">
        <v>9.8</v>
      </c>
      <c r="G22" s="14">
        <v>28.8</v>
      </c>
      <c r="H22" s="14">
        <v>573.0</v>
      </c>
      <c r="I22" s="14">
        <v>495.0</v>
      </c>
      <c r="J22" s="14">
        <v>117.0</v>
      </c>
      <c r="K22" s="16">
        <f t="shared" si="2"/>
        <v>0.524264383</v>
      </c>
      <c r="L22" s="14">
        <v>4.0</v>
      </c>
      <c r="M22" s="14">
        <v>93.7</v>
      </c>
      <c r="N22" s="17" t="str">
        <f t="shared" si="3"/>
        <v>Guard</v>
      </c>
      <c r="O22" s="18">
        <f t="shared" ref="O22:R22" si="36">((D22 - MIN(D$2:D$100)) / (MAX(D$2:D$100) - MIN(D$2:D$100))) * 10
</f>
        <v>7.2</v>
      </c>
      <c r="P22" s="18">
        <f t="shared" si="36"/>
        <v>4.174454829</v>
      </c>
      <c r="Q22" s="18">
        <f t="shared" si="36"/>
        <v>2.5</v>
      </c>
      <c r="R22" s="18">
        <f t="shared" si="36"/>
        <v>6.90821256</v>
      </c>
      <c r="S22" s="18">
        <f t="shared" si="5"/>
        <v>2.244298867</v>
      </c>
      <c r="T22" s="18">
        <f t="shared" si="6"/>
        <v>8</v>
      </c>
      <c r="U22" s="18">
        <f t="shared" si="7"/>
        <v>0.7172995781</v>
      </c>
      <c r="V22" s="18">
        <f>O22 * VLOOKUP("3PT %", 'Trait Weights by Position'!$A$2:$D$8, 
              IF(N22="Guard", 2, IF(N22="Wing", 3, 4)), FALSE) / 10
</f>
        <v>14.4</v>
      </c>
      <c r="W22" s="18">
        <f>P22 * VLOOKUP("AST/TO Ratio", 'Trait Weights by Position'!$A$2:$D$8, 
              IF(N22="Guard", 2, IF(N22="Wing", 3, 4)), FALSE) / 10
</f>
        <v>8.348909657</v>
      </c>
      <c r="X22" s="18">
        <f>Q22 * VLOOKUP("DREB %", 'Trait Weights by Position'!$A$2:$D$8, 
              IF(N22="Guard", 2, IF(N22="Wing", 3, 4)), FALSE) / 10
</f>
        <v>1.25</v>
      </c>
      <c r="Y22" s="18">
        <f>R22 * VLOOKUP("Usage Rate", 'Trait Weights by Position'!$A$2:$D$8, 
              IF(N22="Guard", 2, IF(N22="Wing", 3, 4)), FALSE) / 10
</f>
        <v>6.90821256</v>
      </c>
      <c r="Z22" s="18">
        <f>S22 * VLOOKUP("TS %", 'Trait Weights by Position'!$A$2:$D$8, 
              IF(N22="Guard", 2, IF(N22="Wing", 3, 4)), FALSE) / 10
</f>
        <v>3.3664483</v>
      </c>
      <c r="AA22" s="18">
        <f>T22 * VLOOKUP("Versatility Rating (1–5)", 'Trait Weights by Position'!$A$2:$D$8, 
              IF(N22="Guard", 2, IF(N22="Wing", 3, 4)), FALSE) / 10
</f>
        <v>16</v>
      </c>
      <c r="AB22" s="18">
        <f>U22 * VLOOKUP("Defensive Rating (Est.)", 'Trait Weights by Position'!$A$2:$D$8, 
              IF(N22="Guard", 2, IF(N22="Wing", 3, 4)), FALSE) / 10
</f>
        <v>0.7172995781</v>
      </c>
      <c r="AC22" s="42">
        <f t="shared" si="8"/>
        <v>50.9908701</v>
      </c>
      <c r="AD22" s="15">
        <v>27.2</v>
      </c>
      <c r="AE22" s="15">
        <v>14.0</v>
      </c>
      <c r="AF22" s="15">
        <f t="shared" si="9"/>
        <v>32.48</v>
      </c>
      <c r="AG22" s="15">
        <f t="shared" si="10"/>
        <v>26.936</v>
      </c>
      <c r="AH22" s="15">
        <v>1.8</v>
      </c>
      <c r="AI22" s="15">
        <v>9.8</v>
      </c>
      <c r="AJ22" s="15">
        <v>93.7</v>
      </c>
      <c r="AK22" s="20">
        <f t="shared" si="11"/>
        <v>3.27</v>
      </c>
      <c r="AL22" s="21">
        <f t="shared" si="12"/>
        <v>5.655</v>
      </c>
      <c r="AM22" s="20">
        <f t="shared" si="13"/>
        <v>14.1674</v>
      </c>
      <c r="AN22" s="22" t="s">
        <v>99</v>
      </c>
      <c r="AO22" s="23">
        <v>1.0</v>
      </c>
      <c r="AP22" s="15">
        <v>4.0</v>
      </c>
      <c r="AQ22" s="15">
        <f t="shared" si="14"/>
        <v>7.5</v>
      </c>
      <c r="AR22" s="42">
        <f t="shared" si="15"/>
        <v>31.14565505</v>
      </c>
      <c r="AS22" s="24"/>
    </row>
    <row r="23" ht="15.75" customHeight="1">
      <c r="A23" s="40" t="s">
        <v>100</v>
      </c>
      <c r="B23" s="26" t="s">
        <v>58</v>
      </c>
      <c r="C23" s="27">
        <v>16.0</v>
      </c>
      <c r="D23" s="26">
        <v>40.8</v>
      </c>
      <c r="E23" s="26">
        <v>1.23</v>
      </c>
      <c r="F23" s="26">
        <v>11.7</v>
      </c>
      <c r="G23" s="26">
        <v>24.1</v>
      </c>
      <c r="H23" s="26">
        <v>445.0</v>
      </c>
      <c r="I23" s="26">
        <v>327.0</v>
      </c>
      <c r="J23" s="26">
        <v>129.0</v>
      </c>
      <c r="K23" s="28">
        <f t="shared" si="2"/>
        <v>0.5797894517</v>
      </c>
      <c r="L23" s="26">
        <v>4.5</v>
      </c>
      <c r="M23" s="26">
        <v>95.4</v>
      </c>
      <c r="N23" s="29" t="str">
        <f t="shared" si="3"/>
        <v>Wing</v>
      </c>
      <c r="O23" s="30">
        <f t="shared" ref="O23:P23" si="37">((D23 - MIN(D$2:D$100)) / (MAX(D$2:D$100) - MIN(D$2:D$100))) * 10
</f>
        <v>8.16</v>
      </c>
      <c r="P23" s="30">
        <f t="shared" si="37"/>
        <v>2.866043614</v>
      </c>
      <c r="Q23" s="30">
        <f t="shared" ref="Q23:Q24" si="39">((F23 - MIN(F$2:F$50)) / (MAX(F$2:F$50) - MIN(F$2:F$50))) * 10
</f>
        <v>3.348214286</v>
      </c>
      <c r="R23" s="30">
        <f t="shared" ref="R23:R24" si="40">((G23 - MIN(G$2:G$100)) / (MAX(G$2:G$100) - MIN(G$2:G$100))) * 10
</f>
        <v>4.637681159</v>
      </c>
      <c r="S23" s="30">
        <f t="shared" si="5"/>
        <v>4.99964219</v>
      </c>
      <c r="T23" s="30">
        <f t="shared" si="6"/>
        <v>9</v>
      </c>
      <c r="U23" s="30">
        <f t="shared" si="7"/>
        <v>0</v>
      </c>
      <c r="V23" s="30">
        <f>O23 * VLOOKUP("3PT %", 'Trait Weights by Position'!$A$2:$D$8, 
              IF(N23="Guard", 2, IF(N23="Wing", 3, 4)), FALSE) / 10
</f>
        <v>9.792</v>
      </c>
      <c r="W23" s="30">
        <f>P23 * VLOOKUP("AST/TO Ratio", 'Trait Weights by Position'!$A$2:$D$8, 
              IF(N23="Guard", 2, IF(N23="Wing", 3, 4)), FALSE) / 10
</f>
        <v>2.866043614</v>
      </c>
      <c r="X23" s="30">
        <f>Q23 * VLOOKUP("DREB %", 'Trait Weights by Position'!$A$2:$D$8, 
              IF(N23="Guard", 2, IF(N23="Wing", 3, 4)), FALSE) / 10
</f>
        <v>7.700892857</v>
      </c>
      <c r="Y23" s="30">
        <f>R23 * VLOOKUP("Usage Rate", 'Trait Weights by Position'!$A$2:$D$8, 
              IF(N23="Guard", 2, IF(N23="Wing", 3, 4)), FALSE) / 10
</f>
        <v>4.637681159</v>
      </c>
      <c r="Z23" s="30">
        <f>S23 * VLOOKUP("TS %", 'Trait Weights by Position'!$A$2:$D$8, 
              IF(N23="Guard", 2, IF(N23="Wing", 3, 4)), FALSE) / 10
</f>
        <v>6.499534847</v>
      </c>
      <c r="AA23" s="30">
        <f>T23 * VLOOKUP("Versatility Rating (1–5)", 'Trait Weights by Position'!$A$2:$D$8, 
              IF(N23="Guard", 2, IF(N23="Wing", 3, 4)), FALSE) / 10
</f>
        <v>18.9</v>
      </c>
      <c r="AB23" s="30">
        <f>U23 * VLOOKUP("Defensive Rating (Est.)", 'Trait Weights by Position'!$A$2:$D$8, 
              IF(N23="Guard", 2, IF(N23="Wing", 3, 4)), FALSE) / 10
</f>
        <v>0</v>
      </c>
      <c r="AC23" s="42">
        <f t="shared" si="8"/>
        <v>50.39615248</v>
      </c>
      <c r="AD23" s="27">
        <v>19.7</v>
      </c>
      <c r="AE23" s="27">
        <v>19.0</v>
      </c>
      <c r="AF23" s="27">
        <f t="shared" si="9"/>
        <v>32.36</v>
      </c>
      <c r="AG23" s="27">
        <f t="shared" si="10"/>
        <v>28.352</v>
      </c>
      <c r="AH23" s="27">
        <v>1.4</v>
      </c>
      <c r="AI23" s="27">
        <v>11.7</v>
      </c>
      <c r="AJ23" s="27">
        <v>95.4</v>
      </c>
      <c r="AK23" s="32">
        <f t="shared" si="11"/>
        <v>3.02</v>
      </c>
      <c r="AL23" s="33">
        <f t="shared" si="12"/>
        <v>6.028333333</v>
      </c>
      <c r="AM23" s="32">
        <f t="shared" si="13"/>
        <v>14.9578</v>
      </c>
      <c r="AN23" s="34" t="s">
        <v>101</v>
      </c>
      <c r="AO23" s="35">
        <v>1.0</v>
      </c>
      <c r="AP23" s="27">
        <v>4.0</v>
      </c>
      <c r="AQ23" s="27">
        <f t="shared" si="14"/>
        <v>7.5</v>
      </c>
      <c r="AR23" s="42">
        <f t="shared" si="15"/>
        <v>31.08541624</v>
      </c>
      <c r="AS23" s="41"/>
    </row>
    <row r="24" ht="15.75" customHeight="1">
      <c r="A24" s="13" t="s">
        <v>102</v>
      </c>
      <c r="B24" s="14" t="s">
        <v>51</v>
      </c>
      <c r="C24" s="15">
        <v>3.0</v>
      </c>
      <c r="D24" s="14">
        <v>33.6</v>
      </c>
      <c r="E24" s="14">
        <v>2.24</v>
      </c>
      <c r="F24" s="14">
        <v>5.0</v>
      </c>
      <c r="G24" s="14">
        <v>28.5</v>
      </c>
      <c r="H24" s="14">
        <v>607.0</v>
      </c>
      <c r="I24" s="14">
        <v>522.0</v>
      </c>
      <c r="J24" s="14">
        <v>104.0</v>
      </c>
      <c r="K24" s="16">
        <f t="shared" si="2"/>
        <v>0.534556855</v>
      </c>
      <c r="L24" s="14">
        <v>3.5</v>
      </c>
      <c r="M24" s="14">
        <v>94.1</v>
      </c>
      <c r="N24" s="17" t="str">
        <f t="shared" si="3"/>
        <v>Guard</v>
      </c>
      <c r="O24" s="18">
        <f t="shared" ref="O24:P24" si="38">((D24 - MIN(D$2:D$100)) / (MAX(D$2:D$100) - MIN(D$2:D$100))) * 10
</f>
        <v>6.72</v>
      </c>
      <c r="P24" s="18">
        <f t="shared" si="38"/>
        <v>6.012461059</v>
      </c>
      <c r="Q24" s="18">
        <f t="shared" si="39"/>
        <v>0.3571428571</v>
      </c>
      <c r="R24" s="18">
        <f t="shared" si="40"/>
        <v>6.763285024</v>
      </c>
      <c r="S24" s="18">
        <f t="shared" si="5"/>
        <v>2.75504644</v>
      </c>
      <c r="T24" s="18">
        <f t="shared" si="6"/>
        <v>7</v>
      </c>
      <c r="U24" s="18">
        <f t="shared" si="7"/>
        <v>0.5485232068</v>
      </c>
      <c r="V24" s="18">
        <f>O24 * VLOOKUP("3PT %", 'Trait Weights by Position'!$A$2:$D$8, 
              IF(N24="Guard", 2, IF(N24="Wing", 3, 4)), FALSE) / 10
</f>
        <v>13.44</v>
      </c>
      <c r="W24" s="18">
        <f>P24 * VLOOKUP("AST/TO Ratio", 'Trait Weights by Position'!$A$2:$D$8, 
              IF(N24="Guard", 2, IF(N24="Wing", 3, 4)), FALSE) / 10
</f>
        <v>12.02492212</v>
      </c>
      <c r="X24" s="18">
        <f>Q24 * VLOOKUP("DREB %", 'Trait Weights by Position'!$A$2:$D$8, 
              IF(N24="Guard", 2, IF(N24="Wing", 3, 4)), FALSE) / 10
</f>
        <v>0.1785714286</v>
      </c>
      <c r="Y24" s="18">
        <f>R24 * VLOOKUP("Usage Rate", 'Trait Weights by Position'!$A$2:$D$8, 
              IF(N24="Guard", 2, IF(N24="Wing", 3, 4)), FALSE) / 10
</f>
        <v>6.763285024</v>
      </c>
      <c r="Z24" s="18">
        <f>S24 * VLOOKUP("TS %", 'Trait Weights by Position'!$A$2:$D$8, 
              IF(N24="Guard", 2, IF(N24="Wing", 3, 4)), FALSE) / 10
</f>
        <v>4.13256966</v>
      </c>
      <c r="AA24" s="18">
        <f>T24 * VLOOKUP("Versatility Rating (1–5)", 'Trait Weights by Position'!$A$2:$D$8, 
              IF(N24="Guard", 2, IF(N24="Wing", 3, 4)), FALSE) / 10
</f>
        <v>14</v>
      </c>
      <c r="AB24" s="18">
        <f>U24 * VLOOKUP("Defensive Rating (Est.)", 'Trait Weights by Position'!$A$2:$D$8, 
              IF(N24="Guard", 2, IF(N24="Wing", 3, 4)), FALSE) / 10
</f>
        <v>0.5485232068</v>
      </c>
      <c r="AC24" s="42">
        <f t="shared" si="8"/>
        <v>51.08787144</v>
      </c>
      <c r="AD24" s="15">
        <v>40.6</v>
      </c>
      <c r="AE24" s="15">
        <v>14.5</v>
      </c>
      <c r="AF24" s="15">
        <f t="shared" si="9"/>
        <v>36.4</v>
      </c>
      <c r="AG24" s="15">
        <f t="shared" si="10"/>
        <v>29.83</v>
      </c>
      <c r="AH24" s="15">
        <v>1.3</v>
      </c>
      <c r="AI24" s="15">
        <v>5.0</v>
      </c>
      <c r="AJ24" s="15">
        <v>94.1</v>
      </c>
      <c r="AK24" s="20">
        <f t="shared" si="11"/>
        <v>1.75</v>
      </c>
      <c r="AL24" s="21">
        <f t="shared" si="12"/>
        <v>3.401666667</v>
      </c>
      <c r="AM24" s="20">
        <f t="shared" si="13"/>
        <v>13.973</v>
      </c>
      <c r="AN24" s="22" t="s">
        <v>103</v>
      </c>
      <c r="AO24" s="23">
        <v>1.0</v>
      </c>
      <c r="AP24" s="15">
        <v>3.0</v>
      </c>
      <c r="AQ24" s="15">
        <f t="shared" si="14"/>
        <v>5</v>
      </c>
      <c r="AR24" s="42">
        <f t="shared" si="15"/>
        <v>31.03583572</v>
      </c>
      <c r="AS24" s="24"/>
    </row>
    <row r="25" ht="15.75" customHeight="1">
      <c r="A25" s="40" t="s">
        <v>104</v>
      </c>
      <c r="B25" s="26" t="s">
        <v>58</v>
      </c>
      <c r="C25" s="27">
        <v>11.0</v>
      </c>
      <c r="D25" s="26">
        <v>33.3</v>
      </c>
      <c r="E25" s="26">
        <v>1.31</v>
      </c>
      <c r="F25" s="26">
        <v>13.4</v>
      </c>
      <c r="G25" s="26">
        <v>28.5</v>
      </c>
      <c r="H25" s="26">
        <v>627.0</v>
      </c>
      <c r="I25" s="26">
        <v>535.0</v>
      </c>
      <c r="J25" s="26">
        <v>100.0</v>
      </c>
      <c r="K25" s="28">
        <f t="shared" si="2"/>
        <v>0.5414507772</v>
      </c>
      <c r="L25" s="26">
        <v>4.0</v>
      </c>
      <c r="M25" s="26">
        <v>90.1</v>
      </c>
      <c r="N25" s="29" t="str">
        <f t="shared" si="3"/>
        <v>Wing</v>
      </c>
      <c r="O25" s="30">
        <f t="shared" ref="O25:R25" si="41">((D25 - MIN(D$2:D$100)) / (MAX(D$2:D$100) - MIN(D$2:D$100))) * 10
</f>
        <v>6.66</v>
      </c>
      <c r="P25" s="30">
        <f t="shared" si="41"/>
        <v>3.115264798</v>
      </c>
      <c r="Q25" s="30">
        <f t="shared" si="41"/>
        <v>4.107142857</v>
      </c>
      <c r="R25" s="30">
        <f t="shared" si="41"/>
        <v>6.763285024</v>
      </c>
      <c r="S25" s="30">
        <f t="shared" si="5"/>
        <v>3.097146376</v>
      </c>
      <c r="T25" s="30">
        <f t="shared" si="6"/>
        <v>8</v>
      </c>
      <c r="U25" s="30">
        <f t="shared" si="7"/>
        <v>2.23628692</v>
      </c>
      <c r="V25" s="30">
        <f>O25 * VLOOKUP("3PT %", 'Trait Weights by Position'!$A$2:$D$8, 
              IF(N25="Guard", 2, IF(N25="Wing", 3, 4)), FALSE) / 10
</f>
        <v>7.992</v>
      </c>
      <c r="W25" s="30">
        <f>P25 * VLOOKUP("AST/TO Ratio", 'Trait Weights by Position'!$A$2:$D$8, 
              IF(N25="Guard", 2, IF(N25="Wing", 3, 4)), FALSE) / 10
</f>
        <v>3.115264798</v>
      </c>
      <c r="X25" s="30">
        <f>Q25 * VLOOKUP("DREB %", 'Trait Weights by Position'!$A$2:$D$8, 
              IF(N25="Guard", 2, IF(N25="Wing", 3, 4)), FALSE) / 10
</f>
        <v>9.446428571</v>
      </c>
      <c r="Y25" s="30">
        <f>R25 * VLOOKUP("Usage Rate", 'Trait Weights by Position'!$A$2:$D$8, 
              IF(N25="Guard", 2, IF(N25="Wing", 3, 4)), FALSE) / 10
</f>
        <v>6.763285024</v>
      </c>
      <c r="Z25" s="30">
        <f>S25 * VLOOKUP("TS %", 'Trait Weights by Position'!$A$2:$D$8, 
              IF(N25="Guard", 2, IF(N25="Wing", 3, 4)), FALSE) / 10
</f>
        <v>4.026290289</v>
      </c>
      <c r="AA25" s="30">
        <f>T25 * VLOOKUP("Versatility Rating (1–5)", 'Trait Weights by Position'!$A$2:$D$8, 
              IF(N25="Guard", 2, IF(N25="Wing", 3, 4)), FALSE) / 10
</f>
        <v>16.8</v>
      </c>
      <c r="AB25" s="30">
        <f>U25 * VLOOKUP("Defensive Rating (Est.)", 'Trait Weights by Position'!$A$2:$D$8, 
              IF(N25="Guard", 2, IF(N25="Wing", 3, 4)), FALSE) / 10
</f>
        <v>2.459915612</v>
      </c>
      <c r="AC25" s="42">
        <f t="shared" si="8"/>
        <v>50.60318429</v>
      </c>
      <c r="AD25" s="27">
        <v>39.2</v>
      </c>
      <c r="AE25" s="27">
        <v>13.0</v>
      </c>
      <c r="AF25" s="27">
        <f t="shared" si="9"/>
        <v>35.66</v>
      </c>
      <c r="AG25" s="27">
        <f t="shared" si="10"/>
        <v>28.862</v>
      </c>
      <c r="AH25" s="27">
        <v>1.8</v>
      </c>
      <c r="AI25" s="27">
        <v>13.4</v>
      </c>
      <c r="AJ25" s="27">
        <v>90.1</v>
      </c>
      <c r="AK25" s="32">
        <f t="shared" si="11"/>
        <v>4.47</v>
      </c>
      <c r="AL25" s="33">
        <f t="shared" si="12"/>
        <v>6.855</v>
      </c>
      <c r="AM25" s="32">
        <f t="shared" si="13"/>
        <v>15.6578</v>
      </c>
      <c r="AN25" s="34" t="s">
        <v>105</v>
      </c>
      <c r="AO25" s="35">
        <v>0.5</v>
      </c>
      <c r="AP25" s="27">
        <v>4.0</v>
      </c>
      <c r="AQ25" s="27">
        <f t="shared" si="14"/>
        <v>7.5</v>
      </c>
      <c r="AR25" s="42">
        <f t="shared" si="15"/>
        <v>30.89893215</v>
      </c>
      <c r="AS25" s="41"/>
    </row>
    <row r="26" ht="15.75" customHeight="1">
      <c r="A26" s="13" t="s">
        <v>106</v>
      </c>
      <c r="B26" s="14" t="s">
        <v>54</v>
      </c>
      <c r="C26" s="15">
        <v>32.0</v>
      </c>
      <c r="D26" s="14">
        <v>0.0</v>
      </c>
      <c r="E26" s="14">
        <v>0.79</v>
      </c>
      <c r="F26" s="14">
        <v>23.9</v>
      </c>
      <c r="G26" s="14">
        <v>18.7</v>
      </c>
      <c r="H26" s="14">
        <v>381.0</v>
      </c>
      <c r="I26" s="14">
        <v>311.0</v>
      </c>
      <c r="J26" s="14">
        <v>62.0</v>
      </c>
      <c r="K26" s="16">
        <f t="shared" si="2"/>
        <v>0.5631429585</v>
      </c>
      <c r="L26" s="14">
        <v>3.0</v>
      </c>
      <c r="M26" s="14">
        <v>75.4</v>
      </c>
      <c r="N26" s="17" t="str">
        <f t="shared" si="3"/>
        <v>Big</v>
      </c>
      <c r="O26" s="18">
        <f t="shared" ref="O26:R26" si="42">((D26 - MIN(D$2:D$100)) / (MAX(D$2:D$100) - MIN(D$2:D$100))) * 10
</f>
        <v>0</v>
      </c>
      <c r="P26" s="18">
        <f t="shared" si="42"/>
        <v>1.495327103</v>
      </c>
      <c r="Q26" s="18">
        <f t="shared" si="42"/>
        <v>8.794642857</v>
      </c>
      <c r="R26" s="18">
        <f t="shared" si="42"/>
        <v>2.028985507</v>
      </c>
      <c r="S26" s="18">
        <f t="shared" si="5"/>
        <v>4.173586409</v>
      </c>
      <c r="T26" s="18">
        <f t="shared" si="6"/>
        <v>6</v>
      </c>
      <c r="U26" s="18">
        <f t="shared" si="7"/>
        <v>8.438818565</v>
      </c>
      <c r="V26" s="18">
        <f>O26 * VLOOKUP("3PT %", 'Trait Weights by Position'!$A$2:$D$8, 
              IF(N26="Guard", 2, IF(N26="Wing", 3, 4)), FALSE) / 10
</f>
        <v>0</v>
      </c>
      <c r="W26" s="18">
        <f>P26 * VLOOKUP("AST/TO Ratio", 'Trait Weights by Position'!$A$2:$D$8, 
              IF(N26="Guard", 2, IF(N26="Wing", 3, 4)), FALSE) / 10
</f>
        <v>0.2990654206</v>
      </c>
      <c r="X26" s="18">
        <f>Q26 * VLOOKUP("DREB %", 'Trait Weights by Position'!$A$2:$D$8, 
              IF(N26="Guard", 2, IF(N26="Wing", 3, 4)), FALSE) / 10
</f>
        <v>26.38392857</v>
      </c>
      <c r="Y26" s="18">
        <f>R26 * VLOOKUP("Usage Rate", 'Trait Weights by Position'!$A$2:$D$8, 
              IF(N26="Guard", 2, IF(N26="Wing", 3, 4)), FALSE) / 10
</f>
        <v>2.028985507</v>
      </c>
      <c r="Z26" s="18">
        <f>S26 * VLOOKUP("TS %", 'Trait Weights by Position'!$A$2:$D$8, 
              IF(N26="Guard", 2, IF(N26="Wing", 3, 4)), FALSE) / 10
</f>
        <v>10.43396602</v>
      </c>
      <c r="AA26" s="18">
        <f>T26 * VLOOKUP("Versatility Rating (1–5)", 'Trait Weights by Position'!$A$2:$D$8, 
              IF(N26="Guard", 2, IF(N26="Wing", 3, 4)), FALSE) / 10
</f>
        <v>7.8</v>
      </c>
      <c r="AB26" s="18">
        <f>U26 * VLOOKUP("Defensive Rating (Est.)", 'Trait Weights by Position'!$A$2:$D$8, 
              IF(N26="Guard", 2, IF(N26="Wing", 3, 4)), FALSE) / 10
</f>
        <v>8.438818565</v>
      </c>
      <c r="AC26" s="39">
        <f t="shared" si="8"/>
        <v>55.38476409</v>
      </c>
      <c r="AD26" s="15">
        <v>0.6</v>
      </c>
      <c r="AE26" s="15">
        <v>8.6</v>
      </c>
      <c r="AF26" s="15">
        <f t="shared" si="9"/>
        <v>0.24</v>
      </c>
      <c r="AG26" s="15">
        <f t="shared" si="10"/>
        <v>2.748</v>
      </c>
      <c r="AH26" s="15">
        <v>3.0</v>
      </c>
      <c r="AI26" s="15">
        <v>23.9</v>
      </c>
      <c r="AJ26" s="15">
        <v>75.4</v>
      </c>
      <c r="AK26" s="20">
        <f t="shared" si="11"/>
        <v>9.73</v>
      </c>
      <c r="AL26" s="21">
        <f t="shared" si="12"/>
        <v>10.915</v>
      </c>
      <c r="AM26" s="20">
        <f t="shared" si="13"/>
        <v>7.6482</v>
      </c>
      <c r="AN26" s="22" t="s">
        <v>107</v>
      </c>
      <c r="AO26" s="23">
        <v>0.5</v>
      </c>
      <c r="AP26" s="15">
        <v>4.0</v>
      </c>
      <c r="AQ26" s="15">
        <f t="shared" si="14"/>
        <v>7.5</v>
      </c>
      <c r="AR26" s="42">
        <f t="shared" si="15"/>
        <v>30.88684204</v>
      </c>
      <c r="AS26" s="24"/>
    </row>
    <row r="27" ht="15.75" customHeight="1">
      <c r="A27" s="40" t="s">
        <v>108</v>
      </c>
      <c r="B27" s="26" t="s">
        <v>58</v>
      </c>
      <c r="C27" s="27">
        <v>10.0</v>
      </c>
      <c r="D27" s="26">
        <v>40.0</v>
      </c>
      <c r="E27" s="26">
        <v>1.07</v>
      </c>
      <c r="F27" s="26">
        <v>8.3</v>
      </c>
      <c r="G27" s="26">
        <v>20.9</v>
      </c>
      <c r="H27" s="26">
        <v>451.0</v>
      </c>
      <c r="I27" s="26">
        <v>358.0</v>
      </c>
      <c r="J27" s="26">
        <v>46.0</v>
      </c>
      <c r="K27" s="28">
        <f t="shared" si="2"/>
        <v>0.5961823181</v>
      </c>
      <c r="L27" s="26">
        <v>4.0</v>
      </c>
      <c r="M27" s="26">
        <v>85.7</v>
      </c>
      <c r="N27" s="29" t="str">
        <f t="shared" si="3"/>
        <v>Wing</v>
      </c>
      <c r="O27" s="30">
        <f t="shared" ref="O27:R27" si="43">((D27 - MIN(D$2:D$100)) / (MAX(D$2:D$100) - MIN(D$2:D$100))) * 10
</f>
        <v>8</v>
      </c>
      <c r="P27" s="30">
        <f t="shared" si="43"/>
        <v>2.367601246</v>
      </c>
      <c r="Q27" s="30">
        <f t="shared" si="43"/>
        <v>1.830357143</v>
      </c>
      <c r="R27" s="30">
        <f t="shared" si="43"/>
        <v>3.09178744</v>
      </c>
      <c r="S27" s="30">
        <f t="shared" si="5"/>
        <v>5.813112139</v>
      </c>
      <c r="T27" s="30">
        <f t="shared" si="6"/>
        <v>8</v>
      </c>
      <c r="U27" s="30">
        <f t="shared" si="7"/>
        <v>4.092827004</v>
      </c>
      <c r="V27" s="30">
        <f>O27 * VLOOKUP("3PT %", 'Trait Weights by Position'!$A$2:$D$8, 
              IF(N27="Guard", 2, IF(N27="Wing", 3, 4)), FALSE) / 10
</f>
        <v>9.6</v>
      </c>
      <c r="W27" s="30">
        <f>P27 * VLOOKUP("AST/TO Ratio", 'Trait Weights by Position'!$A$2:$D$8, 
              IF(N27="Guard", 2, IF(N27="Wing", 3, 4)), FALSE) / 10
</f>
        <v>2.367601246</v>
      </c>
      <c r="X27" s="30">
        <f>Q27 * VLOOKUP("DREB %", 'Trait Weights by Position'!$A$2:$D$8, 
              IF(N27="Guard", 2, IF(N27="Wing", 3, 4)), FALSE) / 10
</f>
        <v>4.209821429</v>
      </c>
      <c r="Y27" s="30">
        <f>R27 * VLOOKUP("Usage Rate", 'Trait Weights by Position'!$A$2:$D$8, 
              IF(N27="Guard", 2, IF(N27="Wing", 3, 4)), FALSE) / 10
</f>
        <v>3.09178744</v>
      </c>
      <c r="Z27" s="30">
        <f>S27 * VLOOKUP("TS %", 'Trait Weights by Position'!$A$2:$D$8, 
              IF(N27="Guard", 2, IF(N27="Wing", 3, 4)), FALSE) / 10
</f>
        <v>7.557045781</v>
      </c>
      <c r="AA27" s="30">
        <f>T27 * VLOOKUP("Versatility Rating (1–5)", 'Trait Weights by Position'!$A$2:$D$8, 
              IF(N27="Guard", 2, IF(N27="Wing", 3, 4)), FALSE) / 10
</f>
        <v>16.8</v>
      </c>
      <c r="AB27" s="30">
        <f>U27 * VLOOKUP("Defensive Rating (Est.)", 'Trait Weights by Position'!$A$2:$D$8, 
              IF(N27="Guard", 2, IF(N27="Wing", 3, 4)), FALSE) / 10
</f>
        <v>4.502109705</v>
      </c>
      <c r="AC27" s="42">
        <f t="shared" si="8"/>
        <v>48.1283656</v>
      </c>
      <c r="AD27" s="27">
        <v>60.8</v>
      </c>
      <c r="AE27" s="27">
        <v>13.5</v>
      </c>
      <c r="AF27" s="27">
        <f t="shared" si="9"/>
        <v>48.32</v>
      </c>
      <c r="AG27" s="27">
        <f t="shared" si="10"/>
        <v>37.874</v>
      </c>
      <c r="AH27" s="27">
        <v>2.1</v>
      </c>
      <c r="AI27" s="27">
        <v>8.3</v>
      </c>
      <c r="AJ27" s="27">
        <v>85.7</v>
      </c>
      <c r="AK27" s="32">
        <f t="shared" si="11"/>
        <v>4.33</v>
      </c>
      <c r="AL27" s="33">
        <f t="shared" si="12"/>
        <v>5.576666667</v>
      </c>
      <c r="AM27" s="32">
        <f t="shared" si="13"/>
        <v>18.4956</v>
      </c>
      <c r="AN27" s="34" t="s">
        <v>109</v>
      </c>
      <c r="AO27" s="35">
        <v>0.5</v>
      </c>
      <c r="AP27" s="27">
        <v>4.0</v>
      </c>
      <c r="AQ27" s="27">
        <f t="shared" si="14"/>
        <v>7.5</v>
      </c>
      <c r="AR27" s="42">
        <f t="shared" si="15"/>
        <v>30.5128628</v>
      </c>
      <c r="AS27" s="41"/>
    </row>
    <row r="28" ht="15.75" customHeight="1">
      <c r="A28" s="13" t="s">
        <v>110</v>
      </c>
      <c r="B28" s="14" t="s">
        <v>58</v>
      </c>
      <c r="C28" s="15">
        <v>9.0</v>
      </c>
      <c r="D28" s="14">
        <v>27.2</v>
      </c>
      <c r="E28" s="14">
        <v>2.03</v>
      </c>
      <c r="F28" s="14">
        <v>16.8</v>
      </c>
      <c r="G28" s="14">
        <v>20.0</v>
      </c>
      <c r="H28" s="14">
        <v>415.0</v>
      </c>
      <c r="I28" s="14">
        <v>394.0</v>
      </c>
      <c r="J28" s="14">
        <v>89.0</v>
      </c>
      <c r="K28" s="16">
        <f t="shared" si="2"/>
        <v>0.479037769</v>
      </c>
      <c r="L28" s="14">
        <v>4.5</v>
      </c>
      <c r="M28" s="14">
        <v>85.7</v>
      </c>
      <c r="N28" s="17" t="str">
        <f t="shared" si="3"/>
        <v>Wing</v>
      </c>
      <c r="O28" s="18">
        <f t="shared" ref="O28:P28" si="44">((D28 - MIN(D$2:D$100)) / (MAX(D$2:D$100) - MIN(D$2:D$100))) * 10
</f>
        <v>5.44</v>
      </c>
      <c r="P28" s="18">
        <f t="shared" si="44"/>
        <v>5.358255452</v>
      </c>
      <c r="Q28" s="18">
        <f t="shared" ref="Q28:Q31" si="46">((F28 - MIN(F$2:F$50)) / (MAX(F$2:F$50) - MIN(F$2:F$50))) * 10
</f>
        <v>5.625</v>
      </c>
      <c r="R28" s="18">
        <f t="shared" ref="R28:R31" si="47">((G28 - MIN(G$2:G$100)) / (MAX(G$2:G$100) - MIN(G$2:G$100))) * 10
</f>
        <v>2.657004831</v>
      </c>
      <c r="S28" s="18">
        <f t="shared" si="5"/>
        <v>0</v>
      </c>
      <c r="T28" s="18">
        <f t="shared" si="6"/>
        <v>9</v>
      </c>
      <c r="U28" s="18">
        <f t="shared" si="7"/>
        <v>4.092827004</v>
      </c>
      <c r="V28" s="18">
        <f>O28 * VLOOKUP("3PT %", 'Trait Weights by Position'!$A$2:$D$8, 
              IF(N28="Guard", 2, IF(N28="Wing", 3, 4)), FALSE) / 10
</f>
        <v>6.528</v>
      </c>
      <c r="W28" s="18">
        <f>P28 * VLOOKUP("AST/TO Ratio", 'Trait Weights by Position'!$A$2:$D$8, 
              IF(N28="Guard", 2, IF(N28="Wing", 3, 4)), FALSE) / 10
</f>
        <v>5.358255452</v>
      </c>
      <c r="X28" s="18">
        <f>Q28 * VLOOKUP("DREB %", 'Trait Weights by Position'!$A$2:$D$8, 
              IF(N28="Guard", 2, IF(N28="Wing", 3, 4)), FALSE) / 10
</f>
        <v>12.9375</v>
      </c>
      <c r="Y28" s="18">
        <f>R28 * VLOOKUP("Usage Rate", 'Trait Weights by Position'!$A$2:$D$8, 
              IF(N28="Guard", 2, IF(N28="Wing", 3, 4)), FALSE) / 10
</f>
        <v>2.657004831</v>
      </c>
      <c r="Z28" s="18">
        <f>S28 * VLOOKUP("TS %", 'Trait Weights by Position'!$A$2:$D$8, 
              IF(N28="Guard", 2, IF(N28="Wing", 3, 4)), FALSE) / 10
</f>
        <v>0</v>
      </c>
      <c r="AA28" s="18">
        <f>T28 * VLOOKUP("Versatility Rating (1–5)", 'Trait Weights by Position'!$A$2:$D$8, 
              IF(N28="Guard", 2, IF(N28="Wing", 3, 4)), FALSE) / 10
</f>
        <v>18.9</v>
      </c>
      <c r="AB28" s="18">
        <f>U28 * VLOOKUP("Defensive Rating (Est.)", 'Trait Weights by Position'!$A$2:$D$8, 
              IF(N28="Guard", 2, IF(N28="Wing", 3, 4)), FALSE) / 10
</f>
        <v>4.502109705</v>
      </c>
      <c r="AC28" s="42">
        <f t="shared" si="8"/>
        <v>50.88286999</v>
      </c>
      <c r="AD28" s="15">
        <v>21.1</v>
      </c>
      <c r="AE28" s="15">
        <v>12.0</v>
      </c>
      <c r="AF28" s="15">
        <f t="shared" si="9"/>
        <v>24.76</v>
      </c>
      <c r="AG28" s="15">
        <f t="shared" si="10"/>
        <v>20.932</v>
      </c>
      <c r="AH28" s="15">
        <v>2.3</v>
      </c>
      <c r="AI28" s="15">
        <v>16.8</v>
      </c>
      <c r="AJ28" s="15">
        <v>85.7</v>
      </c>
      <c r="AK28" s="20">
        <f t="shared" si="11"/>
        <v>6.23</v>
      </c>
      <c r="AL28" s="21">
        <f t="shared" si="12"/>
        <v>8.509166667</v>
      </c>
      <c r="AM28" s="20">
        <f t="shared" si="13"/>
        <v>13.4783</v>
      </c>
      <c r="AN28" s="22" t="s">
        <v>111</v>
      </c>
      <c r="AO28" s="23">
        <v>0.5</v>
      </c>
      <c r="AP28" s="15">
        <v>4.5</v>
      </c>
      <c r="AQ28" s="15">
        <f t="shared" si="14"/>
        <v>8.75</v>
      </c>
      <c r="AR28" s="42">
        <f t="shared" si="15"/>
        <v>30.43492499</v>
      </c>
      <c r="AS28" s="24"/>
    </row>
    <row r="29" ht="15.75" customHeight="1">
      <c r="A29" s="40" t="s">
        <v>112</v>
      </c>
      <c r="B29" s="26" t="s">
        <v>54</v>
      </c>
      <c r="C29" s="27">
        <v>6.0</v>
      </c>
      <c r="D29" s="26">
        <v>28.6</v>
      </c>
      <c r="E29" s="26">
        <v>0.75</v>
      </c>
      <c r="F29" s="26">
        <v>14.6</v>
      </c>
      <c r="G29" s="26">
        <v>27.6</v>
      </c>
      <c r="H29" s="26">
        <v>630.0</v>
      </c>
      <c r="I29" s="26">
        <v>494.0</v>
      </c>
      <c r="J29" s="26">
        <v>175.0</v>
      </c>
      <c r="K29" s="28">
        <f t="shared" si="2"/>
        <v>0.5516637478</v>
      </c>
      <c r="L29" s="26">
        <v>4.0</v>
      </c>
      <c r="M29" s="26">
        <v>82.2</v>
      </c>
      <c r="N29" s="29" t="str">
        <f t="shared" si="3"/>
        <v>Big</v>
      </c>
      <c r="O29" s="30">
        <f t="shared" ref="O29:P29" si="45">((D29 - MIN(D$2:D$100)) / (MAX(D$2:D$100) - MIN(D$2:D$100))) * 10
</f>
        <v>5.72</v>
      </c>
      <c r="P29" s="30">
        <f t="shared" si="45"/>
        <v>1.370716511</v>
      </c>
      <c r="Q29" s="30">
        <f t="shared" si="46"/>
        <v>4.642857143</v>
      </c>
      <c r="R29" s="30">
        <f t="shared" si="47"/>
        <v>6.328502415</v>
      </c>
      <c r="S29" s="30">
        <f t="shared" si="5"/>
        <v>3.603948817</v>
      </c>
      <c r="T29" s="30">
        <f t="shared" si="6"/>
        <v>8</v>
      </c>
      <c r="U29" s="30">
        <f t="shared" si="7"/>
        <v>5.569620253</v>
      </c>
      <c r="V29" s="30">
        <f>O29 * VLOOKUP("3PT %", 'Trait Weights by Position'!$A$2:$D$8, 
              IF(N29="Guard", 2, IF(N29="Wing", 3, 4)), FALSE) / 10
</f>
        <v>5.72</v>
      </c>
      <c r="W29" s="30">
        <f>P29 * VLOOKUP("AST/TO Ratio", 'Trait Weights by Position'!$A$2:$D$8, 
              IF(N29="Guard", 2, IF(N29="Wing", 3, 4)), FALSE) / 10
</f>
        <v>0.2741433022</v>
      </c>
      <c r="X29" s="30">
        <f>Q29 * VLOOKUP("DREB %", 'Trait Weights by Position'!$A$2:$D$8, 
              IF(N29="Guard", 2, IF(N29="Wing", 3, 4)), FALSE) / 10
</f>
        <v>13.92857143</v>
      </c>
      <c r="Y29" s="30">
        <f>R29 * VLOOKUP("Usage Rate", 'Trait Weights by Position'!$A$2:$D$8, 
              IF(N29="Guard", 2, IF(N29="Wing", 3, 4)), FALSE) / 10
</f>
        <v>6.328502415</v>
      </c>
      <c r="Z29" s="30">
        <f>S29 * VLOOKUP("TS %", 'Trait Weights by Position'!$A$2:$D$8, 
              IF(N29="Guard", 2, IF(N29="Wing", 3, 4)), FALSE) / 10
</f>
        <v>9.009872042</v>
      </c>
      <c r="AA29" s="30">
        <f>T29 * VLOOKUP("Versatility Rating (1–5)", 'Trait Weights by Position'!$A$2:$D$8, 
              IF(N29="Guard", 2, IF(N29="Wing", 3, 4)), FALSE) / 10
</f>
        <v>10.4</v>
      </c>
      <c r="AB29" s="30">
        <f>U29 * VLOOKUP("Defensive Rating (Est.)", 'Trait Weights by Position'!$A$2:$D$8, 
              IF(N29="Guard", 2, IF(N29="Wing", 3, 4)), FALSE) / 10
</f>
        <v>5.569620253</v>
      </c>
      <c r="AC29" s="42">
        <f t="shared" si="8"/>
        <v>51.23070944</v>
      </c>
      <c r="AD29" s="27">
        <v>2.4</v>
      </c>
      <c r="AE29" s="27">
        <v>14.4</v>
      </c>
      <c r="AF29" s="27">
        <f t="shared" si="9"/>
        <v>18.12</v>
      </c>
      <c r="AG29" s="27">
        <f t="shared" si="10"/>
        <v>17.004</v>
      </c>
      <c r="AH29" s="27">
        <v>1.4</v>
      </c>
      <c r="AI29" s="27">
        <v>14.6</v>
      </c>
      <c r="AJ29" s="27">
        <v>82.2</v>
      </c>
      <c r="AK29" s="32">
        <f t="shared" si="11"/>
        <v>5.36</v>
      </c>
      <c r="AL29" s="33">
        <f t="shared" si="12"/>
        <v>7.025833333</v>
      </c>
      <c r="AM29" s="32">
        <f t="shared" si="13"/>
        <v>11.0171</v>
      </c>
      <c r="AN29" s="34" t="s">
        <v>113</v>
      </c>
      <c r="AO29" s="35">
        <v>0.5</v>
      </c>
      <c r="AP29" s="27">
        <v>3.5</v>
      </c>
      <c r="AQ29" s="27">
        <f t="shared" si="14"/>
        <v>6.25</v>
      </c>
      <c r="AR29" s="42">
        <f t="shared" si="15"/>
        <v>29.77048472</v>
      </c>
      <c r="AS29" s="41"/>
    </row>
    <row r="30" ht="15.75" customHeight="1">
      <c r="A30" s="13" t="s">
        <v>114</v>
      </c>
      <c r="B30" s="14" t="s">
        <v>58</v>
      </c>
      <c r="C30" s="15">
        <v>15.0</v>
      </c>
      <c r="D30" s="14">
        <v>23.5</v>
      </c>
      <c r="E30" s="14">
        <v>2.05</v>
      </c>
      <c r="F30" s="14">
        <v>16.0</v>
      </c>
      <c r="G30" s="14">
        <v>20.9</v>
      </c>
      <c r="H30" s="14">
        <v>391.0</v>
      </c>
      <c r="I30" s="14">
        <v>337.0</v>
      </c>
      <c r="J30" s="14">
        <v>99.0</v>
      </c>
      <c r="K30" s="16">
        <f t="shared" si="2"/>
        <v>0.5137166281</v>
      </c>
      <c r="L30" s="14">
        <v>4.0</v>
      </c>
      <c r="M30" s="14">
        <v>84.7</v>
      </c>
      <c r="N30" s="17" t="str">
        <f t="shared" si="3"/>
        <v>Wing</v>
      </c>
      <c r="O30" s="18">
        <f t="shared" ref="O30:P30" si="48">((D30 - MIN(D$2:D$100)) / (MAX(D$2:D$100) - MIN(D$2:D$100))) * 10
</f>
        <v>4.7</v>
      </c>
      <c r="P30" s="18">
        <f t="shared" si="48"/>
        <v>5.420560748</v>
      </c>
      <c r="Q30" s="18">
        <f t="shared" si="46"/>
        <v>5.267857143</v>
      </c>
      <c r="R30" s="18">
        <f t="shared" si="47"/>
        <v>3.09178744</v>
      </c>
      <c r="S30" s="18">
        <f t="shared" si="5"/>
        <v>1.720883291</v>
      </c>
      <c r="T30" s="18">
        <f t="shared" si="6"/>
        <v>8</v>
      </c>
      <c r="U30" s="18">
        <f t="shared" si="7"/>
        <v>4.514767932</v>
      </c>
      <c r="V30" s="18">
        <f>O30 * VLOOKUP("3PT %", 'Trait Weights by Position'!$A$2:$D$8, 
              IF(N30="Guard", 2, IF(N30="Wing", 3, 4)), FALSE) / 10
</f>
        <v>5.64</v>
      </c>
      <c r="W30" s="18">
        <f>P30 * VLOOKUP("AST/TO Ratio", 'Trait Weights by Position'!$A$2:$D$8, 
              IF(N30="Guard", 2, IF(N30="Wing", 3, 4)), FALSE) / 10
</f>
        <v>5.420560748</v>
      </c>
      <c r="X30" s="18">
        <f>Q30 * VLOOKUP("DREB %", 'Trait Weights by Position'!$A$2:$D$8, 
              IF(N30="Guard", 2, IF(N30="Wing", 3, 4)), FALSE) / 10
</f>
        <v>12.11607143</v>
      </c>
      <c r="Y30" s="18">
        <f>R30 * VLOOKUP("Usage Rate", 'Trait Weights by Position'!$A$2:$D$8, 
              IF(N30="Guard", 2, IF(N30="Wing", 3, 4)), FALSE) / 10
</f>
        <v>3.09178744</v>
      </c>
      <c r="Z30" s="18">
        <f>S30 * VLOOKUP("TS %", 'Trait Weights by Position'!$A$2:$D$8, 
              IF(N30="Guard", 2, IF(N30="Wing", 3, 4)), FALSE) / 10
</f>
        <v>2.237148278</v>
      </c>
      <c r="AA30" s="18">
        <f>T30 * VLOOKUP("Versatility Rating (1–5)", 'Trait Weights by Position'!$A$2:$D$8, 
              IF(N30="Guard", 2, IF(N30="Wing", 3, 4)), FALSE) / 10
</f>
        <v>16.8</v>
      </c>
      <c r="AB30" s="18">
        <f>U30 * VLOOKUP("Defensive Rating (Est.)", 'Trait Weights by Position'!$A$2:$D$8, 
              IF(N30="Guard", 2, IF(N30="Wing", 3, 4)), FALSE) / 10
</f>
        <v>4.966244726</v>
      </c>
      <c r="AC30" s="42">
        <f t="shared" si="8"/>
        <v>50.27181262</v>
      </c>
      <c r="AD30" s="15">
        <v>4.5</v>
      </c>
      <c r="AE30" s="15">
        <v>12.3</v>
      </c>
      <c r="AF30" s="15">
        <f t="shared" si="9"/>
        <v>15.9</v>
      </c>
      <c r="AG30" s="15">
        <f t="shared" si="10"/>
        <v>14.82</v>
      </c>
      <c r="AH30" s="15">
        <v>1.6</v>
      </c>
      <c r="AI30" s="43">
        <v>16.0</v>
      </c>
      <c r="AJ30" s="15">
        <v>84.7</v>
      </c>
      <c r="AK30" s="20">
        <f t="shared" si="11"/>
        <v>5.51</v>
      </c>
      <c r="AL30" s="21">
        <f t="shared" si="12"/>
        <v>7.745</v>
      </c>
      <c r="AM30" s="20">
        <f t="shared" si="13"/>
        <v>10.575</v>
      </c>
      <c r="AN30" s="22" t="s">
        <v>115</v>
      </c>
      <c r="AO30" s="23">
        <v>1.0</v>
      </c>
      <c r="AP30" s="15">
        <v>4.0</v>
      </c>
      <c r="AQ30" s="15">
        <f t="shared" si="14"/>
        <v>7.5</v>
      </c>
      <c r="AR30" s="42">
        <f t="shared" si="15"/>
        <v>29.70840631</v>
      </c>
      <c r="AS30" s="24"/>
    </row>
    <row r="31" ht="15.75" customHeight="1">
      <c r="A31" s="40" t="s">
        <v>116</v>
      </c>
      <c r="B31" s="26" t="s">
        <v>58</v>
      </c>
      <c r="C31" s="27">
        <v>5.0</v>
      </c>
      <c r="D31" s="26">
        <v>37.2</v>
      </c>
      <c r="E31" s="26">
        <v>1.5</v>
      </c>
      <c r="F31" s="26">
        <v>4.2</v>
      </c>
      <c r="G31" s="26">
        <v>18.3</v>
      </c>
      <c r="H31" s="26">
        <v>450.0</v>
      </c>
      <c r="I31" s="26">
        <v>345.0</v>
      </c>
      <c r="J31" s="26">
        <v>73.0</v>
      </c>
      <c r="K31" s="28">
        <f t="shared" si="2"/>
        <v>0.5966270683</v>
      </c>
      <c r="L31" s="26">
        <v>4.0</v>
      </c>
      <c r="M31" s="26">
        <v>82.5</v>
      </c>
      <c r="N31" s="29" t="str">
        <f t="shared" si="3"/>
        <v>Wing</v>
      </c>
      <c r="O31" s="30">
        <f t="shared" ref="O31:P31" si="49">((D31 - MIN(D$2:D$100)) / (MAX(D$2:D$100) - MIN(D$2:D$100))) * 10
</f>
        <v>7.44</v>
      </c>
      <c r="P31" s="30">
        <f t="shared" si="49"/>
        <v>3.707165109</v>
      </c>
      <c r="Q31" s="30">
        <f t="shared" si="46"/>
        <v>0</v>
      </c>
      <c r="R31" s="30">
        <f t="shared" si="47"/>
        <v>1.835748792</v>
      </c>
      <c r="S31" s="30">
        <f t="shared" si="5"/>
        <v>5.835182161</v>
      </c>
      <c r="T31" s="30">
        <f t="shared" si="6"/>
        <v>8</v>
      </c>
      <c r="U31" s="30">
        <f t="shared" si="7"/>
        <v>5.443037975</v>
      </c>
      <c r="V31" s="30">
        <f>O31 * VLOOKUP("3PT %", 'Trait Weights by Position'!$A$2:$D$8, 
              IF(N31="Guard", 2, IF(N31="Wing", 3, 4)), FALSE) / 10
</f>
        <v>8.928</v>
      </c>
      <c r="W31" s="30">
        <f>P31 * VLOOKUP("AST/TO Ratio", 'Trait Weights by Position'!$A$2:$D$8, 
              IF(N31="Guard", 2, IF(N31="Wing", 3, 4)), FALSE) / 10
</f>
        <v>3.707165109</v>
      </c>
      <c r="X31" s="30">
        <f>Q31 * VLOOKUP("DREB %", 'Trait Weights by Position'!$A$2:$D$8, 
              IF(N31="Guard", 2, IF(N31="Wing", 3, 4)), FALSE) / 10
</f>
        <v>0</v>
      </c>
      <c r="Y31" s="30">
        <f>R31 * VLOOKUP("Usage Rate", 'Trait Weights by Position'!$A$2:$D$8, 
              IF(N31="Guard", 2, IF(N31="Wing", 3, 4)), FALSE) / 10
</f>
        <v>1.835748792</v>
      </c>
      <c r="Z31" s="30">
        <f>S31 * VLOOKUP("TS %", 'Trait Weights by Position'!$A$2:$D$8, 
              IF(N31="Guard", 2, IF(N31="Wing", 3, 4)), FALSE) / 10
</f>
        <v>7.58573681</v>
      </c>
      <c r="AA31" s="30">
        <f>T31 * VLOOKUP("Versatility Rating (1–5)", 'Trait Weights by Position'!$A$2:$D$8, 
              IF(N31="Guard", 2, IF(N31="Wing", 3, 4)), FALSE) / 10
</f>
        <v>16.8</v>
      </c>
      <c r="AB31" s="30">
        <f>U31 * VLOOKUP("Defensive Rating (Est.)", 'Trait Weights by Position'!$A$2:$D$8, 
              IF(N31="Guard", 2, IF(N31="Wing", 3, 4)), FALSE) / 10
</f>
        <v>5.987341772</v>
      </c>
      <c r="AC31" s="42">
        <f t="shared" si="8"/>
        <v>44.84399248</v>
      </c>
      <c r="AD31" s="27">
        <v>36.1</v>
      </c>
      <c r="AE31" s="27">
        <v>14.0</v>
      </c>
      <c r="AF31" s="27">
        <f t="shared" si="9"/>
        <v>36.76</v>
      </c>
      <c r="AG31" s="27">
        <f t="shared" si="10"/>
        <v>29.932</v>
      </c>
      <c r="AH31" s="27">
        <v>2.6</v>
      </c>
      <c r="AI31" s="27">
        <v>12.1</v>
      </c>
      <c r="AJ31" s="27">
        <v>82.5</v>
      </c>
      <c r="AK31" s="32">
        <f t="shared" si="11"/>
        <v>6.02</v>
      </c>
      <c r="AL31" s="33">
        <f t="shared" si="12"/>
        <v>7.623333333</v>
      </c>
      <c r="AM31" s="32">
        <f>(AL31 * 0.5) + (AG31 * 0.5)
</f>
        <v>18.77766667</v>
      </c>
      <c r="AN31" s="34" t="s">
        <v>117</v>
      </c>
      <c r="AO31" s="35">
        <v>1.0</v>
      </c>
      <c r="AP31" s="27">
        <v>5.0</v>
      </c>
      <c r="AQ31" s="27">
        <f t="shared" si="14"/>
        <v>10</v>
      </c>
      <c r="AR31" s="42">
        <f t="shared" si="15"/>
        <v>29.55529624</v>
      </c>
      <c r="AS31" s="41"/>
    </row>
    <row r="32" ht="15.75" customHeight="1">
      <c r="A32" s="13" t="s">
        <v>118</v>
      </c>
      <c r="B32" s="14" t="s">
        <v>58</v>
      </c>
      <c r="C32" s="15">
        <v>21.0</v>
      </c>
      <c r="D32" s="14">
        <v>45.5</v>
      </c>
      <c r="E32" s="14">
        <v>1.07</v>
      </c>
      <c r="F32" s="14">
        <v>6.7</v>
      </c>
      <c r="G32" s="14">
        <v>19.3</v>
      </c>
      <c r="H32" s="14">
        <v>501.0</v>
      </c>
      <c r="I32" s="14">
        <v>381.0</v>
      </c>
      <c r="J32" s="14">
        <v>53.0</v>
      </c>
      <c r="K32" s="16">
        <f t="shared" si="2"/>
        <v>0.6195587653</v>
      </c>
      <c r="L32" s="14">
        <v>3.5</v>
      </c>
      <c r="M32" s="14">
        <v>93.0</v>
      </c>
      <c r="N32" s="17" t="str">
        <f t="shared" si="3"/>
        <v>Wing</v>
      </c>
      <c r="O32" s="18">
        <f t="shared" ref="O32:R32" si="50">((D32 - MIN(D$2:D$100)) / (MAX(D$2:D$100) - MIN(D$2:D$100))) * 10
</f>
        <v>9.1</v>
      </c>
      <c r="P32" s="18">
        <f t="shared" si="50"/>
        <v>2.367601246</v>
      </c>
      <c r="Q32" s="18">
        <f t="shared" si="50"/>
        <v>1.116071429</v>
      </c>
      <c r="R32" s="18">
        <f t="shared" si="50"/>
        <v>2.31884058</v>
      </c>
      <c r="S32" s="18">
        <f t="shared" si="5"/>
        <v>6.973131194</v>
      </c>
      <c r="T32" s="18">
        <f t="shared" si="6"/>
        <v>7</v>
      </c>
      <c r="U32" s="18">
        <f t="shared" si="7"/>
        <v>1.012658228</v>
      </c>
      <c r="V32" s="18">
        <f>O32 * VLOOKUP("3PT %", 'Trait Weights by Position'!$A$2:$D$8, 
              IF(N32="Guard", 2, IF(N32="Wing", 3, 4)), FALSE) / 10
</f>
        <v>10.92</v>
      </c>
      <c r="W32" s="18">
        <f>P32 * VLOOKUP("AST/TO Ratio", 'Trait Weights by Position'!$A$2:$D$8, 
              IF(N32="Guard", 2, IF(N32="Wing", 3, 4)), FALSE) / 10
</f>
        <v>2.367601246</v>
      </c>
      <c r="X32" s="18">
        <f>Q32 * VLOOKUP("DREB %", 'Trait Weights by Position'!$A$2:$D$8, 
              IF(N32="Guard", 2, IF(N32="Wing", 3, 4)), FALSE) / 10
</f>
        <v>2.566964286</v>
      </c>
      <c r="Y32" s="18">
        <f>R32 * VLOOKUP("Usage Rate", 'Trait Weights by Position'!$A$2:$D$8, 
              IF(N32="Guard", 2, IF(N32="Wing", 3, 4)), FALSE) / 10
</f>
        <v>2.31884058</v>
      </c>
      <c r="Z32" s="18">
        <f>S32 * VLOOKUP("TS %", 'Trait Weights by Position'!$A$2:$D$8, 
              IF(N32="Guard", 2, IF(N32="Wing", 3, 4)), FALSE) / 10
</f>
        <v>9.065070552</v>
      </c>
      <c r="AA32" s="18">
        <f>T32 * VLOOKUP("Versatility Rating (1–5)", 'Trait Weights by Position'!$A$2:$D$8, 
              IF(N32="Guard", 2, IF(N32="Wing", 3, 4)), FALSE) / 10
</f>
        <v>14.7</v>
      </c>
      <c r="AB32" s="18">
        <f>U32 * VLOOKUP("Defensive Rating (Est.)", 'Trait Weights by Position'!$A$2:$D$8, 
              IF(N32="Guard", 2, IF(N32="Wing", 3, 4)), FALSE) / 10
</f>
        <v>1.113924051</v>
      </c>
      <c r="AC32" s="42">
        <f t="shared" si="8"/>
        <v>43.05240071</v>
      </c>
      <c r="AD32" s="15">
        <v>60.4</v>
      </c>
      <c r="AE32" s="15">
        <v>14.4</v>
      </c>
      <c r="AF32" s="15">
        <f t="shared" si="9"/>
        <v>51.46</v>
      </c>
      <c r="AG32" s="15">
        <f t="shared" si="10"/>
        <v>40.342</v>
      </c>
      <c r="AH32" s="15">
        <v>1.5</v>
      </c>
      <c r="AI32" s="15">
        <v>6.7</v>
      </c>
      <c r="AJ32" s="15">
        <v>93.0</v>
      </c>
      <c r="AK32" s="20">
        <f t="shared" si="11"/>
        <v>2.44</v>
      </c>
      <c r="AL32" s="21">
        <f t="shared" si="12"/>
        <v>4.330833333</v>
      </c>
      <c r="AM32" s="20">
        <f t="shared" ref="AM32:AM35" si="52">(AL32 * 0.6) + (AG32 * 0.4)
</f>
        <v>18.7353</v>
      </c>
      <c r="AN32" s="22" t="s">
        <v>119</v>
      </c>
      <c r="AO32" s="23">
        <v>0.5</v>
      </c>
      <c r="AP32" s="15">
        <v>3.5</v>
      </c>
      <c r="AQ32" s="15">
        <f t="shared" si="14"/>
        <v>6.25</v>
      </c>
      <c r="AR32" s="42">
        <f t="shared" si="15"/>
        <v>27.99679036</v>
      </c>
      <c r="AS32" s="24"/>
    </row>
    <row r="33" ht="15.75" customHeight="1">
      <c r="A33" s="40" t="s">
        <v>120</v>
      </c>
      <c r="B33" s="26" t="s">
        <v>58</v>
      </c>
      <c r="C33" s="27">
        <v>26.0</v>
      </c>
      <c r="D33" s="26">
        <v>21.2</v>
      </c>
      <c r="E33" s="26">
        <v>0.93</v>
      </c>
      <c r="F33" s="26">
        <v>12.8</v>
      </c>
      <c r="G33" s="26">
        <v>23.8</v>
      </c>
      <c r="H33" s="26">
        <v>244.0</v>
      </c>
      <c r="I33" s="26">
        <v>192.0</v>
      </c>
      <c r="J33" s="26">
        <v>79.0</v>
      </c>
      <c r="K33" s="28">
        <f t="shared" si="2"/>
        <v>0.538013759</v>
      </c>
      <c r="L33" s="26">
        <v>4.0</v>
      </c>
      <c r="M33" s="26">
        <v>90.8</v>
      </c>
      <c r="N33" s="29" t="str">
        <f t="shared" si="3"/>
        <v>Wing</v>
      </c>
      <c r="O33" s="30">
        <f t="shared" ref="O33:R33" si="51">((D33 - MIN(D$2:D$100)) / (MAX(D$2:D$100) - MIN(D$2:D$100))) * 10
</f>
        <v>4.24</v>
      </c>
      <c r="P33" s="30">
        <f t="shared" si="51"/>
        <v>1.931464174</v>
      </c>
      <c r="Q33" s="30">
        <f t="shared" si="51"/>
        <v>3.839285714</v>
      </c>
      <c r="R33" s="30">
        <f t="shared" si="51"/>
        <v>4.492753623</v>
      </c>
      <c r="S33" s="30">
        <f t="shared" si="5"/>
        <v>2.92658981</v>
      </c>
      <c r="T33" s="30">
        <f t="shared" si="6"/>
        <v>8</v>
      </c>
      <c r="U33" s="30">
        <f t="shared" si="7"/>
        <v>1.94092827</v>
      </c>
      <c r="V33" s="30">
        <f>O33 * VLOOKUP("3PT %", 'Trait Weights by Position'!$A$2:$D$8, 
              IF(N33="Guard", 2, IF(N33="Wing", 3, 4)), FALSE) / 10
</f>
        <v>5.088</v>
      </c>
      <c r="W33" s="30">
        <f>P33 * VLOOKUP("AST/TO Ratio", 'Trait Weights by Position'!$A$2:$D$8, 
              IF(N33="Guard", 2, IF(N33="Wing", 3, 4)), FALSE) / 10
</f>
        <v>1.931464174</v>
      </c>
      <c r="X33" s="30">
        <f>Q33 * VLOOKUP("DREB %", 'Trait Weights by Position'!$A$2:$D$8, 
              IF(N33="Guard", 2, IF(N33="Wing", 3, 4)), FALSE) / 10
</f>
        <v>8.830357143</v>
      </c>
      <c r="Y33" s="30">
        <f>R33 * VLOOKUP("Usage Rate", 'Trait Weights by Position'!$A$2:$D$8, 
              IF(N33="Guard", 2, IF(N33="Wing", 3, 4)), FALSE) / 10
</f>
        <v>4.492753623</v>
      </c>
      <c r="Z33" s="30">
        <f>S33 * VLOOKUP("TS %", 'Trait Weights by Position'!$A$2:$D$8, 
              IF(N33="Guard", 2, IF(N33="Wing", 3, 4)), FALSE) / 10
</f>
        <v>3.804566753</v>
      </c>
      <c r="AA33" s="30">
        <f>T33 * VLOOKUP("Versatility Rating (1–5)", 'Trait Weights by Position'!$A$2:$D$8, 
              IF(N33="Guard", 2, IF(N33="Wing", 3, 4)), FALSE) / 10
</f>
        <v>16.8</v>
      </c>
      <c r="AB33" s="30">
        <f>U33 * VLOOKUP("Defensive Rating (Est.)", 'Trait Weights by Position'!$A$2:$D$8, 
              IF(N33="Guard", 2, IF(N33="Wing", 3, 4)), FALSE) / 10
</f>
        <v>2.135021097</v>
      </c>
      <c r="AC33" s="42">
        <f t="shared" si="8"/>
        <v>43.08216279</v>
      </c>
      <c r="AD33" s="27">
        <v>14.4</v>
      </c>
      <c r="AE33" s="27">
        <v>18.9</v>
      </c>
      <c r="AF33" s="27">
        <f t="shared" si="9"/>
        <v>18.48</v>
      </c>
      <c r="AG33" s="27">
        <f t="shared" si="10"/>
        <v>18.606</v>
      </c>
      <c r="AH33" s="27">
        <v>1.4</v>
      </c>
      <c r="AI33" s="27">
        <v>12.8</v>
      </c>
      <c r="AJ33" s="27">
        <v>90.8</v>
      </c>
      <c r="AK33" s="32">
        <f t="shared" si="11"/>
        <v>3.85</v>
      </c>
      <c r="AL33" s="33">
        <f t="shared" si="12"/>
        <v>6.511666667</v>
      </c>
      <c r="AM33" s="32">
        <f t="shared" si="52"/>
        <v>11.3494</v>
      </c>
      <c r="AN33" s="34" t="s">
        <v>121</v>
      </c>
      <c r="AO33" s="35">
        <v>0.5</v>
      </c>
      <c r="AP33" s="27">
        <v>4.0</v>
      </c>
      <c r="AQ33" s="27">
        <f t="shared" si="14"/>
        <v>7.5</v>
      </c>
      <c r="AR33" s="42">
        <f t="shared" si="15"/>
        <v>25.8459014</v>
      </c>
      <c r="AS33" s="41"/>
    </row>
    <row r="34" ht="15.75" customHeight="1">
      <c r="A34" s="13" t="s">
        <v>122</v>
      </c>
      <c r="B34" s="14" t="s">
        <v>58</v>
      </c>
      <c r="C34" s="15">
        <v>22.0</v>
      </c>
      <c r="D34" s="14">
        <v>39.0</v>
      </c>
      <c r="E34" s="14">
        <v>1.31</v>
      </c>
      <c r="F34" s="14">
        <v>5.9</v>
      </c>
      <c r="G34" s="14">
        <v>18.2</v>
      </c>
      <c r="H34" s="14">
        <v>399.0</v>
      </c>
      <c r="I34" s="14">
        <v>312.0</v>
      </c>
      <c r="J34" s="14">
        <v>58.0</v>
      </c>
      <c r="K34" s="16">
        <f t="shared" si="2"/>
        <v>0.5910760844</v>
      </c>
      <c r="L34" s="14">
        <v>3.5</v>
      </c>
      <c r="M34" s="14">
        <v>94.1</v>
      </c>
      <c r="N34" s="17" t="str">
        <f t="shared" si="3"/>
        <v>Wing</v>
      </c>
      <c r="O34" s="18">
        <f t="shared" ref="O34:R34" si="53">((D34 - MIN(D$2:D$100)) / (MAX(D$2:D$100) - MIN(D$2:D$100))) * 10
</f>
        <v>7.8</v>
      </c>
      <c r="P34" s="18">
        <f t="shared" si="53"/>
        <v>3.115264798</v>
      </c>
      <c r="Q34" s="18">
        <f t="shared" si="53"/>
        <v>0.7589285714</v>
      </c>
      <c r="R34" s="18">
        <f t="shared" si="53"/>
        <v>1.787439614</v>
      </c>
      <c r="S34" s="18">
        <f t="shared" si="5"/>
        <v>5.559723403</v>
      </c>
      <c r="T34" s="18">
        <f t="shared" si="6"/>
        <v>7</v>
      </c>
      <c r="U34" s="18">
        <f t="shared" si="7"/>
        <v>0.5485232068</v>
      </c>
      <c r="V34" s="18">
        <f>O34 * VLOOKUP("3PT %", 'Trait Weights by Position'!$A$2:$D$8, 
              IF(N34="Guard", 2, IF(N34="Wing", 3, 4)), FALSE) / 10
</f>
        <v>9.36</v>
      </c>
      <c r="W34" s="18">
        <f>P34 * VLOOKUP("AST/TO Ratio", 'Trait Weights by Position'!$A$2:$D$8, 
              IF(N34="Guard", 2, IF(N34="Wing", 3, 4)), FALSE) / 10
</f>
        <v>3.115264798</v>
      </c>
      <c r="X34" s="18">
        <f>Q34 * VLOOKUP("DREB %", 'Trait Weights by Position'!$A$2:$D$8, 
              IF(N34="Guard", 2, IF(N34="Wing", 3, 4)), FALSE) / 10
</f>
        <v>1.745535714</v>
      </c>
      <c r="Y34" s="18">
        <f>R34 * VLOOKUP("Usage Rate", 'Trait Weights by Position'!$A$2:$D$8, 
              IF(N34="Guard", 2, IF(N34="Wing", 3, 4)), FALSE) / 10
</f>
        <v>1.787439614</v>
      </c>
      <c r="Z34" s="18">
        <f>S34 * VLOOKUP("TS %", 'Trait Weights by Position'!$A$2:$D$8, 
              IF(N34="Guard", 2, IF(N34="Wing", 3, 4)), FALSE) / 10
</f>
        <v>7.227640424</v>
      </c>
      <c r="AA34" s="18">
        <f>T34 * VLOOKUP("Versatility Rating (1–5)", 'Trait Weights by Position'!$A$2:$D$8, 
              IF(N34="Guard", 2, IF(N34="Wing", 3, 4)), FALSE) / 10
</f>
        <v>14.7</v>
      </c>
      <c r="AB34" s="18">
        <f>U34 * VLOOKUP("Defensive Rating (Est.)", 'Trait Weights by Position'!$A$2:$D$8, 
              IF(N34="Guard", 2, IF(N34="Wing", 3, 4)), FALSE) / 10
</f>
        <v>0.6033755274</v>
      </c>
      <c r="AC34" s="42">
        <f t="shared" si="8"/>
        <v>38.53925608</v>
      </c>
      <c r="AD34" s="15">
        <v>51.0</v>
      </c>
      <c r="AE34" s="15">
        <v>15.2</v>
      </c>
      <c r="AF34" s="15">
        <f t="shared" si="9"/>
        <v>43.8</v>
      </c>
      <c r="AG34" s="15">
        <f t="shared" si="10"/>
        <v>35.22</v>
      </c>
      <c r="AH34" s="15">
        <v>1.2</v>
      </c>
      <c r="AI34" s="15">
        <v>5.9</v>
      </c>
      <c r="AJ34" s="15">
        <v>94.1</v>
      </c>
      <c r="AK34" s="20">
        <f t="shared" si="11"/>
        <v>1.83</v>
      </c>
      <c r="AL34" s="21">
        <f t="shared" si="12"/>
        <v>4.261666667</v>
      </c>
      <c r="AM34" s="20">
        <f t="shared" si="52"/>
        <v>16.645</v>
      </c>
      <c r="AN34" s="22" t="s">
        <v>123</v>
      </c>
      <c r="AO34" s="23">
        <v>0.5</v>
      </c>
      <c r="AP34" s="15">
        <v>4.0</v>
      </c>
      <c r="AQ34" s="15">
        <f t="shared" si="14"/>
        <v>7.5</v>
      </c>
      <c r="AR34" s="42">
        <f t="shared" si="15"/>
        <v>25.16312804</v>
      </c>
      <c r="AS34" s="24"/>
    </row>
    <row r="35" ht="15.75" customHeight="1">
      <c r="A35" s="44" t="s">
        <v>124</v>
      </c>
      <c r="B35" s="45" t="s">
        <v>54</v>
      </c>
      <c r="C35" s="46">
        <v>28.0</v>
      </c>
      <c r="D35" s="45">
        <v>30.8</v>
      </c>
      <c r="E35" s="45">
        <v>0.86</v>
      </c>
      <c r="F35" s="45">
        <v>8.5</v>
      </c>
      <c r="G35" s="45">
        <v>16.5</v>
      </c>
      <c r="H35" s="45">
        <v>160.0</v>
      </c>
      <c r="I35" s="45">
        <v>142.0</v>
      </c>
      <c r="J35" s="45">
        <v>13.0</v>
      </c>
      <c r="K35" s="47">
        <f t="shared" si="2"/>
        <v>0.5415651232</v>
      </c>
      <c r="L35" s="45">
        <v>4.0</v>
      </c>
      <c r="M35" s="45">
        <v>85.8</v>
      </c>
      <c r="N35" s="48" t="str">
        <f t="shared" si="3"/>
        <v>Big</v>
      </c>
      <c r="O35" s="49">
        <f t="shared" ref="O35:R35" si="54">((D35 - MIN(D$2:D$100)) / (MAX(D$2:D$100) - MIN(D$2:D$100))) * 10
</f>
        <v>6.16</v>
      </c>
      <c r="P35" s="49">
        <f t="shared" si="54"/>
        <v>1.713395639</v>
      </c>
      <c r="Q35" s="49">
        <f t="shared" si="54"/>
        <v>1.919642857</v>
      </c>
      <c r="R35" s="49">
        <f t="shared" si="54"/>
        <v>0.9661835749</v>
      </c>
      <c r="S35" s="49">
        <f t="shared" si="5"/>
        <v>3.102820615</v>
      </c>
      <c r="T35" s="49">
        <f t="shared" si="6"/>
        <v>8</v>
      </c>
      <c r="U35" s="49">
        <f t="shared" si="7"/>
        <v>4.050632911</v>
      </c>
      <c r="V35" s="49">
        <f>O35 * VLOOKUP("3PT %", 'Trait Weights by Position'!$A$2:$D$8, 
              IF(N35="Guard", 2, IF(N35="Wing", 3, 4)), FALSE) / 10
</f>
        <v>6.16</v>
      </c>
      <c r="W35" s="49">
        <f>P35 * VLOOKUP("AST/TO Ratio", 'Trait Weights by Position'!$A$2:$D$8, 
              IF(N35="Guard", 2, IF(N35="Wing", 3, 4)), FALSE) / 10
</f>
        <v>0.3426791277</v>
      </c>
      <c r="X35" s="49">
        <f>Q35 * VLOOKUP("DREB %", 'Trait Weights by Position'!$A$2:$D$8, 
              IF(N35="Guard", 2, IF(N35="Wing", 3, 4)), FALSE) / 10
</f>
        <v>5.758928571</v>
      </c>
      <c r="Y35" s="49">
        <f>R35 * VLOOKUP("Usage Rate", 'Trait Weights by Position'!$A$2:$D$8, 
              IF(N35="Guard", 2, IF(N35="Wing", 3, 4)), FALSE) / 10
</f>
        <v>0.9661835749</v>
      </c>
      <c r="Z35" s="49">
        <f>S35 * VLOOKUP("TS %", 'Trait Weights by Position'!$A$2:$D$8, 
              IF(N35="Guard", 2, IF(N35="Wing", 3, 4)), FALSE) / 10
</f>
        <v>7.757051537</v>
      </c>
      <c r="AA35" s="49">
        <f>T35 * VLOOKUP("Versatility Rating (1–5)", 'Trait Weights by Position'!$A$2:$D$8, 
              IF(N35="Guard", 2, IF(N35="Wing", 3, 4)), FALSE) / 10
</f>
        <v>10.4</v>
      </c>
      <c r="AB35" s="49">
        <f>U35 * VLOOKUP("Defensive Rating (Est.)", 'Trait Weights by Position'!$A$2:$D$8, 
              IF(N35="Guard", 2, IF(N35="Wing", 3, 4)), FALSE) / 10
</f>
        <v>4.050632911</v>
      </c>
      <c r="AC35" s="50">
        <f t="shared" si="8"/>
        <v>35.43547572</v>
      </c>
      <c r="AD35" s="46">
        <v>35.1</v>
      </c>
      <c r="AE35" s="46">
        <v>6.3</v>
      </c>
      <c r="AF35" s="46">
        <f t="shared" si="9"/>
        <v>32.52</v>
      </c>
      <c r="AG35" s="46">
        <f t="shared" si="10"/>
        <v>24.654</v>
      </c>
      <c r="AH35" s="46">
        <v>2.1</v>
      </c>
      <c r="AI35" s="46">
        <v>8.5</v>
      </c>
      <c r="AJ35" s="46">
        <v>85.8</v>
      </c>
      <c r="AK35" s="51">
        <f t="shared" si="11"/>
        <v>4.36</v>
      </c>
      <c r="AL35" s="52">
        <f t="shared" si="12"/>
        <v>5.633333333</v>
      </c>
      <c r="AM35" s="51">
        <f t="shared" si="52"/>
        <v>13.2416</v>
      </c>
      <c r="AN35" s="53" t="s">
        <v>125</v>
      </c>
      <c r="AO35" s="54">
        <v>0.5</v>
      </c>
      <c r="AP35" s="46">
        <v>4.0</v>
      </c>
      <c r="AQ35" s="46">
        <f t="shared" si="14"/>
        <v>7.5</v>
      </c>
      <c r="AR35" s="50">
        <f t="shared" si="15"/>
        <v>22.59021786</v>
      </c>
      <c r="AS35" s="55"/>
    </row>
    <row r="36" ht="15.75" customHeight="1">
      <c r="C36" s="56"/>
      <c r="K36" s="57"/>
      <c r="N36" s="2"/>
      <c r="AC36" s="56"/>
      <c r="AD36" s="56"/>
      <c r="AE36" s="56"/>
      <c r="AF36" s="56"/>
      <c r="AG36" s="56"/>
      <c r="AH36" s="56"/>
      <c r="AI36" s="56"/>
      <c r="AJ36" s="56"/>
      <c r="AK36" s="56"/>
      <c r="AL36" s="58"/>
      <c r="AM36" s="56"/>
      <c r="AN36" s="59"/>
      <c r="AO36" s="60"/>
      <c r="AP36" s="56"/>
      <c r="AQ36" s="56"/>
      <c r="AR36" s="56"/>
    </row>
    <row r="37" ht="15.75" customHeight="1">
      <c r="C37" s="56"/>
      <c r="K37" s="61"/>
      <c r="N37" s="2"/>
      <c r="AC37" s="56"/>
      <c r="AD37" s="56"/>
      <c r="AE37" s="56"/>
      <c r="AF37" s="56"/>
      <c r="AG37" s="56"/>
      <c r="AH37" s="56"/>
      <c r="AI37" s="56"/>
      <c r="AJ37" s="56"/>
      <c r="AK37" s="56"/>
      <c r="AL37" s="58"/>
      <c r="AM37" s="56"/>
      <c r="AN37" s="59"/>
      <c r="AO37" s="60"/>
      <c r="AP37" s="56"/>
      <c r="AQ37" s="56"/>
      <c r="AR37" s="56"/>
    </row>
    <row r="38" ht="15.75" customHeight="1">
      <c r="C38" s="56"/>
      <c r="K38" s="61"/>
      <c r="N38" s="2"/>
      <c r="AC38" s="56"/>
      <c r="AD38" s="56"/>
      <c r="AE38" s="56"/>
      <c r="AF38" s="56"/>
      <c r="AG38" s="56"/>
      <c r="AH38" s="56"/>
      <c r="AI38" s="56"/>
      <c r="AJ38" s="56"/>
      <c r="AK38" s="56"/>
      <c r="AL38" s="58"/>
      <c r="AM38" s="56"/>
      <c r="AN38" s="59"/>
      <c r="AO38" s="60"/>
      <c r="AP38" s="56"/>
      <c r="AQ38" s="56"/>
      <c r="AR38" s="56"/>
    </row>
    <row r="39" ht="15.75" customHeight="1">
      <c r="C39" s="56"/>
      <c r="K39" s="61"/>
      <c r="N39" s="2"/>
      <c r="AC39" s="56"/>
      <c r="AD39" s="56"/>
      <c r="AE39" s="56"/>
      <c r="AF39" s="56"/>
      <c r="AG39" s="56"/>
      <c r="AH39" s="56"/>
      <c r="AI39" s="56"/>
      <c r="AJ39" s="56"/>
      <c r="AK39" s="56"/>
      <c r="AL39" s="58"/>
      <c r="AM39" s="56"/>
      <c r="AN39" s="59"/>
      <c r="AO39" s="60"/>
      <c r="AP39" s="56"/>
      <c r="AQ39" s="56"/>
      <c r="AR39" s="56"/>
    </row>
    <row r="40" ht="15.75" customHeight="1">
      <c r="C40" s="56"/>
      <c r="K40" s="61"/>
      <c r="N40" s="2"/>
      <c r="AC40" s="56"/>
      <c r="AD40" s="56"/>
      <c r="AE40" s="56"/>
      <c r="AF40" s="56"/>
      <c r="AG40" s="56"/>
      <c r="AH40" s="56"/>
      <c r="AI40" s="56"/>
      <c r="AJ40" s="56"/>
      <c r="AK40" s="56"/>
      <c r="AL40" s="58"/>
      <c r="AM40" s="56"/>
      <c r="AN40" s="59"/>
      <c r="AO40" s="60"/>
      <c r="AP40" s="56"/>
      <c r="AQ40" s="56"/>
      <c r="AR40" s="56"/>
    </row>
    <row r="41" ht="15.75" customHeight="1">
      <c r="C41" s="56"/>
      <c r="K41" s="61"/>
      <c r="N41" s="2"/>
      <c r="AC41" s="56"/>
      <c r="AD41" s="56"/>
      <c r="AE41" s="56"/>
      <c r="AF41" s="56"/>
      <c r="AG41" s="56"/>
      <c r="AH41" s="56"/>
      <c r="AI41" s="56"/>
      <c r="AJ41" s="56"/>
      <c r="AK41" s="56"/>
      <c r="AL41" s="58"/>
      <c r="AM41" s="56"/>
      <c r="AN41" s="59"/>
      <c r="AO41" s="60"/>
      <c r="AP41" s="56"/>
      <c r="AQ41" s="56"/>
      <c r="AR41" s="56"/>
    </row>
    <row r="42" ht="15.75" customHeight="1">
      <c r="C42" s="56"/>
      <c r="K42" s="61"/>
      <c r="N42" s="2"/>
      <c r="AC42" s="56"/>
      <c r="AD42" s="56"/>
      <c r="AE42" s="56"/>
      <c r="AF42" s="56"/>
      <c r="AG42" s="56"/>
      <c r="AH42" s="56"/>
      <c r="AI42" s="56"/>
      <c r="AJ42" s="56"/>
      <c r="AK42" s="56"/>
      <c r="AL42" s="58"/>
      <c r="AM42" s="56"/>
      <c r="AN42" s="59"/>
      <c r="AO42" s="60"/>
      <c r="AP42" s="56"/>
      <c r="AQ42" s="56"/>
      <c r="AR42" s="56"/>
    </row>
    <row r="43" ht="15.75" customHeight="1">
      <c r="C43" s="56"/>
      <c r="K43" s="61"/>
      <c r="N43" s="2"/>
      <c r="AC43" s="56"/>
      <c r="AD43" s="56"/>
      <c r="AE43" s="56"/>
      <c r="AF43" s="56"/>
      <c r="AG43" s="56"/>
      <c r="AH43" s="56"/>
      <c r="AI43" s="56"/>
      <c r="AJ43" s="56"/>
      <c r="AK43" s="56"/>
      <c r="AL43" s="58"/>
      <c r="AM43" s="56"/>
      <c r="AN43" s="59"/>
      <c r="AO43" s="60"/>
      <c r="AP43" s="56"/>
      <c r="AQ43" s="56"/>
      <c r="AR43" s="56"/>
    </row>
    <row r="44" ht="15.75" customHeight="1">
      <c r="C44" s="56"/>
      <c r="K44" s="61"/>
      <c r="N44" s="2"/>
      <c r="AC44" s="56"/>
      <c r="AD44" s="56"/>
      <c r="AE44" s="56"/>
      <c r="AF44" s="56"/>
      <c r="AG44" s="56"/>
      <c r="AH44" s="56"/>
      <c r="AI44" s="56"/>
      <c r="AJ44" s="56"/>
      <c r="AK44" s="56"/>
      <c r="AL44" s="58"/>
      <c r="AM44" s="56"/>
      <c r="AN44" s="59"/>
      <c r="AO44" s="60"/>
      <c r="AP44" s="56"/>
      <c r="AQ44" s="56"/>
      <c r="AR44" s="56"/>
    </row>
    <row r="45" ht="15.75" customHeight="1">
      <c r="C45" s="56"/>
      <c r="K45" s="61"/>
      <c r="N45" s="2"/>
      <c r="AC45" s="56"/>
      <c r="AD45" s="56"/>
      <c r="AE45" s="56"/>
      <c r="AF45" s="56"/>
      <c r="AG45" s="56"/>
      <c r="AH45" s="56"/>
      <c r="AI45" s="56"/>
      <c r="AJ45" s="56"/>
      <c r="AK45" s="56"/>
      <c r="AL45" s="58"/>
      <c r="AM45" s="56"/>
      <c r="AN45" s="59"/>
      <c r="AO45" s="60"/>
      <c r="AP45" s="56"/>
      <c r="AQ45" s="56"/>
      <c r="AR45" s="56"/>
    </row>
    <row r="46" ht="15.75" customHeight="1">
      <c r="C46" s="56"/>
      <c r="K46" s="61"/>
      <c r="N46" s="2"/>
      <c r="AC46" s="56"/>
      <c r="AD46" s="56"/>
      <c r="AE46" s="56"/>
      <c r="AF46" s="56"/>
      <c r="AG46" s="56"/>
      <c r="AH46" s="56"/>
      <c r="AI46" s="56"/>
      <c r="AJ46" s="56"/>
      <c r="AK46" s="56"/>
      <c r="AL46" s="58"/>
      <c r="AM46" s="56"/>
      <c r="AN46" s="59"/>
      <c r="AO46" s="60"/>
      <c r="AP46" s="56"/>
      <c r="AQ46" s="56"/>
      <c r="AR46" s="56"/>
    </row>
    <row r="47" ht="15.75" customHeight="1">
      <c r="C47" s="56"/>
      <c r="K47" s="61"/>
      <c r="N47" s="2"/>
      <c r="AC47" s="56"/>
      <c r="AD47" s="56"/>
      <c r="AE47" s="56"/>
      <c r="AF47" s="56"/>
      <c r="AG47" s="56"/>
      <c r="AH47" s="56"/>
      <c r="AI47" s="56"/>
      <c r="AJ47" s="56"/>
      <c r="AK47" s="56"/>
      <c r="AL47" s="58"/>
      <c r="AM47" s="56"/>
      <c r="AN47" s="59"/>
      <c r="AO47" s="60"/>
      <c r="AP47" s="56"/>
      <c r="AQ47" s="56"/>
      <c r="AR47" s="56"/>
    </row>
    <row r="48" ht="15.75" customHeight="1">
      <c r="C48" s="56"/>
      <c r="K48" s="61"/>
      <c r="N48" s="2"/>
      <c r="AC48" s="56"/>
      <c r="AD48" s="56"/>
      <c r="AE48" s="56"/>
      <c r="AF48" s="56"/>
      <c r="AG48" s="56"/>
      <c r="AH48" s="56"/>
      <c r="AI48" s="56"/>
      <c r="AJ48" s="56"/>
      <c r="AK48" s="56"/>
      <c r="AL48" s="58"/>
      <c r="AM48" s="56"/>
      <c r="AN48" s="59"/>
      <c r="AO48" s="60"/>
      <c r="AP48" s="56"/>
      <c r="AQ48" s="56"/>
      <c r="AR48" s="56"/>
    </row>
    <row r="49" ht="15.75" customHeight="1">
      <c r="C49" s="56"/>
      <c r="K49" s="61"/>
      <c r="N49" s="2"/>
      <c r="AC49" s="56"/>
      <c r="AD49" s="56"/>
      <c r="AE49" s="56"/>
      <c r="AF49" s="56"/>
      <c r="AG49" s="56"/>
      <c r="AH49" s="56"/>
      <c r="AI49" s="56"/>
      <c r="AJ49" s="56"/>
      <c r="AK49" s="56"/>
      <c r="AL49" s="58"/>
      <c r="AM49" s="56"/>
      <c r="AN49" s="59"/>
      <c r="AO49" s="60"/>
      <c r="AP49" s="56"/>
      <c r="AQ49" s="56"/>
      <c r="AR49" s="56"/>
    </row>
    <row r="50" ht="15.75" customHeight="1">
      <c r="C50" s="56"/>
      <c r="K50" s="61"/>
      <c r="N50" s="2"/>
      <c r="AC50" s="56"/>
      <c r="AD50" s="56"/>
      <c r="AE50" s="56"/>
      <c r="AF50" s="56"/>
      <c r="AG50" s="56"/>
      <c r="AH50" s="56"/>
      <c r="AI50" s="56"/>
      <c r="AJ50" s="56"/>
      <c r="AK50" s="56"/>
      <c r="AL50" s="58"/>
      <c r="AM50" s="56"/>
      <c r="AN50" s="59"/>
      <c r="AO50" s="60"/>
      <c r="AP50" s="56"/>
      <c r="AQ50" s="56"/>
      <c r="AR50" s="56"/>
    </row>
    <row r="51" ht="15.75" customHeight="1">
      <c r="C51" s="56"/>
      <c r="K51" s="61"/>
      <c r="N51" s="2"/>
      <c r="AC51" s="56"/>
      <c r="AD51" s="56"/>
      <c r="AE51" s="56"/>
      <c r="AF51" s="56"/>
      <c r="AG51" s="56"/>
      <c r="AH51" s="56"/>
      <c r="AI51" s="56"/>
      <c r="AJ51" s="56"/>
      <c r="AK51" s="56"/>
      <c r="AL51" s="58"/>
      <c r="AM51" s="56"/>
      <c r="AN51" s="59"/>
      <c r="AO51" s="60"/>
      <c r="AP51" s="56"/>
      <c r="AQ51" s="56"/>
      <c r="AR51" s="56"/>
    </row>
    <row r="52" ht="15.75" customHeight="1">
      <c r="C52" s="56"/>
      <c r="K52" s="61"/>
      <c r="N52" s="2"/>
      <c r="AC52" s="56"/>
      <c r="AD52" s="56"/>
      <c r="AE52" s="56"/>
      <c r="AF52" s="56"/>
      <c r="AG52" s="56"/>
      <c r="AH52" s="56"/>
      <c r="AI52" s="56"/>
      <c r="AJ52" s="56"/>
      <c r="AK52" s="56"/>
      <c r="AL52" s="58"/>
      <c r="AM52" s="56"/>
      <c r="AN52" s="59"/>
      <c r="AO52" s="60"/>
      <c r="AP52" s="56"/>
      <c r="AQ52" s="56"/>
      <c r="AR52" s="56"/>
    </row>
    <row r="53" ht="15.75" customHeight="1">
      <c r="C53" s="56"/>
      <c r="K53" s="61"/>
      <c r="N53" s="2"/>
      <c r="AC53" s="56"/>
      <c r="AD53" s="56"/>
      <c r="AE53" s="56"/>
      <c r="AF53" s="56"/>
      <c r="AG53" s="56"/>
      <c r="AH53" s="56"/>
      <c r="AI53" s="56"/>
      <c r="AJ53" s="56"/>
      <c r="AK53" s="56"/>
      <c r="AL53" s="58"/>
      <c r="AM53" s="56"/>
      <c r="AN53" s="59"/>
      <c r="AO53" s="60"/>
      <c r="AP53" s="56"/>
      <c r="AQ53" s="56"/>
      <c r="AR53" s="56"/>
    </row>
    <row r="54" ht="15.75" customHeight="1">
      <c r="C54" s="56"/>
      <c r="K54" s="61"/>
      <c r="N54" s="2"/>
      <c r="AC54" s="56"/>
      <c r="AD54" s="56"/>
      <c r="AE54" s="56"/>
      <c r="AF54" s="56"/>
      <c r="AG54" s="56"/>
      <c r="AH54" s="56"/>
      <c r="AI54" s="56"/>
      <c r="AJ54" s="56"/>
      <c r="AK54" s="56"/>
      <c r="AL54" s="58"/>
      <c r="AM54" s="56"/>
      <c r="AN54" s="59"/>
      <c r="AO54" s="60"/>
      <c r="AP54" s="56"/>
      <c r="AQ54" s="56"/>
      <c r="AR54" s="56"/>
    </row>
    <row r="55" ht="15.75" customHeight="1">
      <c r="C55" s="56"/>
      <c r="K55" s="61"/>
      <c r="N55" s="2"/>
      <c r="AC55" s="56"/>
      <c r="AD55" s="56"/>
      <c r="AE55" s="56"/>
      <c r="AF55" s="56"/>
      <c r="AG55" s="56"/>
      <c r="AH55" s="56"/>
      <c r="AI55" s="56"/>
      <c r="AJ55" s="56"/>
      <c r="AK55" s="56"/>
      <c r="AL55" s="58"/>
      <c r="AM55" s="56"/>
      <c r="AN55" s="59"/>
      <c r="AO55" s="60"/>
      <c r="AP55" s="56"/>
      <c r="AQ55" s="56"/>
      <c r="AR55" s="56"/>
    </row>
    <row r="56" ht="15.75" customHeight="1">
      <c r="C56" s="56"/>
      <c r="K56" s="61"/>
      <c r="N56" s="2"/>
      <c r="AC56" s="56"/>
      <c r="AD56" s="56"/>
      <c r="AE56" s="56"/>
      <c r="AF56" s="56"/>
      <c r="AG56" s="56"/>
      <c r="AH56" s="56"/>
      <c r="AI56" s="56"/>
      <c r="AJ56" s="56"/>
      <c r="AK56" s="56"/>
      <c r="AL56" s="58"/>
      <c r="AM56" s="56"/>
      <c r="AN56" s="59"/>
      <c r="AO56" s="60"/>
      <c r="AP56" s="56"/>
      <c r="AQ56" s="56"/>
      <c r="AR56" s="56"/>
    </row>
    <row r="57" ht="15.75" customHeight="1">
      <c r="C57" s="56"/>
      <c r="K57" s="61"/>
      <c r="N57" s="2"/>
      <c r="AC57" s="56"/>
      <c r="AD57" s="56"/>
      <c r="AE57" s="56"/>
      <c r="AF57" s="56"/>
      <c r="AG57" s="56"/>
      <c r="AH57" s="56"/>
      <c r="AI57" s="56"/>
      <c r="AJ57" s="56"/>
      <c r="AK57" s="56"/>
      <c r="AL57" s="58"/>
      <c r="AM57" s="56"/>
      <c r="AN57" s="59"/>
      <c r="AO57" s="60"/>
      <c r="AP57" s="56"/>
      <c r="AQ57" s="56"/>
      <c r="AR57" s="56"/>
    </row>
    <row r="58" ht="15.75" customHeight="1">
      <c r="C58" s="56"/>
      <c r="K58" s="61"/>
      <c r="N58" s="2"/>
      <c r="AC58" s="56"/>
      <c r="AD58" s="56"/>
      <c r="AE58" s="56"/>
      <c r="AF58" s="56"/>
      <c r="AG58" s="56"/>
      <c r="AH58" s="56"/>
      <c r="AI58" s="56"/>
      <c r="AJ58" s="56"/>
      <c r="AK58" s="56"/>
      <c r="AL58" s="58"/>
      <c r="AM58" s="56"/>
      <c r="AN58" s="59"/>
      <c r="AO58" s="60"/>
      <c r="AP58" s="56"/>
      <c r="AQ58" s="56"/>
      <c r="AR58" s="56"/>
    </row>
    <row r="59" ht="15.75" customHeight="1">
      <c r="C59" s="56"/>
      <c r="K59" s="61"/>
      <c r="N59" s="2"/>
      <c r="AC59" s="56"/>
      <c r="AD59" s="56"/>
      <c r="AE59" s="56"/>
      <c r="AF59" s="56"/>
      <c r="AG59" s="56"/>
      <c r="AH59" s="56"/>
      <c r="AI59" s="56"/>
      <c r="AJ59" s="56"/>
      <c r="AK59" s="56"/>
      <c r="AL59" s="58"/>
      <c r="AM59" s="56"/>
      <c r="AN59" s="59"/>
      <c r="AO59" s="60"/>
      <c r="AP59" s="56"/>
      <c r="AQ59" s="56"/>
      <c r="AR59" s="56"/>
    </row>
    <row r="60" ht="15.75" customHeight="1">
      <c r="C60" s="56"/>
      <c r="K60" s="61"/>
      <c r="N60" s="2"/>
      <c r="AC60" s="56"/>
      <c r="AD60" s="56"/>
      <c r="AE60" s="56"/>
      <c r="AF60" s="56"/>
      <c r="AG60" s="56"/>
      <c r="AH60" s="56"/>
      <c r="AI60" s="56"/>
      <c r="AJ60" s="56"/>
      <c r="AK60" s="56"/>
      <c r="AL60" s="58"/>
      <c r="AM60" s="56"/>
      <c r="AN60" s="59"/>
      <c r="AO60" s="60"/>
      <c r="AP60" s="56"/>
      <c r="AQ60" s="56"/>
      <c r="AR60" s="56"/>
    </row>
    <row r="61" ht="15.75" customHeight="1">
      <c r="C61" s="56"/>
      <c r="K61" s="61"/>
      <c r="N61" s="2"/>
      <c r="AC61" s="56"/>
      <c r="AD61" s="56"/>
      <c r="AE61" s="56"/>
      <c r="AF61" s="56"/>
      <c r="AG61" s="56"/>
      <c r="AH61" s="56"/>
      <c r="AI61" s="56"/>
      <c r="AJ61" s="56"/>
      <c r="AK61" s="56"/>
      <c r="AL61" s="58"/>
      <c r="AM61" s="56"/>
      <c r="AN61" s="59"/>
      <c r="AO61" s="60"/>
      <c r="AP61" s="56"/>
      <c r="AQ61" s="56"/>
      <c r="AR61" s="56"/>
    </row>
    <row r="62" ht="15.75" customHeight="1">
      <c r="C62" s="56"/>
      <c r="K62" s="61"/>
      <c r="N62" s="2"/>
      <c r="AC62" s="56"/>
      <c r="AD62" s="56"/>
      <c r="AE62" s="56"/>
      <c r="AF62" s="56"/>
      <c r="AG62" s="56"/>
      <c r="AH62" s="56"/>
      <c r="AI62" s="56"/>
      <c r="AJ62" s="56"/>
      <c r="AK62" s="56"/>
      <c r="AL62" s="58"/>
      <c r="AM62" s="56"/>
      <c r="AN62" s="59"/>
      <c r="AO62" s="60"/>
      <c r="AP62" s="56"/>
      <c r="AQ62" s="56"/>
      <c r="AR62" s="56"/>
    </row>
    <row r="63" ht="15.75" customHeight="1">
      <c r="C63" s="56"/>
      <c r="K63" s="61"/>
      <c r="N63" s="2"/>
      <c r="AC63" s="56"/>
      <c r="AD63" s="56"/>
      <c r="AE63" s="56"/>
      <c r="AF63" s="56"/>
      <c r="AG63" s="56"/>
      <c r="AH63" s="56"/>
      <c r="AI63" s="56"/>
      <c r="AJ63" s="56"/>
      <c r="AK63" s="56"/>
      <c r="AL63" s="58"/>
      <c r="AM63" s="56"/>
      <c r="AN63" s="59"/>
      <c r="AO63" s="60"/>
      <c r="AP63" s="56"/>
      <c r="AQ63" s="56"/>
      <c r="AR63" s="56"/>
    </row>
    <row r="64" ht="15.75" customHeight="1">
      <c r="C64" s="56"/>
      <c r="K64" s="61"/>
      <c r="N64" s="2"/>
      <c r="AC64" s="56"/>
      <c r="AD64" s="56"/>
      <c r="AE64" s="56"/>
      <c r="AF64" s="56"/>
      <c r="AG64" s="56"/>
      <c r="AH64" s="56"/>
      <c r="AI64" s="56"/>
      <c r="AJ64" s="56"/>
      <c r="AK64" s="56"/>
      <c r="AL64" s="58"/>
      <c r="AM64" s="56"/>
      <c r="AN64" s="59"/>
      <c r="AO64" s="60"/>
      <c r="AP64" s="56"/>
      <c r="AQ64" s="56"/>
      <c r="AR64" s="56"/>
    </row>
    <row r="65" ht="15.75" customHeight="1">
      <c r="C65" s="56"/>
      <c r="K65" s="61"/>
      <c r="N65" s="2"/>
      <c r="AC65" s="56"/>
      <c r="AD65" s="56"/>
      <c r="AE65" s="56"/>
      <c r="AF65" s="56"/>
      <c r="AG65" s="56"/>
      <c r="AH65" s="56"/>
      <c r="AI65" s="56"/>
      <c r="AJ65" s="56"/>
      <c r="AK65" s="56"/>
      <c r="AL65" s="58"/>
      <c r="AM65" s="56"/>
      <c r="AN65" s="59"/>
      <c r="AO65" s="60"/>
      <c r="AP65" s="56"/>
      <c r="AQ65" s="56"/>
      <c r="AR65" s="56"/>
    </row>
    <row r="66" ht="15.75" customHeight="1">
      <c r="C66" s="56"/>
      <c r="K66" s="61"/>
      <c r="N66" s="2"/>
      <c r="AC66" s="56"/>
      <c r="AD66" s="56"/>
      <c r="AE66" s="56"/>
      <c r="AF66" s="56"/>
      <c r="AG66" s="56"/>
      <c r="AH66" s="56"/>
      <c r="AI66" s="56"/>
      <c r="AJ66" s="56"/>
      <c r="AK66" s="56"/>
      <c r="AL66" s="58"/>
      <c r="AM66" s="56"/>
      <c r="AN66" s="59"/>
      <c r="AO66" s="60"/>
      <c r="AP66" s="56"/>
      <c r="AQ66" s="56"/>
      <c r="AR66" s="56"/>
    </row>
    <row r="67" ht="15.75" customHeight="1">
      <c r="C67" s="56"/>
      <c r="K67" s="61"/>
      <c r="N67" s="2"/>
      <c r="AC67" s="56"/>
      <c r="AD67" s="56"/>
      <c r="AE67" s="56"/>
      <c r="AF67" s="56"/>
      <c r="AG67" s="56"/>
      <c r="AH67" s="56"/>
      <c r="AI67" s="56"/>
      <c r="AJ67" s="56"/>
      <c r="AK67" s="56"/>
      <c r="AL67" s="58"/>
      <c r="AM67" s="56"/>
      <c r="AN67" s="59"/>
      <c r="AO67" s="60"/>
      <c r="AP67" s="56"/>
      <c r="AQ67" s="56"/>
      <c r="AR67" s="56"/>
    </row>
    <row r="68" ht="15.75" customHeight="1">
      <c r="C68" s="56"/>
      <c r="K68" s="61"/>
      <c r="N68" s="2"/>
      <c r="AC68" s="56"/>
      <c r="AD68" s="56"/>
      <c r="AE68" s="56"/>
      <c r="AF68" s="56"/>
      <c r="AG68" s="56"/>
      <c r="AH68" s="56"/>
      <c r="AI68" s="56"/>
      <c r="AJ68" s="56"/>
      <c r="AK68" s="56"/>
      <c r="AL68" s="58"/>
      <c r="AM68" s="56"/>
      <c r="AN68" s="59"/>
      <c r="AO68" s="60"/>
      <c r="AP68" s="56"/>
      <c r="AQ68" s="56"/>
      <c r="AR68" s="56"/>
    </row>
    <row r="69" ht="15.75" customHeight="1">
      <c r="C69" s="56"/>
      <c r="K69" s="61"/>
      <c r="N69" s="2"/>
      <c r="AC69" s="56"/>
      <c r="AD69" s="56"/>
      <c r="AE69" s="56"/>
      <c r="AF69" s="56"/>
      <c r="AG69" s="56"/>
      <c r="AH69" s="56"/>
      <c r="AI69" s="56"/>
      <c r="AJ69" s="56"/>
      <c r="AK69" s="56"/>
      <c r="AL69" s="58"/>
      <c r="AM69" s="56"/>
      <c r="AN69" s="59"/>
      <c r="AO69" s="60"/>
      <c r="AP69" s="56"/>
      <c r="AQ69" s="56"/>
      <c r="AR69" s="56"/>
    </row>
    <row r="70" ht="15.75" customHeight="1">
      <c r="C70" s="56"/>
      <c r="K70" s="61"/>
      <c r="N70" s="2"/>
      <c r="AC70" s="56"/>
      <c r="AD70" s="56"/>
      <c r="AE70" s="56"/>
      <c r="AF70" s="56"/>
      <c r="AG70" s="56"/>
      <c r="AH70" s="56"/>
      <c r="AI70" s="56"/>
      <c r="AJ70" s="56"/>
      <c r="AK70" s="56"/>
      <c r="AL70" s="58"/>
      <c r="AM70" s="56"/>
      <c r="AN70" s="59"/>
      <c r="AO70" s="60"/>
      <c r="AP70" s="56"/>
      <c r="AQ70" s="56"/>
      <c r="AR70" s="56"/>
    </row>
    <row r="71" ht="15.75" customHeight="1">
      <c r="C71" s="56"/>
      <c r="K71" s="61"/>
      <c r="N71" s="2"/>
      <c r="AC71" s="56"/>
      <c r="AD71" s="56"/>
      <c r="AE71" s="56"/>
      <c r="AF71" s="56"/>
      <c r="AG71" s="56"/>
      <c r="AH71" s="56"/>
      <c r="AI71" s="56"/>
      <c r="AJ71" s="56"/>
      <c r="AK71" s="56"/>
      <c r="AL71" s="58"/>
      <c r="AM71" s="56"/>
      <c r="AN71" s="59"/>
      <c r="AO71" s="60"/>
      <c r="AP71" s="56"/>
      <c r="AQ71" s="56"/>
      <c r="AR71" s="56"/>
    </row>
    <row r="72" ht="15.75" customHeight="1">
      <c r="C72" s="56"/>
      <c r="K72" s="61"/>
      <c r="N72" s="2"/>
      <c r="AC72" s="56"/>
      <c r="AD72" s="56"/>
      <c r="AE72" s="56"/>
      <c r="AF72" s="56"/>
      <c r="AG72" s="56"/>
      <c r="AH72" s="56"/>
      <c r="AI72" s="56"/>
      <c r="AJ72" s="56"/>
      <c r="AK72" s="56"/>
      <c r="AL72" s="58"/>
      <c r="AM72" s="56"/>
      <c r="AN72" s="59"/>
      <c r="AO72" s="60"/>
      <c r="AP72" s="56"/>
      <c r="AQ72" s="56"/>
      <c r="AR72" s="56"/>
    </row>
    <row r="73" ht="15.75" customHeight="1">
      <c r="C73" s="56"/>
      <c r="K73" s="61"/>
      <c r="N73" s="2"/>
      <c r="AC73" s="56"/>
      <c r="AD73" s="56"/>
      <c r="AE73" s="56"/>
      <c r="AF73" s="56"/>
      <c r="AG73" s="56"/>
      <c r="AH73" s="56"/>
      <c r="AI73" s="56"/>
      <c r="AJ73" s="56"/>
      <c r="AK73" s="56"/>
      <c r="AL73" s="58"/>
      <c r="AM73" s="56"/>
      <c r="AN73" s="59"/>
      <c r="AO73" s="60"/>
      <c r="AP73" s="56"/>
      <c r="AQ73" s="56"/>
      <c r="AR73" s="56"/>
    </row>
    <row r="74" ht="15.75" customHeight="1">
      <c r="C74" s="56"/>
      <c r="K74" s="61"/>
      <c r="N74" s="2"/>
      <c r="AC74" s="56"/>
      <c r="AD74" s="56"/>
      <c r="AE74" s="56"/>
      <c r="AF74" s="56"/>
      <c r="AG74" s="56"/>
      <c r="AH74" s="56"/>
      <c r="AI74" s="56"/>
      <c r="AJ74" s="56"/>
      <c r="AK74" s="56"/>
      <c r="AL74" s="58"/>
      <c r="AM74" s="56"/>
      <c r="AN74" s="59"/>
      <c r="AO74" s="60"/>
      <c r="AP74" s="56"/>
      <c r="AQ74" s="56"/>
      <c r="AR74" s="56"/>
    </row>
    <row r="75" ht="15.75" customHeight="1">
      <c r="C75" s="56"/>
      <c r="K75" s="61"/>
      <c r="N75" s="2"/>
      <c r="AC75" s="56"/>
      <c r="AD75" s="56"/>
      <c r="AE75" s="56"/>
      <c r="AF75" s="56"/>
      <c r="AG75" s="56"/>
      <c r="AH75" s="56"/>
      <c r="AI75" s="56"/>
      <c r="AJ75" s="56"/>
      <c r="AK75" s="56"/>
      <c r="AL75" s="58"/>
      <c r="AM75" s="56"/>
      <c r="AN75" s="59"/>
      <c r="AO75" s="60"/>
      <c r="AP75" s="56"/>
      <c r="AQ75" s="56"/>
      <c r="AR75" s="56"/>
    </row>
    <row r="76" ht="15.75" customHeight="1">
      <c r="C76" s="56"/>
      <c r="K76" s="61"/>
      <c r="N76" s="2"/>
      <c r="AC76" s="56"/>
      <c r="AD76" s="56"/>
      <c r="AE76" s="56"/>
      <c r="AF76" s="56"/>
      <c r="AG76" s="56"/>
      <c r="AH76" s="56"/>
      <c r="AI76" s="56"/>
      <c r="AJ76" s="56"/>
      <c r="AK76" s="56"/>
      <c r="AL76" s="58"/>
      <c r="AM76" s="56"/>
      <c r="AN76" s="59"/>
      <c r="AO76" s="60"/>
      <c r="AP76" s="56"/>
      <c r="AQ76" s="56"/>
      <c r="AR76" s="56"/>
    </row>
    <row r="77" ht="15.75" customHeight="1">
      <c r="C77" s="56"/>
      <c r="K77" s="61"/>
      <c r="N77" s="2"/>
      <c r="AC77" s="56"/>
      <c r="AD77" s="56"/>
      <c r="AE77" s="56"/>
      <c r="AF77" s="56"/>
      <c r="AG77" s="56"/>
      <c r="AH77" s="56"/>
      <c r="AI77" s="56"/>
      <c r="AJ77" s="56"/>
      <c r="AK77" s="56"/>
      <c r="AL77" s="58"/>
      <c r="AM77" s="56"/>
      <c r="AN77" s="59"/>
      <c r="AO77" s="60"/>
      <c r="AP77" s="56"/>
      <c r="AQ77" s="56"/>
      <c r="AR77" s="56"/>
    </row>
    <row r="78" ht="15.75" customHeight="1">
      <c r="C78" s="56"/>
      <c r="K78" s="61"/>
      <c r="N78" s="2"/>
      <c r="AC78" s="56"/>
      <c r="AD78" s="56"/>
      <c r="AE78" s="56"/>
      <c r="AF78" s="56"/>
      <c r="AG78" s="56"/>
      <c r="AH78" s="56"/>
      <c r="AI78" s="56"/>
      <c r="AJ78" s="56"/>
      <c r="AK78" s="56"/>
      <c r="AL78" s="58"/>
      <c r="AM78" s="56"/>
      <c r="AN78" s="59"/>
      <c r="AO78" s="60"/>
      <c r="AP78" s="56"/>
      <c r="AQ78" s="56"/>
      <c r="AR78" s="56"/>
    </row>
    <row r="79" ht="15.75" customHeight="1">
      <c r="C79" s="56"/>
      <c r="K79" s="61"/>
      <c r="N79" s="2"/>
      <c r="AC79" s="56"/>
      <c r="AD79" s="56"/>
      <c r="AE79" s="56"/>
      <c r="AF79" s="56"/>
      <c r="AG79" s="56"/>
      <c r="AH79" s="56"/>
      <c r="AI79" s="56"/>
      <c r="AJ79" s="56"/>
      <c r="AK79" s="56"/>
      <c r="AL79" s="58"/>
      <c r="AM79" s="56"/>
      <c r="AN79" s="59"/>
      <c r="AO79" s="60"/>
      <c r="AP79" s="56"/>
      <c r="AQ79" s="56"/>
      <c r="AR79" s="56"/>
    </row>
    <row r="80" ht="15.75" customHeight="1">
      <c r="C80" s="56"/>
      <c r="K80" s="61"/>
      <c r="N80" s="2"/>
      <c r="AC80" s="56"/>
      <c r="AD80" s="56"/>
      <c r="AE80" s="56"/>
      <c r="AF80" s="56"/>
      <c r="AG80" s="56"/>
      <c r="AH80" s="56"/>
      <c r="AI80" s="56"/>
      <c r="AJ80" s="56"/>
      <c r="AK80" s="56"/>
      <c r="AL80" s="58"/>
      <c r="AM80" s="56"/>
      <c r="AN80" s="59"/>
      <c r="AO80" s="60"/>
      <c r="AP80" s="56"/>
      <c r="AQ80" s="56"/>
      <c r="AR80" s="56"/>
    </row>
    <row r="81" ht="15.75" customHeight="1">
      <c r="C81" s="56"/>
      <c r="K81" s="61"/>
      <c r="N81" s="2"/>
      <c r="AC81" s="56"/>
      <c r="AD81" s="56"/>
      <c r="AE81" s="56"/>
      <c r="AF81" s="56"/>
      <c r="AG81" s="56"/>
      <c r="AH81" s="56"/>
      <c r="AI81" s="56"/>
      <c r="AJ81" s="56"/>
      <c r="AK81" s="56"/>
      <c r="AL81" s="58"/>
      <c r="AM81" s="56"/>
      <c r="AN81" s="59"/>
      <c r="AO81" s="60"/>
      <c r="AP81" s="56"/>
      <c r="AQ81" s="56"/>
      <c r="AR81" s="56"/>
    </row>
    <row r="82" ht="15.75" customHeight="1">
      <c r="C82" s="56"/>
      <c r="K82" s="61"/>
      <c r="N82" s="2"/>
      <c r="AC82" s="56"/>
      <c r="AD82" s="56"/>
      <c r="AE82" s="56"/>
      <c r="AF82" s="56"/>
      <c r="AG82" s="56"/>
      <c r="AH82" s="56"/>
      <c r="AI82" s="56"/>
      <c r="AJ82" s="56"/>
      <c r="AK82" s="56"/>
      <c r="AL82" s="58"/>
      <c r="AM82" s="56"/>
      <c r="AN82" s="59"/>
      <c r="AO82" s="60"/>
      <c r="AP82" s="56"/>
      <c r="AQ82" s="56"/>
      <c r="AR82" s="56"/>
    </row>
    <row r="83" ht="15.75" customHeight="1">
      <c r="C83" s="56"/>
      <c r="K83" s="61"/>
      <c r="N83" s="2"/>
      <c r="AC83" s="56"/>
      <c r="AD83" s="56"/>
      <c r="AE83" s="56"/>
      <c r="AF83" s="56"/>
      <c r="AG83" s="56"/>
      <c r="AH83" s="56"/>
      <c r="AI83" s="56"/>
      <c r="AJ83" s="56"/>
      <c r="AK83" s="56"/>
      <c r="AL83" s="58"/>
      <c r="AM83" s="56"/>
      <c r="AN83" s="59"/>
      <c r="AO83" s="60"/>
      <c r="AP83" s="56"/>
      <c r="AQ83" s="56"/>
      <c r="AR83" s="56"/>
    </row>
    <row r="84" ht="15.75" customHeight="1">
      <c r="C84" s="56"/>
      <c r="K84" s="61"/>
      <c r="N84" s="2"/>
      <c r="AC84" s="56"/>
      <c r="AD84" s="56"/>
      <c r="AE84" s="56"/>
      <c r="AF84" s="56"/>
      <c r="AG84" s="56"/>
      <c r="AH84" s="56"/>
      <c r="AI84" s="56"/>
      <c r="AJ84" s="56"/>
      <c r="AK84" s="56"/>
      <c r="AL84" s="58"/>
      <c r="AM84" s="56"/>
      <c r="AN84" s="59"/>
      <c r="AO84" s="60"/>
      <c r="AP84" s="56"/>
      <c r="AQ84" s="56"/>
      <c r="AR84" s="56"/>
    </row>
    <row r="85" ht="15.75" customHeight="1">
      <c r="C85" s="56"/>
      <c r="K85" s="61"/>
      <c r="N85" s="2"/>
      <c r="AC85" s="56"/>
      <c r="AD85" s="56"/>
      <c r="AE85" s="56"/>
      <c r="AF85" s="56"/>
      <c r="AG85" s="56"/>
      <c r="AH85" s="56"/>
      <c r="AI85" s="56"/>
      <c r="AJ85" s="56"/>
      <c r="AK85" s="56"/>
      <c r="AL85" s="58"/>
      <c r="AM85" s="56"/>
      <c r="AN85" s="59"/>
      <c r="AO85" s="60"/>
      <c r="AP85" s="56"/>
      <c r="AQ85" s="56"/>
      <c r="AR85" s="56"/>
    </row>
    <row r="86" ht="15.75" customHeight="1">
      <c r="C86" s="56"/>
      <c r="K86" s="61"/>
      <c r="N86" s="2"/>
      <c r="AC86" s="56"/>
      <c r="AD86" s="56"/>
      <c r="AE86" s="56"/>
      <c r="AF86" s="56"/>
      <c r="AG86" s="56"/>
      <c r="AH86" s="56"/>
      <c r="AI86" s="56"/>
      <c r="AJ86" s="56"/>
      <c r="AK86" s="56"/>
      <c r="AL86" s="58"/>
      <c r="AM86" s="56"/>
      <c r="AN86" s="59"/>
      <c r="AO86" s="60"/>
      <c r="AP86" s="56"/>
      <c r="AQ86" s="56"/>
      <c r="AR86" s="56"/>
    </row>
    <row r="87" ht="15.75" customHeight="1">
      <c r="C87" s="56"/>
      <c r="K87" s="61"/>
      <c r="N87" s="2"/>
      <c r="AC87" s="56"/>
      <c r="AD87" s="56"/>
      <c r="AE87" s="56"/>
      <c r="AF87" s="56"/>
      <c r="AG87" s="56"/>
      <c r="AH87" s="56"/>
      <c r="AI87" s="56"/>
      <c r="AJ87" s="56"/>
      <c r="AK87" s="56"/>
      <c r="AL87" s="58"/>
      <c r="AM87" s="56"/>
      <c r="AN87" s="59"/>
      <c r="AO87" s="60"/>
      <c r="AP87" s="56"/>
      <c r="AQ87" s="56"/>
      <c r="AR87" s="56"/>
    </row>
    <row r="88" ht="15.75" customHeight="1">
      <c r="C88" s="56"/>
      <c r="K88" s="61"/>
      <c r="N88" s="2"/>
      <c r="AC88" s="56"/>
      <c r="AD88" s="56"/>
      <c r="AE88" s="56"/>
      <c r="AF88" s="56"/>
      <c r="AG88" s="56"/>
      <c r="AH88" s="56"/>
      <c r="AI88" s="56"/>
      <c r="AJ88" s="56"/>
      <c r="AK88" s="56"/>
      <c r="AL88" s="58"/>
      <c r="AM88" s="56"/>
      <c r="AN88" s="59"/>
      <c r="AO88" s="60"/>
      <c r="AP88" s="56"/>
      <c r="AQ88" s="56"/>
      <c r="AR88" s="56"/>
    </row>
    <row r="89" ht="15.75" customHeight="1">
      <c r="C89" s="56"/>
      <c r="K89" s="61"/>
      <c r="N89" s="2"/>
      <c r="AC89" s="56"/>
      <c r="AD89" s="56"/>
      <c r="AE89" s="56"/>
      <c r="AF89" s="56"/>
      <c r="AG89" s="56"/>
      <c r="AH89" s="56"/>
      <c r="AI89" s="56"/>
      <c r="AJ89" s="56"/>
      <c r="AK89" s="56"/>
      <c r="AL89" s="58"/>
      <c r="AM89" s="56"/>
      <c r="AN89" s="59"/>
      <c r="AO89" s="60"/>
      <c r="AP89" s="56"/>
      <c r="AQ89" s="56"/>
      <c r="AR89" s="56"/>
    </row>
    <row r="90" ht="15.75" customHeight="1">
      <c r="C90" s="56"/>
      <c r="K90" s="61"/>
      <c r="N90" s="2"/>
      <c r="AC90" s="56"/>
      <c r="AD90" s="56"/>
      <c r="AE90" s="56"/>
      <c r="AF90" s="56"/>
      <c r="AG90" s="56"/>
      <c r="AH90" s="56"/>
      <c r="AI90" s="56"/>
      <c r="AJ90" s="56"/>
      <c r="AK90" s="56"/>
      <c r="AL90" s="58"/>
      <c r="AM90" s="56"/>
      <c r="AN90" s="59"/>
      <c r="AO90" s="60"/>
      <c r="AP90" s="56"/>
      <c r="AQ90" s="56"/>
      <c r="AR90" s="56"/>
    </row>
    <row r="91" ht="15.75" customHeight="1">
      <c r="C91" s="56"/>
      <c r="K91" s="61"/>
      <c r="N91" s="2"/>
      <c r="AC91" s="56"/>
      <c r="AD91" s="56"/>
      <c r="AE91" s="56"/>
      <c r="AF91" s="56"/>
      <c r="AG91" s="56"/>
      <c r="AH91" s="56"/>
      <c r="AI91" s="56"/>
      <c r="AJ91" s="56"/>
      <c r="AK91" s="56"/>
      <c r="AL91" s="58"/>
      <c r="AM91" s="56"/>
      <c r="AN91" s="59"/>
      <c r="AO91" s="60"/>
      <c r="AP91" s="56"/>
      <c r="AQ91" s="56"/>
      <c r="AR91" s="56"/>
    </row>
    <row r="92" ht="15.75" customHeight="1">
      <c r="C92" s="56"/>
      <c r="K92" s="61"/>
      <c r="N92" s="2"/>
      <c r="AC92" s="56"/>
      <c r="AD92" s="56"/>
      <c r="AE92" s="56"/>
      <c r="AF92" s="56"/>
      <c r="AG92" s="56"/>
      <c r="AH92" s="56"/>
      <c r="AI92" s="56"/>
      <c r="AJ92" s="56"/>
      <c r="AK92" s="56"/>
      <c r="AL92" s="58"/>
      <c r="AM92" s="56"/>
      <c r="AN92" s="59"/>
      <c r="AO92" s="60"/>
      <c r="AP92" s="56"/>
      <c r="AQ92" s="56"/>
      <c r="AR92" s="56"/>
    </row>
    <row r="93" ht="15.75" customHeight="1">
      <c r="C93" s="56"/>
      <c r="K93" s="61"/>
      <c r="N93" s="2"/>
      <c r="AC93" s="56"/>
      <c r="AD93" s="56"/>
      <c r="AE93" s="56"/>
      <c r="AF93" s="56"/>
      <c r="AG93" s="56"/>
      <c r="AH93" s="56"/>
      <c r="AI93" s="56"/>
      <c r="AJ93" s="56"/>
      <c r="AK93" s="56"/>
      <c r="AL93" s="58"/>
      <c r="AM93" s="56"/>
      <c r="AN93" s="59"/>
      <c r="AO93" s="60"/>
      <c r="AP93" s="56"/>
      <c r="AQ93" s="56"/>
      <c r="AR93" s="56"/>
    </row>
    <row r="94" ht="15.75" customHeight="1">
      <c r="C94" s="56"/>
      <c r="K94" s="61"/>
      <c r="N94" s="2"/>
      <c r="AC94" s="56"/>
      <c r="AD94" s="56"/>
      <c r="AE94" s="56"/>
      <c r="AF94" s="56"/>
      <c r="AG94" s="56"/>
      <c r="AH94" s="56"/>
      <c r="AI94" s="56"/>
      <c r="AJ94" s="56"/>
      <c r="AK94" s="56"/>
      <c r="AL94" s="58"/>
      <c r="AM94" s="56"/>
      <c r="AN94" s="59"/>
      <c r="AO94" s="60"/>
      <c r="AP94" s="56"/>
      <c r="AQ94" s="56"/>
      <c r="AR94" s="56"/>
    </row>
    <row r="95" ht="15.75" customHeight="1">
      <c r="C95" s="56"/>
      <c r="K95" s="61"/>
      <c r="N95" s="2"/>
      <c r="AC95" s="56"/>
      <c r="AD95" s="56"/>
      <c r="AE95" s="56"/>
      <c r="AF95" s="56"/>
      <c r="AG95" s="56"/>
      <c r="AH95" s="56"/>
      <c r="AI95" s="56"/>
      <c r="AJ95" s="56"/>
      <c r="AK95" s="56"/>
      <c r="AL95" s="58"/>
      <c r="AM95" s="56"/>
      <c r="AN95" s="59"/>
      <c r="AO95" s="60"/>
      <c r="AP95" s="56"/>
      <c r="AQ95" s="56"/>
      <c r="AR95" s="56"/>
    </row>
    <row r="96" ht="15.75" customHeight="1">
      <c r="C96" s="56"/>
      <c r="K96" s="61"/>
      <c r="N96" s="2"/>
      <c r="AC96" s="56"/>
      <c r="AD96" s="56"/>
      <c r="AE96" s="56"/>
      <c r="AF96" s="56"/>
      <c r="AG96" s="56"/>
      <c r="AH96" s="56"/>
      <c r="AI96" s="56"/>
      <c r="AJ96" s="56"/>
      <c r="AK96" s="56"/>
      <c r="AL96" s="58"/>
      <c r="AM96" s="56"/>
      <c r="AN96" s="59"/>
      <c r="AO96" s="60"/>
      <c r="AP96" s="56"/>
      <c r="AQ96" s="56"/>
      <c r="AR96" s="56"/>
    </row>
    <row r="97" ht="15.75" customHeight="1">
      <c r="C97" s="56"/>
      <c r="K97" s="61"/>
      <c r="N97" s="2"/>
      <c r="AC97" s="56"/>
      <c r="AD97" s="56"/>
      <c r="AE97" s="56"/>
      <c r="AF97" s="56"/>
      <c r="AG97" s="56"/>
      <c r="AH97" s="56"/>
      <c r="AI97" s="56"/>
      <c r="AJ97" s="56"/>
      <c r="AK97" s="56"/>
      <c r="AL97" s="58"/>
      <c r="AM97" s="56"/>
      <c r="AN97" s="59"/>
      <c r="AO97" s="60"/>
      <c r="AP97" s="56"/>
      <c r="AQ97" s="56"/>
      <c r="AR97" s="56"/>
    </row>
    <row r="98" ht="15.75" customHeight="1">
      <c r="C98" s="56"/>
      <c r="K98" s="61"/>
      <c r="N98" s="2"/>
      <c r="AC98" s="56"/>
      <c r="AD98" s="56"/>
      <c r="AE98" s="56"/>
      <c r="AF98" s="56"/>
      <c r="AG98" s="56"/>
      <c r="AH98" s="56"/>
      <c r="AI98" s="56"/>
      <c r="AJ98" s="56"/>
      <c r="AK98" s="56"/>
      <c r="AL98" s="58"/>
      <c r="AM98" s="56"/>
      <c r="AN98" s="59"/>
      <c r="AO98" s="60"/>
      <c r="AP98" s="56"/>
      <c r="AQ98" s="56"/>
      <c r="AR98" s="56"/>
    </row>
    <row r="99" ht="15.75" customHeight="1">
      <c r="C99" s="56"/>
      <c r="K99" s="61"/>
      <c r="N99" s="2"/>
      <c r="AC99" s="56"/>
      <c r="AD99" s="56"/>
      <c r="AE99" s="56"/>
      <c r="AF99" s="56"/>
      <c r="AG99" s="56"/>
      <c r="AH99" s="56"/>
      <c r="AI99" s="56"/>
      <c r="AJ99" s="56"/>
      <c r="AK99" s="56"/>
      <c r="AL99" s="58"/>
      <c r="AM99" s="56"/>
      <c r="AN99" s="59"/>
      <c r="AO99" s="60"/>
      <c r="AP99" s="56"/>
      <c r="AQ99" s="56"/>
      <c r="AR99" s="56"/>
    </row>
    <row r="100" ht="15.75" customHeight="1">
      <c r="C100" s="56"/>
      <c r="K100" s="61"/>
      <c r="N100" s="2"/>
      <c r="AC100" s="56"/>
      <c r="AD100" s="56"/>
      <c r="AE100" s="56"/>
      <c r="AF100" s="56"/>
      <c r="AG100" s="56"/>
      <c r="AH100" s="56"/>
      <c r="AI100" s="56"/>
      <c r="AJ100" s="56"/>
      <c r="AK100" s="56"/>
      <c r="AL100" s="58"/>
      <c r="AM100" s="56"/>
      <c r="AN100" s="59"/>
      <c r="AO100" s="60"/>
      <c r="AP100" s="56"/>
      <c r="AQ100" s="56"/>
      <c r="AR100" s="56"/>
    </row>
    <row r="101" ht="15.75" customHeight="1">
      <c r="C101" s="56"/>
      <c r="K101" s="61"/>
      <c r="N101" s="2"/>
      <c r="AC101" s="56"/>
      <c r="AD101" s="56"/>
      <c r="AE101" s="56"/>
      <c r="AF101" s="56"/>
      <c r="AG101" s="56"/>
      <c r="AH101" s="56"/>
      <c r="AI101" s="56"/>
      <c r="AJ101" s="56"/>
      <c r="AK101" s="56"/>
      <c r="AL101" s="58"/>
      <c r="AM101" s="56"/>
      <c r="AN101" s="59"/>
      <c r="AO101" s="60"/>
      <c r="AP101" s="56"/>
      <c r="AQ101" s="56"/>
      <c r="AR101" s="56"/>
    </row>
    <row r="102" ht="15.75" customHeight="1">
      <c r="C102" s="56"/>
      <c r="K102" s="61"/>
      <c r="N102" s="2"/>
      <c r="AC102" s="56"/>
      <c r="AD102" s="56"/>
      <c r="AE102" s="56"/>
      <c r="AF102" s="56"/>
      <c r="AG102" s="56"/>
      <c r="AH102" s="56"/>
      <c r="AI102" s="56"/>
      <c r="AJ102" s="56"/>
      <c r="AK102" s="56"/>
      <c r="AL102" s="58"/>
      <c r="AM102" s="56"/>
      <c r="AN102" s="59"/>
      <c r="AO102" s="60"/>
      <c r="AP102" s="56"/>
      <c r="AQ102" s="56"/>
      <c r="AR102" s="56"/>
    </row>
    <row r="103" ht="15.75" customHeight="1">
      <c r="C103" s="56"/>
      <c r="K103" s="61"/>
      <c r="N103" s="2"/>
      <c r="AC103" s="56"/>
      <c r="AD103" s="56"/>
      <c r="AE103" s="56"/>
      <c r="AF103" s="56"/>
      <c r="AG103" s="56"/>
      <c r="AH103" s="56"/>
      <c r="AI103" s="56"/>
      <c r="AJ103" s="56"/>
      <c r="AK103" s="56"/>
      <c r="AL103" s="58"/>
      <c r="AM103" s="56"/>
      <c r="AN103" s="59"/>
      <c r="AO103" s="60"/>
      <c r="AP103" s="56"/>
      <c r="AQ103" s="56"/>
      <c r="AR103" s="56"/>
    </row>
    <row r="104" ht="15.75" customHeight="1">
      <c r="C104" s="56"/>
      <c r="K104" s="61"/>
      <c r="N104" s="2"/>
      <c r="AC104" s="56"/>
      <c r="AD104" s="56"/>
      <c r="AE104" s="56"/>
      <c r="AF104" s="56"/>
      <c r="AG104" s="56"/>
      <c r="AH104" s="56"/>
      <c r="AI104" s="56"/>
      <c r="AJ104" s="56"/>
      <c r="AK104" s="56"/>
      <c r="AL104" s="58"/>
      <c r="AM104" s="56"/>
      <c r="AN104" s="59"/>
      <c r="AO104" s="60"/>
      <c r="AP104" s="56"/>
      <c r="AQ104" s="56"/>
      <c r="AR104" s="56"/>
    </row>
    <row r="105" ht="15.75" customHeight="1">
      <c r="C105" s="56"/>
      <c r="K105" s="61"/>
      <c r="N105" s="2"/>
      <c r="AC105" s="56"/>
      <c r="AD105" s="56"/>
      <c r="AE105" s="56"/>
      <c r="AF105" s="56"/>
      <c r="AG105" s="56"/>
      <c r="AH105" s="56"/>
      <c r="AI105" s="56"/>
      <c r="AJ105" s="56"/>
      <c r="AK105" s="56"/>
      <c r="AL105" s="58"/>
      <c r="AM105" s="56"/>
      <c r="AN105" s="59"/>
      <c r="AO105" s="60"/>
      <c r="AP105" s="56"/>
      <c r="AQ105" s="56"/>
      <c r="AR105" s="56"/>
    </row>
    <row r="106" ht="15.75" customHeight="1">
      <c r="C106" s="56"/>
      <c r="K106" s="61"/>
      <c r="N106" s="2"/>
      <c r="AC106" s="56"/>
      <c r="AD106" s="56"/>
      <c r="AE106" s="56"/>
      <c r="AF106" s="56"/>
      <c r="AG106" s="56"/>
      <c r="AH106" s="56"/>
      <c r="AI106" s="56"/>
      <c r="AJ106" s="56"/>
      <c r="AK106" s="56"/>
      <c r="AL106" s="58"/>
      <c r="AM106" s="56"/>
      <c r="AN106" s="59"/>
      <c r="AO106" s="60"/>
      <c r="AP106" s="56"/>
      <c r="AQ106" s="56"/>
      <c r="AR106" s="56"/>
    </row>
    <row r="107" ht="15.75" customHeight="1">
      <c r="C107" s="56"/>
      <c r="K107" s="61"/>
      <c r="N107" s="2"/>
      <c r="AC107" s="56"/>
      <c r="AD107" s="56"/>
      <c r="AE107" s="56"/>
      <c r="AF107" s="56"/>
      <c r="AG107" s="56"/>
      <c r="AH107" s="56"/>
      <c r="AI107" s="56"/>
      <c r="AJ107" s="56"/>
      <c r="AK107" s="56"/>
      <c r="AL107" s="58"/>
      <c r="AM107" s="56"/>
      <c r="AN107" s="59"/>
      <c r="AO107" s="60"/>
      <c r="AP107" s="56"/>
      <c r="AQ107" s="56"/>
      <c r="AR107" s="56"/>
    </row>
    <row r="108" ht="15.75" customHeight="1">
      <c r="C108" s="56"/>
      <c r="K108" s="61"/>
      <c r="N108" s="2"/>
      <c r="AC108" s="56"/>
      <c r="AD108" s="56"/>
      <c r="AE108" s="56"/>
      <c r="AF108" s="56"/>
      <c r="AG108" s="56"/>
      <c r="AH108" s="56"/>
      <c r="AI108" s="56"/>
      <c r="AJ108" s="56"/>
      <c r="AK108" s="56"/>
      <c r="AL108" s="58"/>
      <c r="AM108" s="56"/>
      <c r="AN108" s="59"/>
      <c r="AO108" s="60"/>
      <c r="AP108" s="56"/>
      <c r="AQ108" s="56"/>
      <c r="AR108" s="56"/>
    </row>
    <row r="109" ht="15.75" customHeight="1">
      <c r="C109" s="56"/>
      <c r="K109" s="61"/>
      <c r="N109" s="2"/>
      <c r="AC109" s="56"/>
      <c r="AD109" s="56"/>
      <c r="AE109" s="56"/>
      <c r="AF109" s="56"/>
      <c r="AG109" s="56"/>
      <c r="AH109" s="56"/>
      <c r="AI109" s="56"/>
      <c r="AJ109" s="56"/>
      <c r="AK109" s="56"/>
      <c r="AL109" s="58"/>
      <c r="AM109" s="56"/>
      <c r="AN109" s="59"/>
      <c r="AO109" s="60"/>
      <c r="AP109" s="56"/>
      <c r="AQ109" s="56"/>
      <c r="AR109" s="56"/>
    </row>
    <row r="110" ht="15.75" customHeight="1">
      <c r="C110" s="56"/>
      <c r="K110" s="61"/>
      <c r="N110" s="2"/>
      <c r="AC110" s="56"/>
      <c r="AD110" s="56"/>
      <c r="AE110" s="56"/>
      <c r="AF110" s="56"/>
      <c r="AG110" s="56"/>
      <c r="AH110" s="56"/>
      <c r="AI110" s="56"/>
      <c r="AJ110" s="56"/>
      <c r="AK110" s="56"/>
      <c r="AL110" s="58"/>
      <c r="AM110" s="56"/>
      <c r="AN110" s="59"/>
      <c r="AO110" s="60"/>
      <c r="AP110" s="56"/>
      <c r="AQ110" s="56"/>
      <c r="AR110" s="56"/>
    </row>
    <row r="111" ht="15.75" customHeight="1">
      <c r="C111" s="56"/>
      <c r="K111" s="61"/>
      <c r="N111" s="2"/>
      <c r="AC111" s="56"/>
      <c r="AD111" s="56"/>
      <c r="AE111" s="56"/>
      <c r="AF111" s="56"/>
      <c r="AG111" s="56"/>
      <c r="AH111" s="56"/>
      <c r="AI111" s="56"/>
      <c r="AJ111" s="56"/>
      <c r="AK111" s="56"/>
      <c r="AL111" s="58"/>
      <c r="AM111" s="56"/>
      <c r="AN111" s="59"/>
      <c r="AO111" s="60"/>
      <c r="AP111" s="56"/>
      <c r="AQ111" s="56"/>
      <c r="AR111" s="56"/>
    </row>
    <row r="112" ht="15.75" customHeight="1">
      <c r="C112" s="56"/>
      <c r="K112" s="61"/>
      <c r="N112" s="2"/>
      <c r="AC112" s="56"/>
      <c r="AD112" s="56"/>
      <c r="AE112" s="56"/>
      <c r="AF112" s="56"/>
      <c r="AG112" s="56"/>
      <c r="AH112" s="56"/>
      <c r="AI112" s="56"/>
      <c r="AJ112" s="56"/>
      <c r="AK112" s="56"/>
      <c r="AL112" s="58"/>
      <c r="AM112" s="56"/>
      <c r="AN112" s="59"/>
      <c r="AO112" s="60"/>
      <c r="AP112" s="56"/>
      <c r="AQ112" s="56"/>
      <c r="AR112" s="56"/>
    </row>
    <row r="113" ht="15.75" customHeight="1">
      <c r="C113" s="56"/>
      <c r="K113" s="61"/>
      <c r="N113" s="2"/>
      <c r="AC113" s="56"/>
      <c r="AD113" s="56"/>
      <c r="AE113" s="56"/>
      <c r="AF113" s="56"/>
      <c r="AG113" s="56"/>
      <c r="AH113" s="56"/>
      <c r="AI113" s="56"/>
      <c r="AJ113" s="56"/>
      <c r="AK113" s="56"/>
      <c r="AL113" s="58"/>
      <c r="AM113" s="56"/>
      <c r="AN113" s="59"/>
      <c r="AO113" s="60"/>
      <c r="AP113" s="56"/>
      <c r="AQ113" s="56"/>
      <c r="AR113" s="56"/>
    </row>
    <row r="114" ht="15.75" customHeight="1">
      <c r="C114" s="56"/>
      <c r="K114" s="61"/>
      <c r="N114" s="2"/>
      <c r="AC114" s="56"/>
      <c r="AD114" s="56"/>
      <c r="AE114" s="56"/>
      <c r="AF114" s="56"/>
      <c r="AG114" s="56"/>
      <c r="AH114" s="56"/>
      <c r="AI114" s="56"/>
      <c r="AJ114" s="56"/>
      <c r="AK114" s="56"/>
      <c r="AL114" s="58"/>
      <c r="AM114" s="56"/>
      <c r="AN114" s="59"/>
      <c r="AO114" s="60"/>
      <c r="AP114" s="56"/>
      <c r="AQ114" s="56"/>
      <c r="AR114" s="56"/>
    </row>
    <row r="115" ht="15.75" customHeight="1">
      <c r="C115" s="56"/>
      <c r="K115" s="61"/>
      <c r="N115" s="2"/>
      <c r="AC115" s="56"/>
      <c r="AD115" s="56"/>
      <c r="AE115" s="56"/>
      <c r="AF115" s="56"/>
      <c r="AG115" s="56"/>
      <c r="AH115" s="56"/>
      <c r="AI115" s="56"/>
      <c r="AJ115" s="56"/>
      <c r="AK115" s="56"/>
      <c r="AL115" s="58"/>
      <c r="AM115" s="56"/>
      <c r="AN115" s="59"/>
      <c r="AO115" s="60"/>
      <c r="AP115" s="56"/>
      <c r="AQ115" s="56"/>
      <c r="AR115" s="56"/>
    </row>
    <row r="116" ht="15.75" customHeight="1">
      <c r="C116" s="56"/>
      <c r="K116" s="61"/>
      <c r="N116" s="2"/>
      <c r="AC116" s="56"/>
      <c r="AD116" s="56"/>
      <c r="AE116" s="56"/>
      <c r="AF116" s="56"/>
      <c r="AG116" s="56"/>
      <c r="AH116" s="56"/>
      <c r="AI116" s="56"/>
      <c r="AJ116" s="56"/>
      <c r="AK116" s="56"/>
      <c r="AL116" s="58"/>
      <c r="AM116" s="56"/>
      <c r="AN116" s="59"/>
      <c r="AO116" s="60"/>
      <c r="AP116" s="56"/>
      <c r="AQ116" s="56"/>
      <c r="AR116" s="56"/>
    </row>
    <row r="117" ht="15.75" customHeight="1">
      <c r="C117" s="56"/>
      <c r="K117" s="61"/>
      <c r="N117" s="2"/>
      <c r="AC117" s="56"/>
      <c r="AD117" s="56"/>
      <c r="AE117" s="56"/>
      <c r="AF117" s="56"/>
      <c r="AG117" s="56"/>
      <c r="AH117" s="56"/>
      <c r="AI117" s="56"/>
      <c r="AJ117" s="56"/>
      <c r="AK117" s="56"/>
      <c r="AL117" s="58"/>
      <c r="AM117" s="56"/>
      <c r="AN117" s="59"/>
      <c r="AO117" s="60"/>
      <c r="AP117" s="56"/>
      <c r="AQ117" s="56"/>
      <c r="AR117" s="56"/>
    </row>
    <row r="118" ht="15.75" customHeight="1">
      <c r="C118" s="56"/>
      <c r="K118" s="61"/>
      <c r="N118" s="2"/>
      <c r="AC118" s="56"/>
      <c r="AD118" s="56"/>
      <c r="AE118" s="56"/>
      <c r="AF118" s="56"/>
      <c r="AG118" s="56"/>
      <c r="AH118" s="56"/>
      <c r="AI118" s="56"/>
      <c r="AJ118" s="56"/>
      <c r="AK118" s="56"/>
      <c r="AL118" s="58"/>
      <c r="AM118" s="56"/>
      <c r="AN118" s="59"/>
      <c r="AO118" s="60"/>
      <c r="AP118" s="56"/>
      <c r="AQ118" s="56"/>
      <c r="AR118" s="56"/>
    </row>
    <row r="119" ht="15.75" customHeight="1">
      <c r="C119" s="56"/>
      <c r="K119" s="61"/>
      <c r="N119" s="2"/>
      <c r="AC119" s="56"/>
      <c r="AD119" s="56"/>
      <c r="AE119" s="56"/>
      <c r="AF119" s="56"/>
      <c r="AG119" s="56"/>
      <c r="AH119" s="56"/>
      <c r="AI119" s="56"/>
      <c r="AJ119" s="56"/>
      <c r="AK119" s="56"/>
      <c r="AL119" s="58"/>
      <c r="AM119" s="56"/>
      <c r="AN119" s="59"/>
      <c r="AO119" s="60"/>
      <c r="AP119" s="56"/>
      <c r="AQ119" s="56"/>
      <c r="AR119" s="56"/>
    </row>
    <row r="120" ht="15.75" customHeight="1">
      <c r="C120" s="56"/>
      <c r="K120" s="61"/>
      <c r="N120" s="2"/>
      <c r="AC120" s="56"/>
      <c r="AD120" s="56"/>
      <c r="AE120" s="56"/>
      <c r="AF120" s="56"/>
      <c r="AG120" s="56"/>
      <c r="AH120" s="56"/>
      <c r="AI120" s="56"/>
      <c r="AJ120" s="56"/>
      <c r="AK120" s="56"/>
      <c r="AL120" s="58"/>
      <c r="AM120" s="56"/>
      <c r="AN120" s="59"/>
      <c r="AO120" s="60"/>
      <c r="AP120" s="56"/>
      <c r="AQ120" s="56"/>
      <c r="AR120" s="56"/>
    </row>
    <row r="121" ht="15.75" customHeight="1">
      <c r="C121" s="56"/>
      <c r="K121" s="61"/>
      <c r="N121" s="2"/>
      <c r="AC121" s="56"/>
      <c r="AD121" s="56"/>
      <c r="AE121" s="56"/>
      <c r="AF121" s="56"/>
      <c r="AG121" s="56"/>
      <c r="AH121" s="56"/>
      <c r="AI121" s="56"/>
      <c r="AJ121" s="56"/>
      <c r="AK121" s="56"/>
      <c r="AL121" s="58"/>
      <c r="AM121" s="56"/>
      <c r="AN121" s="59"/>
      <c r="AO121" s="60"/>
      <c r="AP121" s="56"/>
      <c r="AQ121" s="56"/>
      <c r="AR121" s="56"/>
    </row>
    <row r="122" ht="15.75" customHeight="1">
      <c r="C122" s="56"/>
      <c r="K122" s="61"/>
      <c r="N122" s="2"/>
      <c r="AC122" s="56"/>
      <c r="AD122" s="56"/>
      <c r="AE122" s="56"/>
      <c r="AF122" s="56"/>
      <c r="AG122" s="56"/>
      <c r="AH122" s="56"/>
      <c r="AI122" s="56"/>
      <c r="AJ122" s="56"/>
      <c r="AK122" s="56"/>
      <c r="AL122" s="58"/>
      <c r="AM122" s="56"/>
      <c r="AN122" s="59"/>
      <c r="AO122" s="60"/>
      <c r="AP122" s="56"/>
      <c r="AQ122" s="56"/>
      <c r="AR122" s="56"/>
    </row>
    <row r="123" ht="15.75" customHeight="1">
      <c r="C123" s="56"/>
      <c r="K123" s="61"/>
      <c r="N123" s="2"/>
      <c r="AC123" s="56"/>
      <c r="AD123" s="56"/>
      <c r="AE123" s="56"/>
      <c r="AF123" s="56"/>
      <c r="AG123" s="56"/>
      <c r="AH123" s="56"/>
      <c r="AI123" s="56"/>
      <c r="AJ123" s="56"/>
      <c r="AK123" s="56"/>
      <c r="AL123" s="58"/>
      <c r="AM123" s="56"/>
      <c r="AN123" s="59"/>
      <c r="AO123" s="60"/>
      <c r="AP123" s="56"/>
      <c r="AQ123" s="56"/>
      <c r="AR123" s="56"/>
    </row>
    <row r="124" ht="15.75" customHeight="1">
      <c r="C124" s="56"/>
      <c r="K124" s="61"/>
      <c r="N124" s="2"/>
      <c r="AC124" s="56"/>
      <c r="AD124" s="56"/>
      <c r="AE124" s="56"/>
      <c r="AF124" s="56"/>
      <c r="AG124" s="56"/>
      <c r="AH124" s="56"/>
      <c r="AI124" s="56"/>
      <c r="AJ124" s="56"/>
      <c r="AK124" s="56"/>
      <c r="AL124" s="58"/>
      <c r="AM124" s="56"/>
      <c r="AN124" s="59"/>
      <c r="AO124" s="60"/>
      <c r="AP124" s="56"/>
      <c r="AQ124" s="56"/>
      <c r="AR124" s="56"/>
    </row>
    <row r="125" ht="15.75" customHeight="1">
      <c r="C125" s="56"/>
      <c r="K125" s="61"/>
      <c r="N125" s="2"/>
      <c r="AC125" s="56"/>
      <c r="AD125" s="56"/>
      <c r="AE125" s="56"/>
      <c r="AF125" s="56"/>
      <c r="AG125" s="56"/>
      <c r="AH125" s="56"/>
      <c r="AI125" s="56"/>
      <c r="AJ125" s="56"/>
      <c r="AK125" s="56"/>
      <c r="AL125" s="58"/>
      <c r="AM125" s="56"/>
      <c r="AN125" s="59"/>
      <c r="AO125" s="60"/>
      <c r="AP125" s="56"/>
      <c r="AQ125" s="56"/>
      <c r="AR125" s="56"/>
    </row>
    <row r="126" ht="15.75" customHeight="1">
      <c r="C126" s="56"/>
      <c r="K126" s="61"/>
      <c r="N126" s="2"/>
      <c r="AC126" s="56"/>
      <c r="AD126" s="56"/>
      <c r="AE126" s="56"/>
      <c r="AF126" s="56"/>
      <c r="AG126" s="56"/>
      <c r="AH126" s="56"/>
      <c r="AI126" s="56"/>
      <c r="AJ126" s="56"/>
      <c r="AK126" s="56"/>
      <c r="AL126" s="58"/>
      <c r="AM126" s="56"/>
      <c r="AN126" s="59"/>
      <c r="AO126" s="60"/>
      <c r="AP126" s="56"/>
      <c r="AQ126" s="56"/>
      <c r="AR126" s="56"/>
    </row>
    <row r="127" ht="15.75" customHeight="1">
      <c r="C127" s="56"/>
      <c r="K127" s="61"/>
      <c r="N127" s="2"/>
      <c r="AC127" s="56"/>
      <c r="AD127" s="56"/>
      <c r="AE127" s="56"/>
      <c r="AF127" s="56"/>
      <c r="AG127" s="56"/>
      <c r="AH127" s="56"/>
      <c r="AI127" s="56"/>
      <c r="AJ127" s="56"/>
      <c r="AK127" s="56"/>
      <c r="AL127" s="58"/>
      <c r="AM127" s="56"/>
      <c r="AN127" s="59"/>
      <c r="AO127" s="60"/>
      <c r="AP127" s="56"/>
      <c r="AQ127" s="56"/>
      <c r="AR127" s="56"/>
    </row>
    <row r="128" ht="15.75" customHeight="1">
      <c r="C128" s="56"/>
      <c r="K128" s="61"/>
      <c r="N128" s="2"/>
      <c r="AC128" s="56"/>
      <c r="AD128" s="56"/>
      <c r="AE128" s="56"/>
      <c r="AF128" s="56"/>
      <c r="AG128" s="56"/>
      <c r="AH128" s="56"/>
      <c r="AI128" s="56"/>
      <c r="AJ128" s="56"/>
      <c r="AK128" s="56"/>
      <c r="AL128" s="58"/>
      <c r="AM128" s="56"/>
      <c r="AN128" s="59"/>
      <c r="AO128" s="60"/>
      <c r="AP128" s="56"/>
      <c r="AQ128" s="56"/>
      <c r="AR128" s="56"/>
    </row>
    <row r="129" ht="15.75" customHeight="1">
      <c r="C129" s="56"/>
      <c r="K129" s="61"/>
      <c r="N129" s="2"/>
      <c r="AC129" s="56"/>
      <c r="AD129" s="56"/>
      <c r="AE129" s="56"/>
      <c r="AF129" s="56"/>
      <c r="AG129" s="56"/>
      <c r="AH129" s="56"/>
      <c r="AI129" s="56"/>
      <c r="AJ129" s="56"/>
      <c r="AK129" s="56"/>
      <c r="AL129" s="58"/>
      <c r="AM129" s="56"/>
      <c r="AN129" s="59"/>
      <c r="AO129" s="60"/>
      <c r="AP129" s="56"/>
      <c r="AQ129" s="56"/>
      <c r="AR129" s="56"/>
    </row>
    <row r="130" ht="15.75" customHeight="1">
      <c r="C130" s="56"/>
      <c r="K130" s="61"/>
      <c r="N130" s="2"/>
      <c r="AC130" s="56"/>
      <c r="AD130" s="56"/>
      <c r="AE130" s="56"/>
      <c r="AF130" s="56"/>
      <c r="AG130" s="56"/>
      <c r="AH130" s="56"/>
      <c r="AI130" s="56"/>
      <c r="AJ130" s="56"/>
      <c r="AK130" s="56"/>
      <c r="AL130" s="58"/>
      <c r="AM130" s="56"/>
      <c r="AN130" s="59"/>
      <c r="AO130" s="60"/>
      <c r="AP130" s="56"/>
      <c r="AQ130" s="56"/>
      <c r="AR130" s="56"/>
    </row>
    <row r="131" ht="15.75" customHeight="1">
      <c r="C131" s="56"/>
      <c r="K131" s="61"/>
      <c r="N131" s="2"/>
      <c r="AC131" s="56"/>
      <c r="AD131" s="56"/>
      <c r="AE131" s="56"/>
      <c r="AF131" s="56"/>
      <c r="AG131" s="56"/>
      <c r="AH131" s="56"/>
      <c r="AI131" s="56"/>
      <c r="AJ131" s="56"/>
      <c r="AK131" s="56"/>
      <c r="AL131" s="58"/>
      <c r="AM131" s="56"/>
      <c r="AN131" s="59"/>
      <c r="AO131" s="60"/>
      <c r="AP131" s="56"/>
      <c r="AQ131" s="56"/>
      <c r="AR131" s="56"/>
    </row>
    <row r="132" ht="15.75" customHeight="1">
      <c r="C132" s="56"/>
      <c r="K132" s="61"/>
      <c r="N132" s="2"/>
      <c r="AC132" s="56"/>
      <c r="AD132" s="56"/>
      <c r="AE132" s="56"/>
      <c r="AF132" s="56"/>
      <c r="AG132" s="56"/>
      <c r="AH132" s="56"/>
      <c r="AI132" s="56"/>
      <c r="AJ132" s="56"/>
      <c r="AK132" s="56"/>
      <c r="AL132" s="58"/>
      <c r="AM132" s="56"/>
      <c r="AN132" s="59"/>
      <c r="AO132" s="60"/>
      <c r="AP132" s="56"/>
      <c r="AQ132" s="56"/>
      <c r="AR132" s="56"/>
    </row>
    <row r="133" ht="15.75" customHeight="1">
      <c r="C133" s="56"/>
      <c r="K133" s="61"/>
      <c r="N133" s="2"/>
      <c r="AC133" s="56"/>
      <c r="AD133" s="56"/>
      <c r="AE133" s="56"/>
      <c r="AF133" s="56"/>
      <c r="AG133" s="56"/>
      <c r="AH133" s="56"/>
      <c r="AI133" s="56"/>
      <c r="AJ133" s="56"/>
      <c r="AK133" s="56"/>
      <c r="AL133" s="58"/>
      <c r="AM133" s="56"/>
      <c r="AN133" s="59"/>
      <c r="AO133" s="60"/>
      <c r="AP133" s="56"/>
      <c r="AQ133" s="56"/>
      <c r="AR133" s="56"/>
    </row>
    <row r="134" ht="15.75" customHeight="1">
      <c r="C134" s="56"/>
      <c r="K134" s="61"/>
      <c r="N134" s="2"/>
      <c r="AC134" s="56"/>
      <c r="AD134" s="56"/>
      <c r="AE134" s="56"/>
      <c r="AF134" s="56"/>
      <c r="AG134" s="56"/>
      <c r="AH134" s="56"/>
      <c r="AI134" s="56"/>
      <c r="AJ134" s="56"/>
      <c r="AK134" s="56"/>
      <c r="AL134" s="58"/>
      <c r="AM134" s="56"/>
      <c r="AN134" s="59"/>
      <c r="AO134" s="60"/>
      <c r="AP134" s="56"/>
      <c r="AQ134" s="56"/>
      <c r="AR134" s="56"/>
    </row>
    <row r="135" ht="15.75" customHeight="1">
      <c r="C135" s="56"/>
      <c r="K135" s="61"/>
      <c r="N135" s="2"/>
      <c r="AC135" s="56"/>
      <c r="AD135" s="56"/>
      <c r="AE135" s="56"/>
      <c r="AF135" s="56"/>
      <c r="AG135" s="56"/>
      <c r="AH135" s="56"/>
      <c r="AI135" s="56"/>
      <c r="AJ135" s="56"/>
      <c r="AK135" s="56"/>
      <c r="AL135" s="58"/>
      <c r="AM135" s="56"/>
      <c r="AN135" s="59"/>
      <c r="AO135" s="60"/>
      <c r="AP135" s="56"/>
      <c r="AQ135" s="56"/>
      <c r="AR135" s="56"/>
    </row>
    <row r="136" ht="15.75" customHeight="1">
      <c r="C136" s="56"/>
      <c r="K136" s="61"/>
      <c r="N136" s="2"/>
      <c r="AC136" s="56"/>
      <c r="AD136" s="56"/>
      <c r="AE136" s="56"/>
      <c r="AF136" s="56"/>
      <c r="AG136" s="56"/>
      <c r="AH136" s="56"/>
      <c r="AI136" s="56"/>
      <c r="AJ136" s="56"/>
      <c r="AK136" s="56"/>
      <c r="AL136" s="58"/>
      <c r="AM136" s="56"/>
      <c r="AN136" s="59"/>
      <c r="AO136" s="60"/>
      <c r="AP136" s="56"/>
      <c r="AQ136" s="56"/>
      <c r="AR136" s="56"/>
    </row>
    <row r="137" ht="15.75" customHeight="1">
      <c r="C137" s="56"/>
      <c r="K137" s="61"/>
      <c r="N137" s="2"/>
      <c r="AC137" s="56"/>
      <c r="AD137" s="56"/>
      <c r="AE137" s="56"/>
      <c r="AF137" s="56"/>
      <c r="AG137" s="56"/>
      <c r="AH137" s="56"/>
      <c r="AI137" s="56"/>
      <c r="AJ137" s="56"/>
      <c r="AK137" s="56"/>
      <c r="AL137" s="58"/>
      <c r="AM137" s="56"/>
      <c r="AN137" s="59"/>
      <c r="AO137" s="60"/>
      <c r="AP137" s="56"/>
      <c r="AQ137" s="56"/>
      <c r="AR137" s="56"/>
    </row>
    <row r="138" ht="15.75" customHeight="1">
      <c r="C138" s="56"/>
      <c r="K138" s="61"/>
      <c r="N138" s="2"/>
      <c r="AC138" s="56"/>
      <c r="AD138" s="56"/>
      <c r="AE138" s="56"/>
      <c r="AF138" s="56"/>
      <c r="AG138" s="56"/>
      <c r="AH138" s="56"/>
      <c r="AI138" s="56"/>
      <c r="AJ138" s="56"/>
      <c r="AK138" s="56"/>
      <c r="AL138" s="58"/>
      <c r="AM138" s="56"/>
      <c r="AN138" s="59"/>
      <c r="AO138" s="60"/>
      <c r="AP138" s="56"/>
      <c r="AQ138" s="56"/>
      <c r="AR138" s="56"/>
    </row>
    <row r="139" ht="15.75" customHeight="1">
      <c r="C139" s="56"/>
      <c r="K139" s="61"/>
      <c r="N139" s="2"/>
      <c r="AC139" s="56"/>
      <c r="AD139" s="56"/>
      <c r="AE139" s="56"/>
      <c r="AF139" s="56"/>
      <c r="AG139" s="56"/>
      <c r="AH139" s="56"/>
      <c r="AI139" s="56"/>
      <c r="AJ139" s="56"/>
      <c r="AK139" s="56"/>
      <c r="AL139" s="58"/>
      <c r="AM139" s="56"/>
      <c r="AN139" s="59"/>
      <c r="AO139" s="60"/>
      <c r="AP139" s="56"/>
      <c r="AQ139" s="56"/>
      <c r="AR139" s="56"/>
    </row>
    <row r="140" ht="15.75" customHeight="1">
      <c r="C140" s="56"/>
      <c r="K140" s="61"/>
      <c r="N140" s="2"/>
      <c r="AC140" s="56"/>
      <c r="AD140" s="56"/>
      <c r="AE140" s="56"/>
      <c r="AF140" s="56"/>
      <c r="AG140" s="56"/>
      <c r="AH140" s="56"/>
      <c r="AI140" s="56"/>
      <c r="AJ140" s="56"/>
      <c r="AK140" s="56"/>
      <c r="AL140" s="58"/>
      <c r="AM140" s="56"/>
      <c r="AN140" s="59"/>
      <c r="AO140" s="60"/>
      <c r="AP140" s="56"/>
      <c r="AQ140" s="56"/>
      <c r="AR140" s="56"/>
    </row>
    <row r="141" ht="15.75" customHeight="1">
      <c r="C141" s="56"/>
      <c r="K141" s="61"/>
      <c r="N141" s="2"/>
      <c r="AC141" s="56"/>
      <c r="AD141" s="56"/>
      <c r="AE141" s="56"/>
      <c r="AF141" s="56"/>
      <c r="AG141" s="56"/>
      <c r="AH141" s="56"/>
      <c r="AI141" s="56"/>
      <c r="AJ141" s="56"/>
      <c r="AK141" s="56"/>
      <c r="AL141" s="58"/>
      <c r="AM141" s="56"/>
      <c r="AN141" s="59"/>
      <c r="AO141" s="60"/>
      <c r="AP141" s="56"/>
      <c r="AQ141" s="56"/>
      <c r="AR141" s="56"/>
    </row>
    <row r="142" ht="15.75" customHeight="1">
      <c r="C142" s="56"/>
      <c r="K142" s="61"/>
      <c r="N142" s="2"/>
      <c r="AC142" s="56"/>
      <c r="AD142" s="56"/>
      <c r="AE142" s="56"/>
      <c r="AF142" s="56"/>
      <c r="AG142" s="56"/>
      <c r="AH142" s="56"/>
      <c r="AI142" s="56"/>
      <c r="AJ142" s="56"/>
      <c r="AK142" s="56"/>
      <c r="AL142" s="58"/>
      <c r="AM142" s="56"/>
      <c r="AN142" s="59"/>
      <c r="AO142" s="60"/>
      <c r="AP142" s="56"/>
      <c r="AQ142" s="56"/>
      <c r="AR142" s="56"/>
    </row>
    <row r="143" ht="15.75" customHeight="1">
      <c r="C143" s="56"/>
      <c r="K143" s="61"/>
      <c r="N143" s="2"/>
      <c r="AC143" s="56"/>
      <c r="AD143" s="56"/>
      <c r="AE143" s="56"/>
      <c r="AF143" s="56"/>
      <c r="AG143" s="56"/>
      <c r="AH143" s="56"/>
      <c r="AI143" s="56"/>
      <c r="AJ143" s="56"/>
      <c r="AK143" s="56"/>
      <c r="AL143" s="58"/>
      <c r="AM143" s="56"/>
      <c r="AN143" s="59"/>
      <c r="AO143" s="60"/>
      <c r="AP143" s="56"/>
      <c r="AQ143" s="56"/>
      <c r="AR143" s="56"/>
    </row>
    <row r="144" ht="15.75" customHeight="1">
      <c r="C144" s="56"/>
      <c r="K144" s="61"/>
      <c r="N144" s="2"/>
      <c r="AC144" s="56"/>
      <c r="AD144" s="56"/>
      <c r="AE144" s="56"/>
      <c r="AF144" s="56"/>
      <c r="AG144" s="56"/>
      <c r="AH144" s="56"/>
      <c r="AI144" s="56"/>
      <c r="AJ144" s="56"/>
      <c r="AK144" s="56"/>
      <c r="AL144" s="58"/>
      <c r="AM144" s="56"/>
      <c r="AN144" s="59"/>
      <c r="AO144" s="60"/>
      <c r="AP144" s="56"/>
      <c r="AQ144" s="56"/>
      <c r="AR144" s="56"/>
    </row>
    <row r="145" ht="15.75" customHeight="1">
      <c r="C145" s="56"/>
      <c r="K145" s="61"/>
      <c r="N145" s="2"/>
      <c r="AC145" s="56"/>
      <c r="AD145" s="56"/>
      <c r="AE145" s="56"/>
      <c r="AF145" s="56"/>
      <c r="AG145" s="56"/>
      <c r="AH145" s="56"/>
      <c r="AI145" s="56"/>
      <c r="AJ145" s="56"/>
      <c r="AK145" s="56"/>
      <c r="AL145" s="58"/>
      <c r="AM145" s="56"/>
      <c r="AN145" s="59"/>
      <c r="AO145" s="60"/>
      <c r="AP145" s="56"/>
      <c r="AQ145" s="56"/>
      <c r="AR145" s="56"/>
    </row>
    <row r="146" ht="15.75" customHeight="1">
      <c r="C146" s="56"/>
      <c r="K146" s="61"/>
      <c r="N146" s="2"/>
      <c r="AC146" s="56"/>
      <c r="AD146" s="56"/>
      <c r="AE146" s="56"/>
      <c r="AF146" s="56"/>
      <c r="AG146" s="56"/>
      <c r="AH146" s="56"/>
      <c r="AI146" s="56"/>
      <c r="AJ146" s="56"/>
      <c r="AK146" s="56"/>
      <c r="AL146" s="58"/>
      <c r="AM146" s="56"/>
      <c r="AN146" s="59"/>
      <c r="AO146" s="60"/>
      <c r="AP146" s="56"/>
      <c r="AQ146" s="56"/>
      <c r="AR146" s="56"/>
    </row>
    <row r="147" ht="15.75" customHeight="1">
      <c r="C147" s="56"/>
      <c r="K147" s="61"/>
      <c r="N147" s="2"/>
      <c r="AC147" s="56"/>
      <c r="AD147" s="56"/>
      <c r="AE147" s="56"/>
      <c r="AF147" s="56"/>
      <c r="AG147" s="56"/>
      <c r="AH147" s="56"/>
      <c r="AI147" s="56"/>
      <c r="AJ147" s="56"/>
      <c r="AK147" s="56"/>
      <c r="AL147" s="58"/>
      <c r="AM147" s="56"/>
      <c r="AN147" s="59"/>
      <c r="AO147" s="60"/>
      <c r="AP147" s="56"/>
      <c r="AQ147" s="56"/>
      <c r="AR147" s="56"/>
    </row>
    <row r="148" ht="15.75" customHeight="1">
      <c r="C148" s="56"/>
      <c r="K148" s="61"/>
      <c r="N148" s="2"/>
      <c r="AC148" s="56"/>
      <c r="AD148" s="56"/>
      <c r="AE148" s="56"/>
      <c r="AF148" s="56"/>
      <c r="AG148" s="56"/>
      <c r="AH148" s="56"/>
      <c r="AI148" s="56"/>
      <c r="AJ148" s="56"/>
      <c r="AK148" s="56"/>
      <c r="AL148" s="58"/>
      <c r="AM148" s="56"/>
      <c r="AN148" s="59"/>
      <c r="AO148" s="60"/>
      <c r="AP148" s="56"/>
      <c r="AQ148" s="56"/>
      <c r="AR148" s="56"/>
    </row>
    <row r="149" ht="15.75" customHeight="1">
      <c r="C149" s="56"/>
      <c r="K149" s="61"/>
      <c r="N149" s="2"/>
      <c r="AC149" s="56"/>
      <c r="AD149" s="56"/>
      <c r="AE149" s="56"/>
      <c r="AF149" s="56"/>
      <c r="AG149" s="56"/>
      <c r="AH149" s="56"/>
      <c r="AI149" s="56"/>
      <c r="AJ149" s="56"/>
      <c r="AK149" s="56"/>
      <c r="AL149" s="58"/>
      <c r="AM149" s="56"/>
      <c r="AN149" s="59"/>
      <c r="AO149" s="60"/>
      <c r="AP149" s="56"/>
      <c r="AQ149" s="56"/>
      <c r="AR149" s="56"/>
    </row>
    <row r="150" ht="15.75" customHeight="1">
      <c r="C150" s="56"/>
      <c r="K150" s="61"/>
      <c r="N150" s="2"/>
      <c r="AC150" s="56"/>
      <c r="AD150" s="56"/>
      <c r="AE150" s="56"/>
      <c r="AF150" s="56"/>
      <c r="AG150" s="56"/>
      <c r="AH150" s="56"/>
      <c r="AI150" s="56"/>
      <c r="AJ150" s="56"/>
      <c r="AK150" s="56"/>
      <c r="AL150" s="58"/>
      <c r="AM150" s="56"/>
      <c r="AN150" s="59"/>
      <c r="AO150" s="60"/>
      <c r="AP150" s="56"/>
      <c r="AQ150" s="56"/>
      <c r="AR150" s="56"/>
    </row>
    <row r="151" ht="15.75" customHeight="1">
      <c r="C151" s="56"/>
      <c r="K151" s="61"/>
      <c r="N151" s="2"/>
      <c r="AC151" s="56"/>
      <c r="AD151" s="56"/>
      <c r="AE151" s="56"/>
      <c r="AF151" s="56"/>
      <c r="AG151" s="56"/>
      <c r="AH151" s="56"/>
      <c r="AI151" s="56"/>
      <c r="AJ151" s="56"/>
      <c r="AK151" s="56"/>
      <c r="AL151" s="58"/>
      <c r="AM151" s="56"/>
      <c r="AN151" s="59"/>
      <c r="AO151" s="60"/>
      <c r="AP151" s="56"/>
      <c r="AQ151" s="56"/>
      <c r="AR151" s="56"/>
    </row>
    <row r="152" ht="15.75" customHeight="1">
      <c r="C152" s="56"/>
      <c r="K152" s="61"/>
      <c r="N152" s="2"/>
      <c r="AC152" s="56"/>
      <c r="AD152" s="56"/>
      <c r="AE152" s="56"/>
      <c r="AF152" s="56"/>
      <c r="AG152" s="56"/>
      <c r="AH152" s="56"/>
      <c r="AI152" s="56"/>
      <c r="AJ152" s="56"/>
      <c r="AK152" s="56"/>
      <c r="AL152" s="58"/>
      <c r="AM152" s="56"/>
      <c r="AN152" s="59"/>
      <c r="AO152" s="60"/>
      <c r="AP152" s="56"/>
      <c r="AQ152" s="56"/>
      <c r="AR152" s="56"/>
    </row>
    <row r="153" ht="15.75" customHeight="1">
      <c r="C153" s="56"/>
      <c r="K153" s="61"/>
      <c r="N153" s="2"/>
      <c r="AC153" s="56"/>
      <c r="AD153" s="56"/>
      <c r="AE153" s="56"/>
      <c r="AF153" s="56"/>
      <c r="AG153" s="56"/>
      <c r="AH153" s="56"/>
      <c r="AI153" s="56"/>
      <c r="AJ153" s="56"/>
      <c r="AK153" s="56"/>
      <c r="AL153" s="58"/>
      <c r="AM153" s="56"/>
      <c r="AN153" s="59"/>
      <c r="AO153" s="60"/>
      <c r="AP153" s="56"/>
      <c r="AQ153" s="56"/>
      <c r="AR153" s="56"/>
    </row>
    <row r="154" ht="15.75" customHeight="1">
      <c r="C154" s="56"/>
      <c r="K154" s="61"/>
      <c r="N154" s="2"/>
      <c r="AC154" s="56"/>
      <c r="AD154" s="56"/>
      <c r="AE154" s="56"/>
      <c r="AF154" s="56"/>
      <c r="AG154" s="56"/>
      <c r="AH154" s="56"/>
      <c r="AI154" s="56"/>
      <c r="AJ154" s="56"/>
      <c r="AK154" s="56"/>
      <c r="AL154" s="58"/>
      <c r="AM154" s="56"/>
      <c r="AN154" s="59"/>
      <c r="AO154" s="60"/>
      <c r="AP154" s="56"/>
      <c r="AQ154" s="56"/>
      <c r="AR154" s="56"/>
    </row>
    <row r="155" ht="15.75" customHeight="1">
      <c r="C155" s="56"/>
      <c r="K155" s="61"/>
      <c r="N155" s="2"/>
      <c r="AC155" s="56"/>
      <c r="AD155" s="56"/>
      <c r="AE155" s="56"/>
      <c r="AF155" s="56"/>
      <c r="AG155" s="56"/>
      <c r="AH155" s="56"/>
      <c r="AI155" s="56"/>
      <c r="AJ155" s="56"/>
      <c r="AK155" s="56"/>
      <c r="AL155" s="58"/>
      <c r="AM155" s="56"/>
      <c r="AN155" s="59"/>
      <c r="AO155" s="60"/>
      <c r="AP155" s="56"/>
      <c r="AQ155" s="56"/>
      <c r="AR155" s="56"/>
    </row>
    <row r="156" ht="15.75" customHeight="1">
      <c r="C156" s="56"/>
      <c r="K156" s="61"/>
      <c r="N156" s="2"/>
      <c r="AC156" s="56"/>
      <c r="AD156" s="56"/>
      <c r="AE156" s="56"/>
      <c r="AF156" s="56"/>
      <c r="AG156" s="56"/>
      <c r="AH156" s="56"/>
      <c r="AI156" s="56"/>
      <c r="AJ156" s="56"/>
      <c r="AK156" s="56"/>
      <c r="AL156" s="58"/>
      <c r="AM156" s="56"/>
      <c r="AN156" s="59"/>
      <c r="AO156" s="60"/>
      <c r="AP156" s="56"/>
      <c r="AQ156" s="56"/>
      <c r="AR156" s="56"/>
    </row>
    <row r="157" ht="15.75" customHeight="1">
      <c r="C157" s="56"/>
      <c r="K157" s="61"/>
      <c r="N157" s="2"/>
      <c r="AC157" s="56"/>
      <c r="AD157" s="56"/>
      <c r="AE157" s="56"/>
      <c r="AF157" s="56"/>
      <c r="AG157" s="56"/>
      <c r="AH157" s="56"/>
      <c r="AI157" s="56"/>
      <c r="AJ157" s="56"/>
      <c r="AK157" s="56"/>
      <c r="AL157" s="58"/>
      <c r="AM157" s="56"/>
      <c r="AN157" s="59"/>
      <c r="AO157" s="60"/>
      <c r="AP157" s="56"/>
      <c r="AQ157" s="56"/>
      <c r="AR157" s="56"/>
    </row>
    <row r="158" ht="15.75" customHeight="1">
      <c r="C158" s="56"/>
      <c r="K158" s="61"/>
      <c r="N158" s="2"/>
      <c r="AC158" s="56"/>
      <c r="AD158" s="56"/>
      <c r="AE158" s="56"/>
      <c r="AF158" s="56"/>
      <c r="AG158" s="56"/>
      <c r="AH158" s="56"/>
      <c r="AI158" s="56"/>
      <c r="AJ158" s="56"/>
      <c r="AK158" s="56"/>
      <c r="AL158" s="58"/>
      <c r="AM158" s="56"/>
      <c r="AN158" s="59"/>
      <c r="AO158" s="60"/>
      <c r="AP158" s="56"/>
      <c r="AQ158" s="56"/>
      <c r="AR158" s="56"/>
    </row>
    <row r="159" ht="15.75" customHeight="1">
      <c r="C159" s="56"/>
      <c r="K159" s="61"/>
      <c r="N159" s="2"/>
      <c r="AC159" s="56"/>
      <c r="AD159" s="56"/>
      <c r="AE159" s="56"/>
      <c r="AF159" s="56"/>
      <c r="AG159" s="56"/>
      <c r="AH159" s="56"/>
      <c r="AI159" s="56"/>
      <c r="AJ159" s="56"/>
      <c r="AK159" s="56"/>
      <c r="AL159" s="58"/>
      <c r="AM159" s="56"/>
      <c r="AN159" s="59"/>
      <c r="AO159" s="60"/>
      <c r="AP159" s="56"/>
      <c r="AQ159" s="56"/>
      <c r="AR159" s="56"/>
    </row>
    <row r="160" ht="15.75" customHeight="1">
      <c r="C160" s="56"/>
      <c r="K160" s="61"/>
      <c r="N160" s="2"/>
      <c r="AC160" s="56"/>
      <c r="AD160" s="56"/>
      <c r="AE160" s="56"/>
      <c r="AF160" s="56"/>
      <c r="AG160" s="56"/>
      <c r="AH160" s="56"/>
      <c r="AI160" s="56"/>
      <c r="AJ160" s="56"/>
      <c r="AK160" s="56"/>
      <c r="AL160" s="58"/>
      <c r="AM160" s="56"/>
      <c r="AN160" s="59"/>
      <c r="AO160" s="60"/>
      <c r="AP160" s="56"/>
      <c r="AQ160" s="56"/>
      <c r="AR160" s="56"/>
    </row>
    <row r="161" ht="15.75" customHeight="1">
      <c r="C161" s="56"/>
      <c r="K161" s="61"/>
      <c r="N161" s="2"/>
      <c r="AC161" s="56"/>
      <c r="AD161" s="56"/>
      <c r="AE161" s="56"/>
      <c r="AF161" s="56"/>
      <c r="AG161" s="56"/>
      <c r="AH161" s="56"/>
      <c r="AI161" s="56"/>
      <c r="AJ161" s="56"/>
      <c r="AK161" s="56"/>
      <c r="AL161" s="58"/>
      <c r="AM161" s="56"/>
      <c r="AN161" s="59"/>
      <c r="AO161" s="60"/>
      <c r="AP161" s="56"/>
      <c r="AQ161" s="56"/>
      <c r="AR161" s="56"/>
    </row>
    <row r="162" ht="15.75" customHeight="1">
      <c r="C162" s="56"/>
      <c r="K162" s="61"/>
      <c r="N162" s="2"/>
      <c r="AC162" s="56"/>
      <c r="AD162" s="56"/>
      <c r="AE162" s="56"/>
      <c r="AF162" s="56"/>
      <c r="AG162" s="56"/>
      <c r="AH162" s="56"/>
      <c r="AI162" s="56"/>
      <c r="AJ162" s="56"/>
      <c r="AK162" s="56"/>
      <c r="AL162" s="58"/>
      <c r="AM162" s="56"/>
      <c r="AN162" s="59"/>
      <c r="AO162" s="60"/>
      <c r="AP162" s="56"/>
      <c r="AQ162" s="56"/>
      <c r="AR162" s="56"/>
    </row>
    <row r="163" ht="15.75" customHeight="1">
      <c r="C163" s="56"/>
      <c r="K163" s="61"/>
      <c r="N163" s="2"/>
      <c r="AC163" s="56"/>
      <c r="AD163" s="56"/>
      <c r="AE163" s="56"/>
      <c r="AF163" s="56"/>
      <c r="AG163" s="56"/>
      <c r="AH163" s="56"/>
      <c r="AI163" s="56"/>
      <c r="AJ163" s="56"/>
      <c r="AK163" s="56"/>
      <c r="AL163" s="58"/>
      <c r="AM163" s="56"/>
      <c r="AN163" s="59"/>
      <c r="AO163" s="60"/>
      <c r="AP163" s="56"/>
      <c r="AQ163" s="56"/>
      <c r="AR163" s="56"/>
    </row>
    <row r="164" ht="15.75" customHeight="1">
      <c r="C164" s="56"/>
      <c r="K164" s="61"/>
      <c r="N164" s="2"/>
      <c r="AC164" s="56"/>
      <c r="AD164" s="56"/>
      <c r="AE164" s="56"/>
      <c r="AF164" s="56"/>
      <c r="AG164" s="56"/>
      <c r="AH164" s="56"/>
      <c r="AI164" s="56"/>
      <c r="AJ164" s="56"/>
      <c r="AK164" s="56"/>
      <c r="AL164" s="58"/>
      <c r="AM164" s="56"/>
      <c r="AN164" s="59"/>
      <c r="AO164" s="60"/>
      <c r="AP164" s="56"/>
      <c r="AQ164" s="56"/>
      <c r="AR164" s="56"/>
    </row>
    <row r="165" ht="15.75" customHeight="1">
      <c r="C165" s="56"/>
      <c r="K165" s="61"/>
      <c r="N165" s="2"/>
      <c r="AC165" s="56"/>
      <c r="AD165" s="56"/>
      <c r="AE165" s="56"/>
      <c r="AF165" s="56"/>
      <c r="AG165" s="56"/>
      <c r="AH165" s="56"/>
      <c r="AI165" s="56"/>
      <c r="AJ165" s="56"/>
      <c r="AK165" s="56"/>
      <c r="AL165" s="58"/>
      <c r="AM165" s="56"/>
      <c r="AN165" s="59"/>
      <c r="AO165" s="60"/>
      <c r="AP165" s="56"/>
      <c r="AQ165" s="56"/>
      <c r="AR165" s="56"/>
    </row>
    <row r="166" ht="15.75" customHeight="1">
      <c r="C166" s="56"/>
      <c r="K166" s="61"/>
      <c r="N166" s="2"/>
      <c r="AC166" s="56"/>
      <c r="AD166" s="56"/>
      <c r="AE166" s="56"/>
      <c r="AF166" s="56"/>
      <c r="AG166" s="56"/>
      <c r="AH166" s="56"/>
      <c r="AI166" s="56"/>
      <c r="AJ166" s="56"/>
      <c r="AK166" s="56"/>
      <c r="AL166" s="58"/>
      <c r="AM166" s="56"/>
      <c r="AN166" s="59"/>
      <c r="AO166" s="60"/>
      <c r="AP166" s="56"/>
      <c r="AQ166" s="56"/>
      <c r="AR166" s="56"/>
    </row>
    <row r="167" ht="15.75" customHeight="1">
      <c r="C167" s="56"/>
      <c r="K167" s="61"/>
      <c r="N167" s="2"/>
      <c r="AC167" s="56"/>
      <c r="AD167" s="56"/>
      <c r="AE167" s="56"/>
      <c r="AF167" s="56"/>
      <c r="AG167" s="56"/>
      <c r="AH167" s="56"/>
      <c r="AI167" s="56"/>
      <c r="AJ167" s="56"/>
      <c r="AK167" s="56"/>
      <c r="AL167" s="58"/>
      <c r="AM167" s="56"/>
      <c r="AN167" s="59"/>
      <c r="AO167" s="60"/>
      <c r="AP167" s="56"/>
      <c r="AQ167" s="56"/>
      <c r="AR167" s="56"/>
    </row>
    <row r="168" ht="15.75" customHeight="1">
      <c r="C168" s="56"/>
      <c r="K168" s="61"/>
      <c r="N168" s="2"/>
      <c r="AC168" s="56"/>
      <c r="AD168" s="56"/>
      <c r="AE168" s="56"/>
      <c r="AF168" s="56"/>
      <c r="AG168" s="56"/>
      <c r="AH168" s="56"/>
      <c r="AI168" s="56"/>
      <c r="AJ168" s="56"/>
      <c r="AK168" s="56"/>
      <c r="AL168" s="58"/>
      <c r="AM168" s="56"/>
      <c r="AN168" s="59"/>
      <c r="AO168" s="60"/>
      <c r="AP168" s="56"/>
      <c r="AQ168" s="56"/>
      <c r="AR168" s="56"/>
    </row>
    <row r="169" ht="15.75" customHeight="1">
      <c r="C169" s="56"/>
      <c r="K169" s="61"/>
      <c r="N169" s="2"/>
      <c r="AC169" s="56"/>
      <c r="AD169" s="56"/>
      <c r="AE169" s="56"/>
      <c r="AF169" s="56"/>
      <c r="AG169" s="56"/>
      <c r="AH169" s="56"/>
      <c r="AI169" s="56"/>
      <c r="AJ169" s="56"/>
      <c r="AK169" s="56"/>
      <c r="AL169" s="58"/>
      <c r="AM169" s="56"/>
      <c r="AN169" s="59"/>
      <c r="AO169" s="60"/>
      <c r="AP169" s="56"/>
      <c r="AQ169" s="56"/>
      <c r="AR169" s="56"/>
    </row>
    <row r="170" ht="15.75" customHeight="1">
      <c r="C170" s="56"/>
      <c r="K170" s="61"/>
      <c r="N170" s="2"/>
      <c r="AC170" s="56"/>
      <c r="AD170" s="56"/>
      <c r="AE170" s="56"/>
      <c r="AF170" s="56"/>
      <c r="AG170" s="56"/>
      <c r="AH170" s="56"/>
      <c r="AI170" s="56"/>
      <c r="AJ170" s="56"/>
      <c r="AK170" s="56"/>
      <c r="AL170" s="58"/>
      <c r="AM170" s="56"/>
      <c r="AN170" s="59"/>
      <c r="AO170" s="60"/>
      <c r="AP170" s="56"/>
      <c r="AQ170" s="56"/>
      <c r="AR170" s="56"/>
    </row>
    <row r="171" ht="15.75" customHeight="1">
      <c r="C171" s="56"/>
      <c r="K171" s="61"/>
      <c r="N171" s="2"/>
      <c r="AC171" s="56"/>
      <c r="AD171" s="56"/>
      <c r="AE171" s="56"/>
      <c r="AF171" s="56"/>
      <c r="AG171" s="56"/>
      <c r="AH171" s="56"/>
      <c r="AI171" s="56"/>
      <c r="AJ171" s="56"/>
      <c r="AK171" s="56"/>
      <c r="AL171" s="58"/>
      <c r="AM171" s="56"/>
      <c r="AN171" s="59"/>
      <c r="AO171" s="60"/>
      <c r="AP171" s="56"/>
      <c r="AQ171" s="56"/>
      <c r="AR171" s="56"/>
    </row>
    <row r="172" ht="15.75" customHeight="1">
      <c r="C172" s="56"/>
      <c r="K172" s="61"/>
      <c r="N172" s="2"/>
      <c r="AC172" s="56"/>
      <c r="AD172" s="56"/>
      <c r="AE172" s="56"/>
      <c r="AF172" s="56"/>
      <c r="AG172" s="56"/>
      <c r="AH172" s="56"/>
      <c r="AI172" s="56"/>
      <c r="AJ172" s="56"/>
      <c r="AK172" s="56"/>
      <c r="AL172" s="58"/>
      <c r="AM172" s="56"/>
      <c r="AN172" s="59"/>
      <c r="AO172" s="60"/>
      <c r="AP172" s="56"/>
      <c r="AQ172" s="56"/>
      <c r="AR172" s="56"/>
    </row>
    <row r="173" ht="15.75" customHeight="1">
      <c r="C173" s="56"/>
      <c r="K173" s="61"/>
      <c r="N173" s="2"/>
      <c r="AC173" s="56"/>
      <c r="AD173" s="56"/>
      <c r="AE173" s="56"/>
      <c r="AF173" s="56"/>
      <c r="AG173" s="56"/>
      <c r="AH173" s="56"/>
      <c r="AI173" s="56"/>
      <c r="AJ173" s="56"/>
      <c r="AK173" s="56"/>
      <c r="AL173" s="58"/>
      <c r="AM173" s="56"/>
      <c r="AN173" s="59"/>
      <c r="AO173" s="60"/>
      <c r="AP173" s="56"/>
      <c r="AQ173" s="56"/>
      <c r="AR173" s="56"/>
    </row>
    <row r="174" ht="15.75" customHeight="1">
      <c r="C174" s="56"/>
      <c r="K174" s="61"/>
      <c r="N174" s="2"/>
      <c r="AC174" s="56"/>
      <c r="AD174" s="56"/>
      <c r="AE174" s="56"/>
      <c r="AF174" s="56"/>
      <c r="AG174" s="56"/>
      <c r="AH174" s="56"/>
      <c r="AI174" s="56"/>
      <c r="AJ174" s="56"/>
      <c r="AK174" s="56"/>
      <c r="AL174" s="58"/>
      <c r="AM174" s="56"/>
      <c r="AN174" s="59"/>
      <c r="AO174" s="60"/>
      <c r="AP174" s="56"/>
      <c r="AQ174" s="56"/>
      <c r="AR174" s="56"/>
    </row>
    <row r="175" ht="15.75" customHeight="1">
      <c r="C175" s="56"/>
      <c r="K175" s="61"/>
      <c r="N175" s="2"/>
      <c r="AC175" s="56"/>
      <c r="AD175" s="56"/>
      <c r="AE175" s="56"/>
      <c r="AF175" s="56"/>
      <c r="AG175" s="56"/>
      <c r="AH175" s="56"/>
      <c r="AI175" s="56"/>
      <c r="AJ175" s="56"/>
      <c r="AK175" s="56"/>
      <c r="AL175" s="58"/>
      <c r="AM175" s="56"/>
      <c r="AN175" s="59"/>
      <c r="AO175" s="60"/>
      <c r="AP175" s="56"/>
      <c r="AQ175" s="56"/>
      <c r="AR175" s="56"/>
    </row>
    <row r="176" ht="15.75" customHeight="1">
      <c r="C176" s="56"/>
      <c r="K176" s="61"/>
      <c r="N176" s="2"/>
      <c r="AC176" s="56"/>
      <c r="AD176" s="56"/>
      <c r="AE176" s="56"/>
      <c r="AF176" s="56"/>
      <c r="AG176" s="56"/>
      <c r="AH176" s="56"/>
      <c r="AI176" s="56"/>
      <c r="AJ176" s="56"/>
      <c r="AK176" s="56"/>
      <c r="AL176" s="58"/>
      <c r="AM176" s="56"/>
      <c r="AN176" s="59"/>
      <c r="AO176" s="60"/>
      <c r="AP176" s="56"/>
      <c r="AQ176" s="56"/>
      <c r="AR176" s="56"/>
    </row>
    <row r="177" ht="15.75" customHeight="1">
      <c r="C177" s="56"/>
      <c r="K177" s="61"/>
      <c r="N177" s="2"/>
      <c r="AC177" s="56"/>
      <c r="AD177" s="56"/>
      <c r="AE177" s="56"/>
      <c r="AF177" s="56"/>
      <c r="AG177" s="56"/>
      <c r="AH177" s="56"/>
      <c r="AI177" s="56"/>
      <c r="AJ177" s="56"/>
      <c r="AK177" s="56"/>
      <c r="AL177" s="58"/>
      <c r="AM177" s="56"/>
      <c r="AN177" s="59"/>
      <c r="AO177" s="60"/>
      <c r="AP177" s="56"/>
      <c r="AQ177" s="56"/>
      <c r="AR177" s="56"/>
    </row>
    <row r="178" ht="15.75" customHeight="1">
      <c r="C178" s="56"/>
      <c r="K178" s="61"/>
      <c r="N178" s="2"/>
      <c r="AC178" s="56"/>
      <c r="AD178" s="56"/>
      <c r="AE178" s="56"/>
      <c r="AF178" s="56"/>
      <c r="AG178" s="56"/>
      <c r="AH178" s="56"/>
      <c r="AI178" s="56"/>
      <c r="AJ178" s="56"/>
      <c r="AK178" s="56"/>
      <c r="AL178" s="58"/>
      <c r="AM178" s="56"/>
      <c r="AN178" s="59"/>
      <c r="AO178" s="60"/>
      <c r="AP178" s="56"/>
      <c r="AQ178" s="56"/>
      <c r="AR178" s="56"/>
    </row>
    <row r="179" ht="15.75" customHeight="1">
      <c r="C179" s="56"/>
      <c r="K179" s="61"/>
      <c r="N179" s="2"/>
      <c r="AC179" s="56"/>
      <c r="AD179" s="56"/>
      <c r="AE179" s="56"/>
      <c r="AF179" s="56"/>
      <c r="AG179" s="56"/>
      <c r="AH179" s="56"/>
      <c r="AI179" s="56"/>
      <c r="AJ179" s="56"/>
      <c r="AK179" s="56"/>
      <c r="AL179" s="58"/>
      <c r="AM179" s="56"/>
      <c r="AN179" s="59"/>
      <c r="AO179" s="60"/>
      <c r="AP179" s="56"/>
      <c r="AQ179" s="56"/>
      <c r="AR179" s="56"/>
    </row>
    <row r="180" ht="15.75" customHeight="1">
      <c r="C180" s="56"/>
      <c r="K180" s="61"/>
      <c r="N180" s="2"/>
      <c r="AC180" s="56"/>
      <c r="AD180" s="56"/>
      <c r="AE180" s="56"/>
      <c r="AF180" s="56"/>
      <c r="AG180" s="56"/>
      <c r="AH180" s="56"/>
      <c r="AI180" s="56"/>
      <c r="AJ180" s="56"/>
      <c r="AK180" s="56"/>
      <c r="AL180" s="58"/>
      <c r="AM180" s="56"/>
      <c r="AN180" s="59"/>
      <c r="AO180" s="60"/>
      <c r="AP180" s="56"/>
      <c r="AQ180" s="56"/>
      <c r="AR180" s="56"/>
    </row>
    <row r="181" ht="15.75" customHeight="1">
      <c r="C181" s="56"/>
      <c r="K181" s="61"/>
      <c r="N181" s="2"/>
      <c r="AC181" s="56"/>
      <c r="AD181" s="56"/>
      <c r="AE181" s="56"/>
      <c r="AF181" s="56"/>
      <c r="AG181" s="56"/>
      <c r="AH181" s="56"/>
      <c r="AI181" s="56"/>
      <c r="AJ181" s="56"/>
      <c r="AK181" s="56"/>
      <c r="AL181" s="58"/>
      <c r="AM181" s="56"/>
      <c r="AN181" s="59"/>
      <c r="AO181" s="60"/>
      <c r="AP181" s="56"/>
      <c r="AQ181" s="56"/>
      <c r="AR181" s="56"/>
    </row>
    <row r="182" ht="15.75" customHeight="1">
      <c r="C182" s="56"/>
      <c r="K182" s="61"/>
      <c r="N182" s="2"/>
      <c r="AC182" s="56"/>
      <c r="AD182" s="56"/>
      <c r="AE182" s="56"/>
      <c r="AF182" s="56"/>
      <c r="AG182" s="56"/>
      <c r="AH182" s="56"/>
      <c r="AI182" s="56"/>
      <c r="AJ182" s="56"/>
      <c r="AK182" s="56"/>
      <c r="AL182" s="58"/>
      <c r="AM182" s="56"/>
      <c r="AN182" s="59"/>
      <c r="AO182" s="60"/>
      <c r="AP182" s="56"/>
      <c r="AQ182" s="56"/>
      <c r="AR182" s="56"/>
    </row>
    <row r="183" ht="15.75" customHeight="1">
      <c r="C183" s="56"/>
      <c r="K183" s="61"/>
      <c r="N183" s="2"/>
      <c r="AC183" s="56"/>
      <c r="AD183" s="56"/>
      <c r="AE183" s="56"/>
      <c r="AF183" s="56"/>
      <c r="AG183" s="56"/>
      <c r="AH183" s="56"/>
      <c r="AI183" s="56"/>
      <c r="AJ183" s="56"/>
      <c r="AK183" s="56"/>
      <c r="AL183" s="58"/>
      <c r="AM183" s="56"/>
      <c r="AN183" s="59"/>
      <c r="AO183" s="60"/>
      <c r="AP183" s="56"/>
      <c r="AQ183" s="56"/>
      <c r="AR183" s="56"/>
    </row>
    <row r="184" ht="15.75" customHeight="1">
      <c r="C184" s="56"/>
      <c r="K184" s="61"/>
      <c r="N184" s="2"/>
      <c r="AC184" s="56"/>
      <c r="AD184" s="56"/>
      <c r="AE184" s="56"/>
      <c r="AF184" s="56"/>
      <c r="AG184" s="56"/>
      <c r="AH184" s="56"/>
      <c r="AI184" s="56"/>
      <c r="AJ184" s="56"/>
      <c r="AK184" s="56"/>
      <c r="AL184" s="58"/>
      <c r="AM184" s="56"/>
      <c r="AN184" s="59"/>
      <c r="AO184" s="60"/>
      <c r="AP184" s="56"/>
      <c r="AQ184" s="56"/>
      <c r="AR184" s="56"/>
    </row>
    <row r="185" ht="15.75" customHeight="1">
      <c r="C185" s="56"/>
      <c r="K185" s="61"/>
      <c r="N185" s="2"/>
      <c r="AC185" s="56"/>
      <c r="AD185" s="56"/>
      <c r="AE185" s="56"/>
      <c r="AF185" s="56"/>
      <c r="AG185" s="56"/>
      <c r="AH185" s="56"/>
      <c r="AI185" s="56"/>
      <c r="AJ185" s="56"/>
      <c r="AK185" s="56"/>
      <c r="AL185" s="58"/>
      <c r="AM185" s="56"/>
      <c r="AN185" s="59"/>
      <c r="AO185" s="60"/>
      <c r="AP185" s="56"/>
      <c r="AQ185" s="56"/>
      <c r="AR185" s="56"/>
    </row>
    <row r="186" ht="15.75" customHeight="1">
      <c r="C186" s="56"/>
      <c r="K186" s="61"/>
      <c r="N186" s="2"/>
      <c r="AC186" s="56"/>
      <c r="AD186" s="56"/>
      <c r="AE186" s="56"/>
      <c r="AF186" s="56"/>
      <c r="AG186" s="56"/>
      <c r="AH186" s="56"/>
      <c r="AI186" s="56"/>
      <c r="AJ186" s="56"/>
      <c r="AK186" s="56"/>
      <c r="AL186" s="58"/>
      <c r="AM186" s="56"/>
      <c r="AN186" s="59"/>
      <c r="AO186" s="60"/>
      <c r="AP186" s="56"/>
      <c r="AQ186" s="56"/>
      <c r="AR186" s="56"/>
    </row>
    <row r="187" ht="15.75" customHeight="1">
      <c r="C187" s="56"/>
      <c r="K187" s="61"/>
      <c r="N187" s="2"/>
      <c r="AC187" s="56"/>
      <c r="AD187" s="56"/>
      <c r="AE187" s="56"/>
      <c r="AF187" s="56"/>
      <c r="AG187" s="56"/>
      <c r="AH187" s="56"/>
      <c r="AI187" s="56"/>
      <c r="AJ187" s="56"/>
      <c r="AK187" s="56"/>
      <c r="AL187" s="58"/>
      <c r="AM187" s="56"/>
      <c r="AN187" s="59"/>
      <c r="AO187" s="60"/>
      <c r="AP187" s="56"/>
      <c r="AQ187" s="56"/>
      <c r="AR187" s="56"/>
    </row>
    <row r="188" ht="15.75" customHeight="1">
      <c r="C188" s="56"/>
      <c r="K188" s="61"/>
      <c r="N188" s="2"/>
      <c r="AC188" s="56"/>
      <c r="AD188" s="56"/>
      <c r="AE188" s="56"/>
      <c r="AF188" s="56"/>
      <c r="AG188" s="56"/>
      <c r="AH188" s="56"/>
      <c r="AI188" s="56"/>
      <c r="AJ188" s="56"/>
      <c r="AK188" s="56"/>
      <c r="AL188" s="58"/>
      <c r="AM188" s="56"/>
      <c r="AN188" s="59"/>
      <c r="AO188" s="60"/>
      <c r="AP188" s="56"/>
      <c r="AQ188" s="56"/>
      <c r="AR188" s="56"/>
    </row>
    <row r="189" ht="15.75" customHeight="1">
      <c r="C189" s="56"/>
      <c r="K189" s="61"/>
      <c r="N189" s="2"/>
      <c r="AC189" s="56"/>
      <c r="AD189" s="56"/>
      <c r="AE189" s="56"/>
      <c r="AF189" s="56"/>
      <c r="AG189" s="56"/>
      <c r="AH189" s="56"/>
      <c r="AI189" s="56"/>
      <c r="AJ189" s="56"/>
      <c r="AK189" s="56"/>
      <c r="AL189" s="58"/>
      <c r="AM189" s="56"/>
      <c r="AN189" s="59"/>
      <c r="AO189" s="60"/>
      <c r="AP189" s="56"/>
      <c r="AQ189" s="56"/>
      <c r="AR189" s="56"/>
    </row>
    <row r="190" ht="15.75" customHeight="1">
      <c r="C190" s="56"/>
      <c r="K190" s="61"/>
      <c r="N190" s="2"/>
      <c r="AC190" s="56"/>
      <c r="AD190" s="56"/>
      <c r="AE190" s="56"/>
      <c r="AF190" s="56"/>
      <c r="AG190" s="56"/>
      <c r="AH190" s="56"/>
      <c r="AI190" s="56"/>
      <c r="AJ190" s="56"/>
      <c r="AK190" s="56"/>
      <c r="AL190" s="58"/>
      <c r="AM190" s="56"/>
      <c r="AN190" s="59"/>
      <c r="AO190" s="60"/>
      <c r="AP190" s="56"/>
      <c r="AQ190" s="56"/>
      <c r="AR190" s="56"/>
    </row>
    <row r="191" ht="15.75" customHeight="1">
      <c r="C191" s="56"/>
      <c r="K191" s="61"/>
      <c r="N191" s="2"/>
      <c r="AC191" s="56"/>
      <c r="AD191" s="56"/>
      <c r="AE191" s="56"/>
      <c r="AF191" s="56"/>
      <c r="AG191" s="56"/>
      <c r="AH191" s="56"/>
      <c r="AI191" s="56"/>
      <c r="AJ191" s="56"/>
      <c r="AK191" s="56"/>
      <c r="AL191" s="58"/>
      <c r="AM191" s="56"/>
      <c r="AN191" s="59"/>
      <c r="AO191" s="60"/>
      <c r="AP191" s="56"/>
      <c r="AQ191" s="56"/>
      <c r="AR191" s="56"/>
    </row>
    <row r="192" ht="15.75" customHeight="1">
      <c r="C192" s="56"/>
      <c r="K192" s="61"/>
      <c r="N192" s="2"/>
      <c r="AC192" s="56"/>
      <c r="AD192" s="56"/>
      <c r="AE192" s="56"/>
      <c r="AF192" s="56"/>
      <c r="AG192" s="56"/>
      <c r="AH192" s="56"/>
      <c r="AI192" s="56"/>
      <c r="AJ192" s="56"/>
      <c r="AK192" s="56"/>
      <c r="AL192" s="58"/>
      <c r="AM192" s="56"/>
      <c r="AN192" s="59"/>
      <c r="AO192" s="60"/>
      <c r="AP192" s="56"/>
      <c r="AQ192" s="56"/>
      <c r="AR192" s="56"/>
    </row>
    <row r="193" ht="15.75" customHeight="1">
      <c r="C193" s="56"/>
      <c r="K193" s="61"/>
      <c r="N193" s="2"/>
      <c r="AC193" s="56"/>
      <c r="AD193" s="56"/>
      <c r="AE193" s="56"/>
      <c r="AF193" s="56"/>
      <c r="AG193" s="56"/>
      <c r="AH193" s="56"/>
      <c r="AI193" s="56"/>
      <c r="AJ193" s="56"/>
      <c r="AK193" s="56"/>
      <c r="AL193" s="58"/>
      <c r="AM193" s="56"/>
      <c r="AN193" s="59"/>
      <c r="AO193" s="60"/>
      <c r="AP193" s="56"/>
      <c r="AQ193" s="56"/>
      <c r="AR193" s="56"/>
    </row>
    <row r="194" ht="15.75" customHeight="1">
      <c r="C194" s="56"/>
      <c r="K194" s="61"/>
      <c r="N194" s="2"/>
      <c r="AC194" s="56"/>
      <c r="AD194" s="56"/>
      <c r="AE194" s="56"/>
      <c r="AF194" s="56"/>
      <c r="AG194" s="56"/>
      <c r="AH194" s="56"/>
      <c r="AI194" s="56"/>
      <c r="AJ194" s="56"/>
      <c r="AK194" s="56"/>
      <c r="AL194" s="58"/>
      <c r="AM194" s="56"/>
      <c r="AN194" s="59"/>
      <c r="AO194" s="60"/>
      <c r="AP194" s="56"/>
      <c r="AQ194" s="56"/>
      <c r="AR194" s="56"/>
    </row>
    <row r="195" ht="15.75" customHeight="1">
      <c r="C195" s="56"/>
      <c r="K195" s="61"/>
      <c r="N195" s="2"/>
      <c r="AC195" s="56"/>
      <c r="AD195" s="56"/>
      <c r="AE195" s="56"/>
      <c r="AF195" s="56"/>
      <c r="AG195" s="56"/>
      <c r="AH195" s="56"/>
      <c r="AI195" s="56"/>
      <c r="AJ195" s="56"/>
      <c r="AK195" s="56"/>
      <c r="AL195" s="58"/>
      <c r="AM195" s="56"/>
      <c r="AN195" s="59"/>
      <c r="AO195" s="60"/>
      <c r="AP195" s="56"/>
      <c r="AQ195" s="56"/>
      <c r="AR195" s="56"/>
    </row>
    <row r="196" ht="15.75" customHeight="1">
      <c r="C196" s="56"/>
      <c r="K196" s="61"/>
      <c r="N196" s="2"/>
      <c r="AC196" s="56"/>
      <c r="AD196" s="56"/>
      <c r="AE196" s="56"/>
      <c r="AF196" s="56"/>
      <c r="AG196" s="56"/>
      <c r="AH196" s="56"/>
      <c r="AI196" s="56"/>
      <c r="AJ196" s="56"/>
      <c r="AK196" s="56"/>
      <c r="AL196" s="58"/>
      <c r="AM196" s="56"/>
      <c r="AN196" s="59"/>
      <c r="AO196" s="60"/>
      <c r="AP196" s="56"/>
      <c r="AQ196" s="56"/>
      <c r="AR196" s="56"/>
    </row>
    <row r="197" ht="15.75" customHeight="1">
      <c r="C197" s="56"/>
      <c r="K197" s="61"/>
      <c r="N197" s="2"/>
      <c r="AC197" s="56"/>
      <c r="AD197" s="56"/>
      <c r="AE197" s="56"/>
      <c r="AF197" s="56"/>
      <c r="AG197" s="56"/>
      <c r="AH197" s="56"/>
      <c r="AI197" s="56"/>
      <c r="AJ197" s="56"/>
      <c r="AK197" s="56"/>
      <c r="AL197" s="58"/>
      <c r="AM197" s="56"/>
      <c r="AN197" s="59"/>
      <c r="AO197" s="60"/>
      <c r="AP197" s="56"/>
      <c r="AQ197" s="56"/>
      <c r="AR197" s="56"/>
    </row>
    <row r="198" ht="15.75" customHeight="1">
      <c r="C198" s="56"/>
      <c r="K198" s="61"/>
      <c r="N198" s="2"/>
      <c r="AC198" s="56"/>
      <c r="AD198" s="56"/>
      <c r="AE198" s="56"/>
      <c r="AF198" s="56"/>
      <c r="AG198" s="56"/>
      <c r="AH198" s="56"/>
      <c r="AI198" s="56"/>
      <c r="AJ198" s="56"/>
      <c r="AK198" s="56"/>
      <c r="AL198" s="58"/>
      <c r="AM198" s="56"/>
      <c r="AN198" s="59"/>
      <c r="AO198" s="60"/>
      <c r="AP198" s="56"/>
      <c r="AQ198" s="56"/>
      <c r="AR198" s="56"/>
    </row>
    <row r="199" ht="15.75" customHeight="1">
      <c r="C199" s="56"/>
      <c r="K199" s="61"/>
      <c r="N199" s="2"/>
      <c r="AC199" s="56"/>
      <c r="AD199" s="56"/>
      <c r="AE199" s="56"/>
      <c r="AF199" s="56"/>
      <c r="AG199" s="56"/>
      <c r="AH199" s="56"/>
      <c r="AI199" s="56"/>
      <c r="AJ199" s="56"/>
      <c r="AK199" s="56"/>
      <c r="AL199" s="58"/>
      <c r="AM199" s="56"/>
      <c r="AN199" s="59"/>
      <c r="AO199" s="60"/>
      <c r="AP199" s="56"/>
      <c r="AQ199" s="56"/>
      <c r="AR199" s="56"/>
    </row>
    <row r="200" ht="15.75" customHeight="1">
      <c r="C200" s="56"/>
      <c r="K200" s="61"/>
      <c r="N200" s="2"/>
      <c r="AC200" s="56"/>
      <c r="AD200" s="56"/>
      <c r="AE200" s="56"/>
      <c r="AF200" s="56"/>
      <c r="AG200" s="56"/>
      <c r="AH200" s="56"/>
      <c r="AI200" s="56"/>
      <c r="AJ200" s="56"/>
      <c r="AK200" s="56"/>
      <c r="AL200" s="58"/>
      <c r="AM200" s="56"/>
      <c r="AN200" s="59"/>
      <c r="AO200" s="60"/>
      <c r="AP200" s="56"/>
      <c r="AQ200" s="56"/>
      <c r="AR200" s="56"/>
    </row>
    <row r="201" ht="15.75" customHeight="1">
      <c r="C201" s="56"/>
      <c r="K201" s="61"/>
      <c r="N201" s="2"/>
      <c r="AC201" s="56"/>
      <c r="AD201" s="56"/>
      <c r="AE201" s="56"/>
      <c r="AF201" s="56"/>
      <c r="AG201" s="56"/>
      <c r="AH201" s="56"/>
      <c r="AI201" s="56"/>
      <c r="AJ201" s="56"/>
      <c r="AK201" s="56"/>
      <c r="AL201" s="58"/>
      <c r="AM201" s="56"/>
      <c r="AN201" s="59"/>
      <c r="AO201" s="60"/>
      <c r="AP201" s="56"/>
      <c r="AQ201" s="56"/>
      <c r="AR201" s="56"/>
    </row>
    <row r="202" ht="15.75" customHeight="1">
      <c r="C202" s="56"/>
      <c r="K202" s="61"/>
      <c r="N202" s="2"/>
      <c r="AC202" s="56"/>
      <c r="AD202" s="56"/>
      <c r="AE202" s="56"/>
      <c r="AF202" s="56"/>
      <c r="AG202" s="56"/>
      <c r="AH202" s="56"/>
      <c r="AI202" s="56"/>
      <c r="AJ202" s="56"/>
      <c r="AK202" s="56"/>
      <c r="AL202" s="58"/>
      <c r="AM202" s="56"/>
      <c r="AN202" s="59"/>
      <c r="AO202" s="60"/>
      <c r="AP202" s="56"/>
      <c r="AQ202" s="56"/>
      <c r="AR202" s="56"/>
    </row>
    <row r="203" ht="15.75" customHeight="1">
      <c r="C203" s="56"/>
      <c r="K203" s="61"/>
      <c r="N203" s="2"/>
      <c r="AC203" s="56"/>
      <c r="AD203" s="56"/>
      <c r="AE203" s="56"/>
      <c r="AF203" s="56"/>
      <c r="AG203" s="56"/>
      <c r="AH203" s="56"/>
      <c r="AI203" s="56"/>
      <c r="AJ203" s="56"/>
      <c r="AK203" s="56"/>
      <c r="AL203" s="58"/>
      <c r="AM203" s="56"/>
      <c r="AN203" s="59"/>
      <c r="AO203" s="60"/>
      <c r="AP203" s="56"/>
      <c r="AQ203" s="56"/>
      <c r="AR203" s="56"/>
    </row>
    <row r="204" ht="15.75" customHeight="1">
      <c r="C204" s="56"/>
      <c r="K204" s="61"/>
      <c r="N204" s="2"/>
      <c r="AC204" s="56"/>
      <c r="AD204" s="56"/>
      <c r="AE204" s="56"/>
      <c r="AF204" s="56"/>
      <c r="AG204" s="56"/>
      <c r="AH204" s="56"/>
      <c r="AI204" s="56"/>
      <c r="AJ204" s="56"/>
      <c r="AK204" s="56"/>
      <c r="AL204" s="58"/>
      <c r="AM204" s="56"/>
      <c r="AN204" s="59"/>
      <c r="AO204" s="60"/>
      <c r="AP204" s="56"/>
      <c r="AQ204" s="56"/>
      <c r="AR204" s="56"/>
    </row>
    <row r="205" ht="15.75" customHeight="1">
      <c r="C205" s="56"/>
      <c r="K205" s="61"/>
      <c r="N205" s="2"/>
      <c r="AC205" s="56"/>
      <c r="AD205" s="56"/>
      <c r="AE205" s="56"/>
      <c r="AF205" s="56"/>
      <c r="AG205" s="56"/>
      <c r="AH205" s="56"/>
      <c r="AI205" s="56"/>
      <c r="AJ205" s="56"/>
      <c r="AK205" s="56"/>
      <c r="AL205" s="58"/>
      <c r="AM205" s="56"/>
      <c r="AN205" s="59"/>
      <c r="AO205" s="60"/>
      <c r="AP205" s="56"/>
      <c r="AQ205" s="56"/>
      <c r="AR205" s="56"/>
    </row>
    <row r="206" ht="15.75" customHeight="1">
      <c r="C206" s="56"/>
      <c r="K206" s="61"/>
      <c r="N206" s="2"/>
      <c r="AC206" s="56"/>
      <c r="AD206" s="56"/>
      <c r="AE206" s="56"/>
      <c r="AF206" s="56"/>
      <c r="AG206" s="56"/>
      <c r="AH206" s="56"/>
      <c r="AI206" s="56"/>
      <c r="AJ206" s="56"/>
      <c r="AK206" s="56"/>
      <c r="AL206" s="58"/>
      <c r="AM206" s="56"/>
      <c r="AN206" s="59"/>
      <c r="AO206" s="60"/>
      <c r="AP206" s="56"/>
      <c r="AQ206" s="56"/>
      <c r="AR206" s="56"/>
    </row>
    <row r="207" ht="15.75" customHeight="1">
      <c r="C207" s="56"/>
      <c r="K207" s="61"/>
      <c r="N207" s="2"/>
      <c r="AC207" s="56"/>
      <c r="AD207" s="56"/>
      <c r="AE207" s="56"/>
      <c r="AF207" s="56"/>
      <c r="AG207" s="56"/>
      <c r="AH207" s="56"/>
      <c r="AI207" s="56"/>
      <c r="AJ207" s="56"/>
      <c r="AK207" s="56"/>
      <c r="AL207" s="58"/>
      <c r="AM207" s="56"/>
      <c r="AN207" s="59"/>
      <c r="AO207" s="60"/>
      <c r="AP207" s="56"/>
      <c r="AQ207" s="56"/>
      <c r="AR207" s="56"/>
    </row>
    <row r="208" ht="15.75" customHeight="1">
      <c r="C208" s="56"/>
      <c r="K208" s="61"/>
      <c r="N208" s="2"/>
      <c r="AC208" s="56"/>
      <c r="AD208" s="56"/>
      <c r="AE208" s="56"/>
      <c r="AF208" s="56"/>
      <c r="AG208" s="56"/>
      <c r="AH208" s="56"/>
      <c r="AI208" s="56"/>
      <c r="AJ208" s="56"/>
      <c r="AK208" s="56"/>
      <c r="AL208" s="58"/>
      <c r="AM208" s="56"/>
      <c r="AN208" s="59"/>
      <c r="AO208" s="60"/>
      <c r="AP208" s="56"/>
      <c r="AQ208" s="56"/>
      <c r="AR208" s="56"/>
    </row>
    <row r="209" ht="15.75" customHeight="1">
      <c r="C209" s="56"/>
      <c r="K209" s="61"/>
      <c r="N209" s="2"/>
      <c r="AC209" s="56"/>
      <c r="AD209" s="56"/>
      <c r="AE209" s="56"/>
      <c r="AF209" s="56"/>
      <c r="AG209" s="56"/>
      <c r="AH209" s="56"/>
      <c r="AI209" s="56"/>
      <c r="AJ209" s="56"/>
      <c r="AK209" s="56"/>
      <c r="AL209" s="58"/>
      <c r="AM209" s="56"/>
      <c r="AN209" s="59"/>
      <c r="AO209" s="60"/>
      <c r="AP209" s="56"/>
      <c r="AQ209" s="56"/>
      <c r="AR209" s="56"/>
    </row>
    <row r="210" ht="15.75" customHeight="1">
      <c r="C210" s="56"/>
      <c r="K210" s="61"/>
      <c r="N210" s="2"/>
      <c r="AC210" s="56"/>
      <c r="AD210" s="56"/>
      <c r="AE210" s="56"/>
      <c r="AF210" s="56"/>
      <c r="AG210" s="56"/>
      <c r="AH210" s="56"/>
      <c r="AI210" s="56"/>
      <c r="AJ210" s="56"/>
      <c r="AK210" s="56"/>
      <c r="AL210" s="58"/>
      <c r="AM210" s="56"/>
      <c r="AN210" s="59"/>
      <c r="AO210" s="60"/>
      <c r="AP210" s="56"/>
      <c r="AQ210" s="56"/>
      <c r="AR210" s="56"/>
    </row>
    <row r="211" ht="15.75" customHeight="1">
      <c r="C211" s="56"/>
      <c r="K211" s="61"/>
      <c r="N211" s="2"/>
      <c r="AC211" s="56"/>
      <c r="AD211" s="56"/>
      <c r="AE211" s="56"/>
      <c r="AF211" s="56"/>
      <c r="AG211" s="56"/>
      <c r="AH211" s="56"/>
      <c r="AI211" s="56"/>
      <c r="AJ211" s="56"/>
      <c r="AK211" s="56"/>
      <c r="AL211" s="58"/>
      <c r="AM211" s="56"/>
      <c r="AN211" s="59"/>
      <c r="AO211" s="60"/>
      <c r="AP211" s="56"/>
      <c r="AQ211" s="56"/>
      <c r="AR211" s="56"/>
    </row>
    <row r="212" ht="15.75" customHeight="1">
      <c r="C212" s="56"/>
      <c r="K212" s="61"/>
      <c r="N212" s="2"/>
      <c r="AC212" s="56"/>
      <c r="AD212" s="56"/>
      <c r="AE212" s="56"/>
      <c r="AF212" s="56"/>
      <c r="AG212" s="56"/>
      <c r="AH212" s="56"/>
      <c r="AI212" s="56"/>
      <c r="AJ212" s="56"/>
      <c r="AK212" s="56"/>
      <c r="AL212" s="58"/>
      <c r="AM212" s="56"/>
      <c r="AN212" s="59"/>
      <c r="AO212" s="60"/>
      <c r="AP212" s="56"/>
      <c r="AQ212" s="56"/>
      <c r="AR212" s="56"/>
    </row>
    <row r="213" ht="15.75" customHeight="1">
      <c r="C213" s="56"/>
      <c r="K213" s="61"/>
      <c r="N213" s="2"/>
      <c r="AC213" s="56"/>
      <c r="AD213" s="56"/>
      <c r="AE213" s="56"/>
      <c r="AF213" s="56"/>
      <c r="AG213" s="56"/>
      <c r="AH213" s="56"/>
      <c r="AI213" s="56"/>
      <c r="AJ213" s="56"/>
      <c r="AK213" s="56"/>
      <c r="AL213" s="58"/>
      <c r="AM213" s="56"/>
      <c r="AN213" s="59"/>
      <c r="AO213" s="60"/>
      <c r="AP213" s="56"/>
      <c r="AQ213" s="56"/>
      <c r="AR213" s="56"/>
    </row>
    <row r="214" ht="15.75" customHeight="1">
      <c r="C214" s="56"/>
      <c r="K214" s="61"/>
      <c r="N214" s="2"/>
      <c r="AC214" s="56"/>
      <c r="AD214" s="56"/>
      <c r="AE214" s="56"/>
      <c r="AF214" s="56"/>
      <c r="AG214" s="56"/>
      <c r="AH214" s="56"/>
      <c r="AI214" s="56"/>
      <c r="AJ214" s="56"/>
      <c r="AK214" s="56"/>
      <c r="AL214" s="58"/>
      <c r="AM214" s="56"/>
      <c r="AN214" s="59"/>
      <c r="AO214" s="60"/>
      <c r="AP214" s="56"/>
      <c r="AQ214" s="56"/>
      <c r="AR214" s="56"/>
    </row>
    <row r="215" ht="15.75" customHeight="1">
      <c r="C215" s="56"/>
      <c r="K215" s="61"/>
      <c r="N215" s="2"/>
      <c r="AC215" s="56"/>
      <c r="AD215" s="56"/>
      <c r="AE215" s="56"/>
      <c r="AF215" s="56"/>
      <c r="AG215" s="56"/>
      <c r="AH215" s="56"/>
      <c r="AI215" s="56"/>
      <c r="AJ215" s="56"/>
      <c r="AK215" s="56"/>
      <c r="AL215" s="58"/>
      <c r="AM215" s="56"/>
      <c r="AN215" s="59"/>
      <c r="AO215" s="60"/>
      <c r="AP215" s="56"/>
      <c r="AQ215" s="56"/>
      <c r="AR215" s="56"/>
    </row>
    <row r="216" ht="15.75" customHeight="1">
      <c r="C216" s="56"/>
      <c r="K216" s="61"/>
      <c r="N216" s="2"/>
      <c r="AC216" s="56"/>
      <c r="AD216" s="56"/>
      <c r="AE216" s="56"/>
      <c r="AF216" s="56"/>
      <c r="AG216" s="56"/>
      <c r="AH216" s="56"/>
      <c r="AI216" s="56"/>
      <c r="AJ216" s="56"/>
      <c r="AK216" s="56"/>
      <c r="AL216" s="58"/>
      <c r="AM216" s="56"/>
      <c r="AN216" s="59"/>
      <c r="AO216" s="60"/>
      <c r="AP216" s="56"/>
      <c r="AQ216" s="56"/>
      <c r="AR216" s="56"/>
    </row>
    <row r="217" ht="15.75" customHeight="1">
      <c r="C217" s="56"/>
      <c r="K217" s="61"/>
      <c r="N217" s="2"/>
      <c r="AC217" s="56"/>
      <c r="AD217" s="56"/>
      <c r="AE217" s="56"/>
      <c r="AF217" s="56"/>
      <c r="AG217" s="56"/>
      <c r="AH217" s="56"/>
      <c r="AI217" s="56"/>
      <c r="AJ217" s="56"/>
      <c r="AK217" s="56"/>
      <c r="AL217" s="58"/>
      <c r="AM217" s="56"/>
      <c r="AN217" s="59"/>
      <c r="AO217" s="60"/>
      <c r="AP217" s="56"/>
      <c r="AQ217" s="56"/>
      <c r="AR217" s="56"/>
    </row>
    <row r="218" ht="15.75" customHeight="1">
      <c r="C218" s="56"/>
      <c r="K218" s="61"/>
      <c r="N218" s="2"/>
      <c r="AC218" s="56"/>
      <c r="AD218" s="56"/>
      <c r="AE218" s="56"/>
      <c r="AF218" s="56"/>
      <c r="AG218" s="56"/>
      <c r="AH218" s="56"/>
      <c r="AI218" s="56"/>
      <c r="AJ218" s="56"/>
      <c r="AK218" s="56"/>
      <c r="AL218" s="58"/>
      <c r="AM218" s="56"/>
      <c r="AN218" s="59"/>
      <c r="AO218" s="60"/>
      <c r="AP218" s="56"/>
      <c r="AQ218" s="56"/>
      <c r="AR218" s="56"/>
    </row>
    <row r="219" ht="15.75" customHeight="1">
      <c r="C219" s="56"/>
      <c r="K219" s="61"/>
      <c r="N219" s="2"/>
      <c r="AC219" s="56"/>
      <c r="AD219" s="56"/>
      <c r="AE219" s="56"/>
      <c r="AF219" s="56"/>
      <c r="AG219" s="56"/>
      <c r="AH219" s="56"/>
      <c r="AI219" s="56"/>
      <c r="AJ219" s="56"/>
      <c r="AK219" s="56"/>
      <c r="AL219" s="58"/>
      <c r="AM219" s="56"/>
      <c r="AN219" s="59"/>
      <c r="AO219" s="60"/>
      <c r="AP219" s="56"/>
      <c r="AQ219" s="56"/>
      <c r="AR219" s="56"/>
    </row>
    <row r="220" ht="15.75" customHeight="1">
      <c r="C220" s="56"/>
      <c r="K220" s="61"/>
      <c r="N220" s="2"/>
      <c r="AC220" s="56"/>
      <c r="AD220" s="56"/>
      <c r="AE220" s="56"/>
      <c r="AF220" s="56"/>
      <c r="AG220" s="56"/>
      <c r="AH220" s="56"/>
      <c r="AI220" s="56"/>
      <c r="AJ220" s="56"/>
      <c r="AK220" s="56"/>
      <c r="AL220" s="58"/>
      <c r="AM220" s="56"/>
      <c r="AN220" s="59"/>
      <c r="AO220" s="60"/>
      <c r="AP220" s="56"/>
      <c r="AQ220" s="56"/>
      <c r="AR220" s="56"/>
    </row>
    <row r="221" ht="15.75" customHeight="1">
      <c r="C221" s="56"/>
      <c r="K221" s="61"/>
      <c r="N221" s="2"/>
      <c r="AC221" s="56"/>
      <c r="AD221" s="56"/>
      <c r="AE221" s="56"/>
      <c r="AF221" s="56"/>
      <c r="AG221" s="56"/>
      <c r="AH221" s="56"/>
      <c r="AI221" s="56"/>
      <c r="AJ221" s="56"/>
      <c r="AK221" s="56"/>
      <c r="AL221" s="58"/>
      <c r="AM221" s="56"/>
      <c r="AN221" s="59"/>
      <c r="AO221" s="60"/>
      <c r="AP221" s="56"/>
      <c r="AQ221" s="56"/>
      <c r="AR221" s="56"/>
    </row>
    <row r="222" ht="15.75" customHeight="1">
      <c r="C222" s="56"/>
      <c r="K222" s="61"/>
      <c r="N222" s="2"/>
      <c r="AC222" s="56"/>
      <c r="AD222" s="56"/>
      <c r="AE222" s="56"/>
      <c r="AF222" s="56"/>
      <c r="AG222" s="56"/>
      <c r="AH222" s="56"/>
      <c r="AI222" s="56"/>
      <c r="AJ222" s="56"/>
      <c r="AK222" s="56"/>
      <c r="AL222" s="58"/>
      <c r="AM222" s="56"/>
      <c r="AN222" s="59"/>
      <c r="AO222" s="60"/>
      <c r="AP222" s="56"/>
      <c r="AQ222" s="56"/>
      <c r="AR222" s="56"/>
    </row>
    <row r="223" ht="15.75" customHeight="1">
      <c r="C223" s="56"/>
      <c r="K223" s="61"/>
      <c r="N223" s="2"/>
      <c r="AC223" s="56"/>
      <c r="AD223" s="56"/>
      <c r="AE223" s="56"/>
      <c r="AF223" s="56"/>
      <c r="AG223" s="56"/>
      <c r="AH223" s="56"/>
      <c r="AI223" s="56"/>
      <c r="AJ223" s="56"/>
      <c r="AK223" s="56"/>
      <c r="AL223" s="58"/>
      <c r="AM223" s="56"/>
      <c r="AN223" s="59"/>
      <c r="AO223" s="60"/>
      <c r="AP223" s="56"/>
      <c r="AQ223" s="56"/>
      <c r="AR223" s="56"/>
    </row>
    <row r="224" ht="15.75" customHeight="1">
      <c r="C224" s="56"/>
      <c r="K224" s="61"/>
      <c r="N224" s="2"/>
      <c r="AC224" s="56"/>
      <c r="AD224" s="56"/>
      <c r="AE224" s="56"/>
      <c r="AF224" s="56"/>
      <c r="AG224" s="56"/>
      <c r="AH224" s="56"/>
      <c r="AI224" s="56"/>
      <c r="AJ224" s="56"/>
      <c r="AK224" s="56"/>
      <c r="AL224" s="58"/>
      <c r="AM224" s="56"/>
      <c r="AN224" s="59"/>
      <c r="AO224" s="60"/>
      <c r="AP224" s="56"/>
      <c r="AQ224" s="56"/>
      <c r="AR224" s="56"/>
    </row>
    <row r="225" ht="15.75" customHeight="1">
      <c r="C225" s="56"/>
      <c r="K225" s="61"/>
      <c r="N225" s="2"/>
      <c r="AC225" s="56"/>
      <c r="AD225" s="56"/>
      <c r="AE225" s="56"/>
      <c r="AF225" s="56"/>
      <c r="AG225" s="56"/>
      <c r="AH225" s="56"/>
      <c r="AI225" s="56"/>
      <c r="AJ225" s="56"/>
      <c r="AK225" s="56"/>
      <c r="AL225" s="58"/>
      <c r="AM225" s="56"/>
      <c r="AN225" s="59"/>
      <c r="AO225" s="60"/>
      <c r="AP225" s="56"/>
      <c r="AQ225" s="56"/>
      <c r="AR225" s="56"/>
    </row>
    <row r="226" ht="15.75" customHeight="1">
      <c r="C226" s="56"/>
      <c r="K226" s="61"/>
      <c r="N226" s="2"/>
      <c r="AC226" s="56"/>
      <c r="AD226" s="56"/>
      <c r="AE226" s="56"/>
      <c r="AF226" s="56"/>
      <c r="AG226" s="56"/>
      <c r="AH226" s="56"/>
      <c r="AI226" s="56"/>
      <c r="AJ226" s="56"/>
      <c r="AK226" s="56"/>
      <c r="AL226" s="58"/>
      <c r="AM226" s="56"/>
      <c r="AN226" s="59"/>
      <c r="AO226" s="60"/>
      <c r="AP226" s="56"/>
      <c r="AQ226" s="56"/>
      <c r="AR226" s="56"/>
    </row>
    <row r="227" ht="15.75" customHeight="1">
      <c r="C227" s="56"/>
      <c r="K227" s="61"/>
      <c r="N227" s="2"/>
      <c r="AC227" s="56"/>
      <c r="AD227" s="56"/>
      <c r="AE227" s="56"/>
      <c r="AF227" s="56"/>
      <c r="AG227" s="56"/>
      <c r="AH227" s="56"/>
      <c r="AI227" s="56"/>
      <c r="AJ227" s="56"/>
      <c r="AK227" s="56"/>
      <c r="AL227" s="58"/>
      <c r="AM227" s="56"/>
      <c r="AN227" s="59"/>
      <c r="AO227" s="60"/>
      <c r="AP227" s="56"/>
      <c r="AQ227" s="56"/>
      <c r="AR227" s="56"/>
    </row>
    <row r="228" ht="15.75" customHeight="1">
      <c r="C228" s="56"/>
      <c r="K228" s="61"/>
      <c r="N228" s="2"/>
      <c r="AC228" s="56"/>
      <c r="AD228" s="56"/>
      <c r="AE228" s="56"/>
      <c r="AF228" s="56"/>
      <c r="AG228" s="56"/>
      <c r="AH228" s="56"/>
      <c r="AI228" s="56"/>
      <c r="AJ228" s="56"/>
      <c r="AK228" s="56"/>
      <c r="AL228" s="58"/>
      <c r="AM228" s="56"/>
      <c r="AN228" s="59"/>
      <c r="AO228" s="60"/>
      <c r="AP228" s="56"/>
      <c r="AQ228" s="56"/>
      <c r="AR228" s="56"/>
    </row>
    <row r="229" ht="15.75" customHeight="1">
      <c r="C229" s="56"/>
      <c r="K229" s="61"/>
      <c r="N229" s="2"/>
      <c r="AC229" s="56"/>
      <c r="AD229" s="56"/>
      <c r="AE229" s="56"/>
      <c r="AF229" s="56"/>
      <c r="AG229" s="56"/>
      <c r="AH229" s="56"/>
      <c r="AI229" s="56"/>
      <c r="AJ229" s="56"/>
      <c r="AK229" s="56"/>
      <c r="AL229" s="58"/>
      <c r="AM229" s="56"/>
      <c r="AN229" s="59"/>
      <c r="AO229" s="60"/>
      <c r="AP229" s="56"/>
      <c r="AQ229" s="56"/>
      <c r="AR229" s="56"/>
    </row>
    <row r="230" ht="15.75" customHeight="1">
      <c r="C230" s="56"/>
      <c r="K230" s="61"/>
      <c r="N230" s="2"/>
      <c r="AC230" s="56"/>
      <c r="AD230" s="56"/>
      <c r="AE230" s="56"/>
      <c r="AF230" s="56"/>
      <c r="AG230" s="56"/>
      <c r="AH230" s="56"/>
      <c r="AI230" s="56"/>
      <c r="AJ230" s="56"/>
      <c r="AK230" s="56"/>
      <c r="AL230" s="58"/>
      <c r="AM230" s="56"/>
      <c r="AN230" s="59"/>
      <c r="AO230" s="60"/>
      <c r="AP230" s="56"/>
      <c r="AQ230" s="56"/>
      <c r="AR230" s="56"/>
    </row>
    <row r="231" ht="15.75" customHeight="1">
      <c r="C231" s="56"/>
      <c r="K231" s="61"/>
      <c r="N231" s="2"/>
      <c r="AC231" s="56"/>
      <c r="AD231" s="56"/>
      <c r="AE231" s="56"/>
      <c r="AF231" s="56"/>
      <c r="AG231" s="56"/>
      <c r="AH231" s="56"/>
      <c r="AI231" s="56"/>
      <c r="AJ231" s="56"/>
      <c r="AK231" s="56"/>
      <c r="AL231" s="58"/>
      <c r="AM231" s="56"/>
      <c r="AN231" s="59"/>
      <c r="AO231" s="60"/>
      <c r="AP231" s="56"/>
      <c r="AQ231" s="56"/>
      <c r="AR231" s="56"/>
    </row>
    <row r="232" ht="15.75" customHeight="1">
      <c r="C232" s="56"/>
      <c r="K232" s="61"/>
      <c r="N232" s="2"/>
      <c r="AC232" s="56"/>
      <c r="AD232" s="56"/>
      <c r="AE232" s="56"/>
      <c r="AF232" s="56"/>
      <c r="AG232" s="56"/>
      <c r="AH232" s="56"/>
      <c r="AI232" s="56"/>
      <c r="AJ232" s="56"/>
      <c r="AK232" s="56"/>
      <c r="AL232" s="58"/>
      <c r="AM232" s="56"/>
      <c r="AN232" s="59"/>
      <c r="AO232" s="60"/>
      <c r="AP232" s="56"/>
      <c r="AQ232" s="56"/>
      <c r="AR232" s="56"/>
    </row>
    <row r="233" ht="15.75" customHeight="1">
      <c r="C233" s="56"/>
      <c r="K233" s="61"/>
      <c r="N233" s="2"/>
      <c r="AC233" s="56"/>
      <c r="AD233" s="56"/>
      <c r="AE233" s="56"/>
      <c r="AF233" s="56"/>
      <c r="AG233" s="56"/>
      <c r="AH233" s="56"/>
      <c r="AI233" s="56"/>
      <c r="AJ233" s="56"/>
      <c r="AK233" s="56"/>
      <c r="AL233" s="58"/>
      <c r="AM233" s="56"/>
      <c r="AN233" s="59"/>
      <c r="AO233" s="60"/>
      <c r="AP233" s="56"/>
      <c r="AQ233" s="56"/>
      <c r="AR233" s="56"/>
    </row>
    <row r="234" ht="15.75" customHeight="1">
      <c r="C234" s="56"/>
      <c r="K234" s="61"/>
      <c r="N234" s="2"/>
      <c r="AC234" s="56"/>
      <c r="AD234" s="56"/>
      <c r="AE234" s="56"/>
      <c r="AF234" s="56"/>
      <c r="AG234" s="56"/>
      <c r="AH234" s="56"/>
      <c r="AI234" s="56"/>
      <c r="AJ234" s="56"/>
      <c r="AK234" s="56"/>
      <c r="AL234" s="58"/>
      <c r="AM234" s="56"/>
      <c r="AN234" s="59"/>
      <c r="AO234" s="60"/>
      <c r="AP234" s="56"/>
      <c r="AQ234" s="56"/>
      <c r="AR234" s="56"/>
    </row>
    <row r="235" ht="15.75" customHeight="1">
      <c r="C235" s="56"/>
      <c r="K235" s="61"/>
      <c r="N235" s="2"/>
      <c r="AC235" s="56"/>
      <c r="AD235" s="56"/>
      <c r="AE235" s="56"/>
      <c r="AF235" s="56"/>
      <c r="AG235" s="56"/>
      <c r="AH235" s="56"/>
      <c r="AI235" s="56"/>
      <c r="AJ235" s="56"/>
      <c r="AK235" s="56"/>
      <c r="AL235" s="58"/>
      <c r="AM235" s="56"/>
      <c r="AN235" s="59"/>
      <c r="AO235" s="60"/>
      <c r="AP235" s="56"/>
      <c r="AQ235" s="56"/>
      <c r="AR235" s="56"/>
    </row>
    <row r="236" ht="15.75" customHeight="1">
      <c r="C236" s="56"/>
      <c r="K236" s="61"/>
      <c r="N236" s="2"/>
      <c r="AC236" s="56"/>
      <c r="AD236" s="56"/>
      <c r="AE236" s="56"/>
      <c r="AF236" s="56"/>
      <c r="AG236" s="56"/>
      <c r="AH236" s="56"/>
      <c r="AI236" s="56"/>
      <c r="AJ236" s="56"/>
      <c r="AK236" s="56"/>
      <c r="AL236" s="58"/>
      <c r="AM236" s="56"/>
      <c r="AN236" s="59"/>
      <c r="AO236" s="60"/>
      <c r="AP236" s="56"/>
      <c r="AQ236" s="56"/>
      <c r="AR236" s="56"/>
    </row>
    <row r="237" ht="15.75" customHeight="1">
      <c r="C237" s="56"/>
      <c r="K237" s="61"/>
      <c r="N237" s="2"/>
      <c r="AC237" s="56"/>
      <c r="AD237" s="56"/>
      <c r="AE237" s="56"/>
      <c r="AF237" s="56"/>
      <c r="AG237" s="56"/>
      <c r="AH237" s="56"/>
      <c r="AI237" s="56"/>
      <c r="AJ237" s="56"/>
      <c r="AK237" s="56"/>
      <c r="AL237" s="58"/>
      <c r="AM237" s="56"/>
      <c r="AN237" s="59"/>
      <c r="AO237" s="60"/>
      <c r="AP237" s="56"/>
      <c r="AQ237" s="56"/>
      <c r="AR237" s="56"/>
    </row>
    <row r="238" ht="15.75" customHeight="1">
      <c r="C238" s="56"/>
      <c r="K238" s="61"/>
      <c r="N238" s="2"/>
      <c r="AC238" s="56"/>
      <c r="AD238" s="56"/>
      <c r="AE238" s="56"/>
      <c r="AF238" s="56"/>
      <c r="AG238" s="56"/>
      <c r="AH238" s="56"/>
      <c r="AI238" s="56"/>
      <c r="AJ238" s="56"/>
      <c r="AK238" s="56"/>
      <c r="AL238" s="58"/>
      <c r="AM238" s="56"/>
      <c r="AN238" s="59"/>
      <c r="AO238" s="60"/>
      <c r="AP238" s="56"/>
      <c r="AQ238" s="56"/>
      <c r="AR238" s="56"/>
    </row>
    <row r="239" ht="15.75" customHeight="1">
      <c r="C239" s="56"/>
      <c r="K239" s="61"/>
      <c r="N239" s="2"/>
      <c r="AC239" s="56"/>
      <c r="AD239" s="56"/>
      <c r="AE239" s="56"/>
      <c r="AF239" s="56"/>
      <c r="AG239" s="56"/>
      <c r="AH239" s="56"/>
      <c r="AI239" s="56"/>
      <c r="AJ239" s="56"/>
      <c r="AK239" s="56"/>
      <c r="AL239" s="58"/>
      <c r="AM239" s="56"/>
      <c r="AN239" s="59"/>
      <c r="AO239" s="60"/>
      <c r="AP239" s="56"/>
      <c r="AQ239" s="56"/>
      <c r="AR239" s="56"/>
    </row>
    <row r="240" ht="15.75" customHeight="1">
      <c r="C240" s="56"/>
      <c r="K240" s="61"/>
      <c r="N240" s="2"/>
      <c r="AC240" s="56"/>
      <c r="AD240" s="56"/>
      <c r="AE240" s="56"/>
      <c r="AF240" s="56"/>
      <c r="AG240" s="56"/>
      <c r="AH240" s="56"/>
      <c r="AI240" s="56"/>
      <c r="AJ240" s="56"/>
      <c r="AK240" s="56"/>
      <c r="AL240" s="58"/>
      <c r="AM240" s="56"/>
      <c r="AN240" s="59"/>
      <c r="AO240" s="60"/>
      <c r="AP240" s="56"/>
      <c r="AQ240" s="56"/>
      <c r="AR240" s="56"/>
    </row>
    <row r="241" ht="15.75" customHeight="1">
      <c r="C241" s="56"/>
      <c r="K241" s="61"/>
      <c r="N241" s="2"/>
      <c r="AC241" s="56"/>
      <c r="AD241" s="56"/>
      <c r="AE241" s="56"/>
      <c r="AF241" s="56"/>
      <c r="AG241" s="56"/>
      <c r="AH241" s="56"/>
      <c r="AI241" s="56"/>
      <c r="AJ241" s="56"/>
      <c r="AK241" s="56"/>
      <c r="AL241" s="58"/>
      <c r="AM241" s="56"/>
      <c r="AN241" s="59"/>
      <c r="AO241" s="60"/>
      <c r="AP241" s="56"/>
      <c r="AQ241" s="56"/>
      <c r="AR241" s="56"/>
    </row>
    <row r="242" ht="15.75" customHeight="1">
      <c r="C242" s="56"/>
      <c r="K242" s="61"/>
      <c r="N242" s="2"/>
      <c r="AC242" s="56"/>
      <c r="AD242" s="56"/>
      <c r="AE242" s="56"/>
      <c r="AF242" s="56"/>
      <c r="AG242" s="56"/>
      <c r="AH242" s="56"/>
      <c r="AI242" s="56"/>
      <c r="AJ242" s="56"/>
      <c r="AK242" s="56"/>
      <c r="AL242" s="58"/>
      <c r="AM242" s="56"/>
      <c r="AN242" s="59"/>
      <c r="AO242" s="60"/>
      <c r="AP242" s="56"/>
      <c r="AQ242" s="56"/>
      <c r="AR242" s="56"/>
    </row>
    <row r="243" ht="15.75" customHeight="1">
      <c r="C243" s="56"/>
      <c r="K243" s="61"/>
      <c r="N243" s="2"/>
      <c r="AC243" s="56"/>
      <c r="AD243" s="56"/>
      <c r="AE243" s="56"/>
      <c r="AF243" s="56"/>
      <c r="AG243" s="56"/>
      <c r="AH243" s="56"/>
      <c r="AI243" s="56"/>
      <c r="AJ243" s="56"/>
      <c r="AK243" s="56"/>
      <c r="AL243" s="58"/>
      <c r="AM243" s="56"/>
      <c r="AN243" s="59"/>
      <c r="AO243" s="60"/>
      <c r="AP243" s="56"/>
      <c r="AQ243" s="56"/>
      <c r="AR243" s="56"/>
    </row>
    <row r="244" ht="15.75" customHeight="1">
      <c r="C244" s="56"/>
      <c r="K244" s="61"/>
      <c r="N244" s="2"/>
      <c r="AC244" s="56"/>
      <c r="AD244" s="56"/>
      <c r="AE244" s="56"/>
      <c r="AF244" s="56"/>
      <c r="AG244" s="56"/>
      <c r="AH244" s="56"/>
      <c r="AI244" s="56"/>
      <c r="AJ244" s="56"/>
      <c r="AK244" s="56"/>
      <c r="AL244" s="58"/>
      <c r="AM244" s="56"/>
      <c r="AN244" s="59"/>
      <c r="AO244" s="60"/>
      <c r="AP244" s="56"/>
      <c r="AQ244" s="56"/>
      <c r="AR244" s="56"/>
    </row>
    <row r="245" ht="15.75" customHeight="1">
      <c r="C245" s="56"/>
      <c r="K245" s="61"/>
      <c r="N245" s="2"/>
      <c r="AC245" s="56"/>
      <c r="AD245" s="56"/>
      <c r="AE245" s="56"/>
      <c r="AF245" s="56"/>
      <c r="AG245" s="56"/>
      <c r="AH245" s="56"/>
      <c r="AI245" s="56"/>
      <c r="AJ245" s="56"/>
      <c r="AK245" s="56"/>
      <c r="AL245" s="58"/>
      <c r="AM245" s="56"/>
      <c r="AN245" s="59"/>
      <c r="AO245" s="60"/>
      <c r="AP245" s="56"/>
      <c r="AQ245" s="56"/>
      <c r="AR245" s="56"/>
    </row>
    <row r="246" ht="15.75" customHeight="1">
      <c r="C246" s="56"/>
      <c r="K246" s="61"/>
      <c r="N246" s="2"/>
      <c r="AC246" s="56"/>
      <c r="AD246" s="56"/>
      <c r="AE246" s="56"/>
      <c r="AF246" s="56"/>
      <c r="AG246" s="56"/>
      <c r="AH246" s="56"/>
      <c r="AI246" s="56"/>
      <c r="AJ246" s="56"/>
      <c r="AK246" s="56"/>
      <c r="AL246" s="58"/>
      <c r="AM246" s="56"/>
      <c r="AN246" s="59"/>
      <c r="AO246" s="60"/>
      <c r="AP246" s="56"/>
      <c r="AQ246" s="56"/>
      <c r="AR246" s="56"/>
    </row>
    <row r="247" ht="15.75" customHeight="1">
      <c r="C247" s="56"/>
      <c r="K247" s="61"/>
      <c r="N247" s="2"/>
      <c r="AC247" s="56"/>
      <c r="AD247" s="56"/>
      <c r="AE247" s="56"/>
      <c r="AF247" s="56"/>
      <c r="AG247" s="56"/>
      <c r="AH247" s="56"/>
      <c r="AI247" s="56"/>
      <c r="AJ247" s="56"/>
      <c r="AK247" s="56"/>
      <c r="AL247" s="58"/>
      <c r="AM247" s="56"/>
      <c r="AN247" s="59"/>
      <c r="AO247" s="60"/>
      <c r="AP247" s="56"/>
      <c r="AQ247" s="56"/>
      <c r="AR247" s="56"/>
    </row>
    <row r="248" ht="15.75" customHeight="1">
      <c r="C248" s="56"/>
      <c r="K248" s="61"/>
      <c r="N248" s="2"/>
      <c r="AC248" s="56"/>
      <c r="AD248" s="56"/>
      <c r="AE248" s="56"/>
      <c r="AF248" s="56"/>
      <c r="AG248" s="56"/>
      <c r="AH248" s="56"/>
      <c r="AI248" s="56"/>
      <c r="AJ248" s="56"/>
      <c r="AK248" s="56"/>
      <c r="AL248" s="58"/>
      <c r="AM248" s="56"/>
      <c r="AN248" s="59"/>
      <c r="AO248" s="60"/>
      <c r="AP248" s="56"/>
      <c r="AQ248" s="56"/>
      <c r="AR248" s="56"/>
    </row>
    <row r="249" ht="15.75" customHeight="1">
      <c r="C249" s="56"/>
      <c r="K249" s="61"/>
      <c r="N249" s="2"/>
      <c r="AC249" s="56"/>
      <c r="AD249" s="56"/>
      <c r="AE249" s="56"/>
      <c r="AF249" s="56"/>
      <c r="AG249" s="56"/>
      <c r="AH249" s="56"/>
      <c r="AI249" s="56"/>
      <c r="AJ249" s="56"/>
      <c r="AK249" s="56"/>
      <c r="AL249" s="58"/>
      <c r="AM249" s="56"/>
      <c r="AN249" s="59"/>
      <c r="AO249" s="60"/>
      <c r="AP249" s="56"/>
      <c r="AQ249" s="56"/>
      <c r="AR249" s="56"/>
    </row>
    <row r="250" ht="15.75" customHeight="1">
      <c r="C250" s="56"/>
      <c r="K250" s="61"/>
      <c r="N250" s="2"/>
      <c r="AC250" s="56"/>
      <c r="AD250" s="56"/>
      <c r="AE250" s="56"/>
      <c r="AF250" s="56"/>
      <c r="AG250" s="56"/>
      <c r="AH250" s="56"/>
      <c r="AI250" s="56"/>
      <c r="AJ250" s="56"/>
      <c r="AK250" s="56"/>
      <c r="AL250" s="58"/>
      <c r="AM250" s="56"/>
      <c r="AN250" s="59"/>
      <c r="AO250" s="60"/>
      <c r="AP250" s="56"/>
      <c r="AQ250" s="56"/>
      <c r="AR250" s="56"/>
    </row>
    <row r="251" ht="15.75" customHeight="1">
      <c r="C251" s="56"/>
      <c r="K251" s="61"/>
      <c r="N251" s="2"/>
      <c r="AC251" s="56"/>
      <c r="AD251" s="56"/>
      <c r="AE251" s="56"/>
      <c r="AF251" s="56"/>
      <c r="AG251" s="56"/>
      <c r="AH251" s="56"/>
      <c r="AI251" s="56"/>
      <c r="AJ251" s="56"/>
      <c r="AK251" s="56"/>
      <c r="AL251" s="58"/>
      <c r="AM251" s="56"/>
      <c r="AN251" s="59"/>
      <c r="AO251" s="60"/>
      <c r="AP251" s="56"/>
      <c r="AQ251" s="56"/>
      <c r="AR251" s="56"/>
    </row>
    <row r="252" ht="15.75" customHeight="1">
      <c r="C252" s="56"/>
      <c r="K252" s="61"/>
      <c r="N252" s="2"/>
      <c r="AC252" s="56"/>
      <c r="AD252" s="56"/>
      <c r="AE252" s="56"/>
      <c r="AF252" s="56"/>
      <c r="AG252" s="56"/>
      <c r="AH252" s="56"/>
      <c r="AI252" s="56"/>
      <c r="AJ252" s="56"/>
      <c r="AK252" s="56"/>
      <c r="AL252" s="58"/>
      <c r="AM252" s="56"/>
      <c r="AN252" s="59"/>
      <c r="AO252" s="60"/>
      <c r="AP252" s="56"/>
      <c r="AQ252" s="56"/>
      <c r="AR252" s="56"/>
    </row>
    <row r="253" ht="15.75" customHeight="1">
      <c r="C253" s="56"/>
      <c r="K253" s="61"/>
      <c r="N253" s="2"/>
      <c r="AC253" s="56"/>
      <c r="AD253" s="56"/>
      <c r="AE253" s="56"/>
      <c r="AF253" s="56"/>
      <c r="AG253" s="56"/>
      <c r="AH253" s="56"/>
      <c r="AI253" s="56"/>
      <c r="AJ253" s="56"/>
      <c r="AK253" s="56"/>
      <c r="AL253" s="58"/>
      <c r="AM253" s="56"/>
      <c r="AN253" s="59"/>
      <c r="AO253" s="60"/>
      <c r="AP253" s="56"/>
      <c r="AQ253" s="56"/>
      <c r="AR253" s="56"/>
    </row>
    <row r="254" ht="15.75" customHeight="1">
      <c r="C254" s="56"/>
      <c r="K254" s="61"/>
      <c r="N254" s="2"/>
      <c r="AC254" s="56"/>
      <c r="AD254" s="56"/>
      <c r="AE254" s="56"/>
      <c r="AF254" s="56"/>
      <c r="AG254" s="56"/>
      <c r="AH254" s="56"/>
      <c r="AI254" s="56"/>
      <c r="AJ254" s="56"/>
      <c r="AK254" s="56"/>
      <c r="AL254" s="58"/>
      <c r="AM254" s="56"/>
      <c r="AN254" s="59"/>
      <c r="AO254" s="60"/>
      <c r="AP254" s="56"/>
      <c r="AQ254" s="56"/>
      <c r="AR254" s="56"/>
    </row>
    <row r="255" ht="15.75" customHeight="1">
      <c r="C255" s="56"/>
      <c r="K255" s="61"/>
      <c r="N255" s="2"/>
      <c r="AC255" s="56"/>
      <c r="AD255" s="56"/>
      <c r="AE255" s="56"/>
      <c r="AF255" s="56"/>
      <c r="AG255" s="56"/>
      <c r="AH255" s="56"/>
      <c r="AI255" s="56"/>
      <c r="AJ255" s="56"/>
      <c r="AK255" s="56"/>
      <c r="AL255" s="58"/>
      <c r="AM255" s="56"/>
      <c r="AN255" s="59"/>
      <c r="AO255" s="60"/>
      <c r="AP255" s="56"/>
      <c r="AQ255" s="56"/>
      <c r="AR255" s="56"/>
    </row>
    <row r="256" ht="15.75" customHeight="1">
      <c r="C256" s="56"/>
      <c r="K256" s="61"/>
      <c r="N256" s="2"/>
      <c r="AC256" s="56"/>
      <c r="AD256" s="56"/>
      <c r="AE256" s="56"/>
      <c r="AF256" s="56"/>
      <c r="AG256" s="56"/>
      <c r="AH256" s="56"/>
      <c r="AI256" s="56"/>
      <c r="AJ256" s="56"/>
      <c r="AK256" s="56"/>
      <c r="AL256" s="58"/>
      <c r="AM256" s="56"/>
      <c r="AN256" s="59"/>
      <c r="AO256" s="60"/>
      <c r="AP256" s="56"/>
      <c r="AQ256" s="56"/>
      <c r="AR256" s="56"/>
    </row>
    <row r="257" ht="15.75" customHeight="1">
      <c r="C257" s="56"/>
      <c r="K257" s="61"/>
      <c r="N257" s="2"/>
      <c r="AC257" s="56"/>
      <c r="AD257" s="56"/>
      <c r="AE257" s="56"/>
      <c r="AF257" s="56"/>
      <c r="AG257" s="56"/>
      <c r="AH257" s="56"/>
      <c r="AI257" s="56"/>
      <c r="AJ257" s="56"/>
      <c r="AK257" s="56"/>
      <c r="AL257" s="58"/>
      <c r="AM257" s="56"/>
      <c r="AN257" s="59"/>
      <c r="AO257" s="60"/>
      <c r="AP257" s="56"/>
      <c r="AQ257" s="56"/>
      <c r="AR257" s="56"/>
    </row>
    <row r="258" ht="15.75" customHeight="1">
      <c r="C258" s="56"/>
      <c r="K258" s="61"/>
      <c r="N258" s="2"/>
      <c r="AC258" s="56"/>
      <c r="AD258" s="56"/>
      <c r="AE258" s="56"/>
      <c r="AF258" s="56"/>
      <c r="AG258" s="56"/>
      <c r="AH258" s="56"/>
      <c r="AI258" s="56"/>
      <c r="AJ258" s="56"/>
      <c r="AK258" s="56"/>
      <c r="AL258" s="58"/>
      <c r="AM258" s="56"/>
      <c r="AN258" s="59"/>
      <c r="AO258" s="60"/>
      <c r="AP258" s="56"/>
      <c r="AQ258" s="56"/>
      <c r="AR258" s="56"/>
    </row>
    <row r="259" ht="15.75" customHeight="1">
      <c r="C259" s="56"/>
      <c r="K259" s="61"/>
      <c r="N259" s="2"/>
      <c r="AC259" s="56"/>
      <c r="AD259" s="56"/>
      <c r="AE259" s="56"/>
      <c r="AF259" s="56"/>
      <c r="AG259" s="56"/>
      <c r="AH259" s="56"/>
      <c r="AI259" s="56"/>
      <c r="AJ259" s="56"/>
      <c r="AK259" s="56"/>
      <c r="AL259" s="58"/>
      <c r="AM259" s="56"/>
      <c r="AN259" s="59"/>
      <c r="AO259" s="60"/>
      <c r="AP259" s="56"/>
      <c r="AQ259" s="56"/>
      <c r="AR259" s="56"/>
    </row>
    <row r="260" ht="15.75" customHeight="1">
      <c r="C260" s="56"/>
      <c r="K260" s="61"/>
      <c r="N260" s="2"/>
      <c r="AC260" s="56"/>
      <c r="AD260" s="56"/>
      <c r="AE260" s="56"/>
      <c r="AF260" s="56"/>
      <c r="AG260" s="56"/>
      <c r="AH260" s="56"/>
      <c r="AI260" s="56"/>
      <c r="AJ260" s="56"/>
      <c r="AK260" s="56"/>
      <c r="AL260" s="58"/>
      <c r="AM260" s="56"/>
      <c r="AN260" s="59"/>
      <c r="AO260" s="60"/>
      <c r="AP260" s="56"/>
      <c r="AQ260" s="56"/>
      <c r="AR260" s="56"/>
    </row>
    <row r="261" ht="15.75" customHeight="1">
      <c r="C261" s="56"/>
      <c r="K261" s="61"/>
      <c r="N261" s="2"/>
      <c r="AC261" s="56"/>
      <c r="AD261" s="56"/>
      <c r="AE261" s="56"/>
      <c r="AF261" s="56"/>
      <c r="AG261" s="56"/>
      <c r="AH261" s="56"/>
      <c r="AI261" s="56"/>
      <c r="AJ261" s="56"/>
      <c r="AK261" s="56"/>
      <c r="AL261" s="58"/>
      <c r="AM261" s="56"/>
      <c r="AN261" s="59"/>
      <c r="AO261" s="60"/>
      <c r="AP261" s="56"/>
      <c r="AQ261" s="56"/>
      <c r="AR261" s="56"/>
    </row>
    <row r="262" ht="15.75" customHeight="1">
      <c r="C262" s="56"/>
      <c r="K262" s="61"/>
      <c r="N262" s="2"/>
      <c r="AC262" s="56"/>
      <c r="AD262" s="56"/>
      <c r="AE262" s="56"/>
      <c r="AF262" s="56"/>
      <c r="AG262" s="56"/>
      <c r="AH262" s="56"/>
      <c r="AI262" s="56"/>
      <c r="AJ262" s="56"/>
      <c r="AK262" s="56"/>
      <c r="AL262" s="58"/>
      <c r="AM262" s="56"/>
      <c r="AN262" s="59"/>
      <c r="AO262" s="60"/>
      <c r="AP262" s="56"/>
      <c r="AQ262" s="56"/>
      <c r="AR262" s="56"/>
    </row>
    <row r="263" ht="15.75" customHeight="1">
      <c r="C263" s="56"/>
      <c r="K263" s="61"/>
      <c r="N263" s="2"/>
      <c r="AC263" s="56"/>
      <c r="AD263" s="56"/>
      <c r="AE263" s="56"/>
      <c r="AF263" s="56"/>
      <c r="AG263" s="56"/>
      <c r="AH263" s="56"/>
      <c r="AI263" s="56"/>
      <c r="AJ263" s="56"/>
      <c r="AK263" s="56"/>
      <c r="AL263" s="58"/>
      <c r="AM263" s="56"/>
      <c r="AN263" s="59"/>
      <c r="AO263" s="60"/>
      <c r="AP263" s="56"/>
      <c r="AQ263" s="56"/>
      <c r="AR263" s="56"/>
    </row>
    <row r="264" ht="15.75" customHeight="1">
      <c r="C264" s="56"/>
      <c r="K264" s="61"/>
      <c r="N264" s="2"/>
      <c r="AC264" s="56"/>
      <c r="AD264" s="56"/>
      <c r="AE264" s="56"/>
      <c r="AF264" s="56"/>
      <c r="AG264" s="56"/>
      <c r="AH264" s="56"/>
      <c r="AI264" s="56"/>
      <c r="AJ264" s="56"/>
      <c r="AK264" s="56"/>
      <c r="AL264" s="58"/>
      <c r="AM264" s="56"/>
      <c r="AN264" s="59"/>
      <c r="AO264" s="60"/>
      <c r="AP264" s="56"/>
      <c r="AQ264" s="56"/>
      <c r="AR264" s="56"/>
    </row>
    <row r="265" ht="15.75" customHeight="1">
      <c r="C265" s="56"/>
      <c r="K265" s="61"/>
      <c r="N265" s="2"/>
      <c r="AC265" s="56"/>
      <c r="AD265" s="56"/>
      <c r="AE265" s="56"/>
      <c r="AF265" s="56"/>
      <c r="AG265" s="56"/>
      <c r="AH265" s="56"/>
      <c r="AI265" s="56"/>
      <c r="AJ265" s="56"/>
      <c r="AK265" s="56"/>
      <c r="AL265" s="58"/>
      <c r="AM265" s="56"/>
      <c r="AN265" s="59"/>
      <c r="AO265" s="60"/>
      <c r="AP265" s="56"/>
      <c r="AQ265" s="56"/>
      <c r="AR265" s="56"/>
    </row>
    <row r="266" ht="15.75" customHeight="1">
      <c r="C266" s="56"/>
      <c r="K266" s="61"/>
      <c r="N266" s="2"/>
      <c r="AC266" s="56"/>
      <c r="AD266" s="56"/>
      <c r="AE266" s="56"/>
      <c r="AF266" s="56"/>
      <c r="AG266" s="56"/>
      <c r="AH266" s="56"/>
      <c r="AI266" s="56"/>
      <c r="AJ266" s="56"/>
      <c r="AK266" s="56"/>
      <c r="AL266" s="58"/>
      <c r="AM266" s="56"/>
      <c r="AN266" s="59"/>
      <c r="AO266" s="60"/>
      <c r="AP266" s="56"/>
      <c r="AQ266" s="56"/>
      <c r="AR266" s="56"/>
    </row>
    <row r="267" ht="15.75" customHeight="1">
      <c r="C267" s="56"/>
      <c r="K267" s="61"/>
      <c r="N267" s="2"/>
      <c r="AC267" s="56"/>
      <c r="AD267" s="56"/>
      <c r="AE267" s="56"/>
      <c r="AF267" s="56"/>
      <c r="AG267" s="56"/>
      <c r="AH267" s="56"/>
      <c r="AI267" s="56"/>
      <c r="AJ267" s="56"/>
      <c r="AK267" s="56"/>
      <c r="AL267" s="58"/>
      <c r="AM267" s="56"/>
      <c r="AN267" s="59"/>
      <c r="AO267" s="60"/>
      <c r="AP267" s="56"/>
      <c r="AQ267" s="56"/>
      <c r="AR267" s="56"/>
    </row>
    <row r="268" ht="15.75" customHeight="1">
      <c r="C268" s="56"/>
      <c r="K268" s="61"/>
      <c r="N268" s="2"/>
      <c r="AC268" s="56"/>
      <c r="AD268" s="56"/>
      <c r="AE268" s="56"/>
      <c r="AF268" s="56"/>
      <c r="AG268" s="56"/>
      <c r="AH268" s="56"/>
      <c r="AI268" s="56"/>
      <c r="AJ268" s="56"/>
      <c r="AK268" s="56"/>
      <c r="AL268" s="58"/>
      <c r="AM268" s="56"/>
      <c r="AN268" s="59"/>
      <c r="AO268" s="60"/>
      <c r="AP268" s="56"/>
      <c r="AQ268" s="56"/>
      <c r="AR268" s="56"/>
    </row>
    <row r="269" ht="15.75" customHeight="1">
      <c r="C269" s="56"/>
      <c r="K269" s="61"/>
      <c r="N269" s="2"/>
      <c r="AC269" s="56"/>
      <c r="AD269" s="56"/>
      <c r="AE269" s="56"/>
      <c r="AF269" s="56"/>
      <c r="AG269" s="56"/>
      <c r="AH269" s="56"/>
      <c r="AI269" s="56"/>
      <c r="AJ269" s="56"/>
      <c r="AK269" s="56"/>
      <c r="AL269" s="58"/>
      <c r="AM269" s="56"/>
      <c r="AN269" s="59"/>
      <c r="AO269" s="60"/>
      <c r="AP269" s="56"/>
      <c r="AQ269" s="56"/>
      <c r="AR269" s="56"/>
    </row>
    <row r="270" ht="15.75" customHeight="1">
      <c r="C270" s="56"/>
      <c r="K270" s="61"/>
      <c r="N270" s="2"/>
      <c r="AC270" s="56"/>
      <c r="AD270" s="56"/>
      <c r="AE270" s="56"/>
      <c r="AF270" s="56"/>
      <c r="AG270" s="56"/>
      <c r="AH270" s="56"/>
      <c r="AI270" s="56"/>
      <c r="AJ270" s="56"/>
      <c r="AK270" s="56"/>
      <c r="AL270" s="58"/>
      <c r="AM270" s="56"/>
      <c r="AN270" s="59"/>
      <c r="AO270" s="60"/>
      <c r="AP270" s="56"/>
      <c r="AQ270" s="56"/>
      <c r="AR270" s="56"/>
    </row>
    <row r="271" ht="15.75" customHeight="1">
      <c r="C271" s="56"/>
      <c r="K271" s="61"/>
      <c r="N271" s="2"/>
      <c r="AC271" s="56"/>
      <c r="AD271" s="56"/>
      <c r="AE271" s="56"/>
      <c r="AF271" s="56"/>
      <c r="AG271" s="56"/>
      <c r="AH271" s="56"/>
      <c r="AI271" s="56"/>
      <c r="AJ271" s="56"/>
      <c r="AK271" s="56"/>
      <c r="AL271" s="58"/>
      <c r="AM271" s="56"/>
      <c r="AN271" s="59"/>
      <c r="AO271" s="60"/>
      <c r="AP271" s="56"/>
      <c r="AQ271" s="56"/>
      <c r="AR271" s="56"/>
    </row>
    <row r="272" ht="15.75" customHeight="1">
      <c r="C272" s="56"/>
      <c r="K272" s="61"/>
      <c r="N272" s="2"/>
      <c r="AC272" s="56"/>
      <c r="AD272" s="56"/>
      <c r="AE272" s="56"/>
      <c r="AF272" s="56"/>
      <c r="AG272" s="56"/>
      <c r="AH272" s="56"/>
      <c r="AI272" s="56"/>
      <c r="AJ272" s="56"/>
      <c r="AK272" s="56"/>
      <c r="AL272" s="58"/>
      <c r="AM272" s="56"/>
      <c r="AN272" s="59"/>
      <c r="AO272" s="60"/>
      <c r="AP272" s="56"/>
      <c r="AQ272" s="56"/>
      <c r="AR272" s="56"/>
    </row>
    <row r="273" ht="15.75" customHeight="1">
      <c r="C273" s="56"/>
      <c r="K273" s="61"/>
      <c r="N273" s="2"/>
      <c r="AC273" s="56"/>
      <c r="AD273" s="56"/>
      <c r="AE273" s="56"/>
      <c r="AF273" s="56"/>
      <c r="AG273" s="56"/>
      <c r="AH273" s="56"/>
      <c r="AI273" s="56"/>
      <c r="AJ273" s="56"/>
      <c r="AK273" s="56"/>
      <c r="AL273" s="58"/>
      <c r="AM273" s="56"/>
      <c r="AN273" s="59"/>
      <c r="AO273" s="60"/>
      <c r="AP273" s="56"/>
      <c r="AQ273" s="56"/>
      <c r="AR273" s="56"/>
    </row>
    <row r="274" ht="15.75" customHeight="1">
      <c r="C274" s="56"/>
      <c r="K274" s="61"/>
      <c r="N274" s="2"/>
      <c r="AC274" s="56"/>
      <c r="AD274" s="56"/>
      <c r="AE274" s="56"/>
      <c r="AF274" s="56"/>
      <c r="AG274" s="56"/>
      <c r="AH274" s="56"/>
      <c r="AI274" s="56"/>
      <c r="AJ274" s="56"/>
      <c r="AK274" s="56"/>
      <c r="AL274" s="58"/>
      <c r="AM274" s="56"/>
      <c r="AN274" s="59"/>
      <c r="AO274" s="60"/>
      <c r="AP274" s="56"/>
      <c r="AQ274" s="56"/>
      <c r="AR274" s="56"/>
    </row>
    <row r="275" ht="15.75" customHeight="1">
      <c r="C275" s="56"/>
      <c r="K275" s="61"/>
      <c r="N275" s="2"/>
      <c r="AC275" s="56"/>
      <c r="AD275" s="56"/>
      <c r="AE275" s="56"/>
      <c r="AF275" s="56"/>
      <c r="AG275" s="56"/>
      <c r="AH275" s="56"/>
      <c r="AI275" s="56"/>
      <c r="AJ275" s="56"/>
      <c r="AK275" s="56"/>
      <c r="AL275" s="58"/>
      <c r="AM275" s="56"/>
      <c r="AN275" s="59"/>
      <c r="AO275" s="60"/>
      <c r="AP275" s="56"/>
      <c r="AQ275" s="56"/>
      <c r="AR275" s="56"/>
    </row>
    <row r="276" ht="15.75" customHeight="1">
      <c r="C276" s="56"/>
      <c r="K276" s="61"/>
      <c r="N276" s="2"/>
      <c r="AC276" s="56"/>
      <c r="AD276" s="56"/>
      <c r="AE276" s="56"/>
      <c r="AF276" s="56"/>
      <c r="AG276" s="56"/>
      <c r="AH276" s="56"/>
      <c r="AI276" s="56"/>
      <c r="AJ276" s="56"/>
      <c r="AK276" s="56"/>
      <c r="AL276" s="58"/>
      <c r="AM276" s="56"/>
      <c r="AN276" s="59"/>
      <c r="AO276" s="60"/>
      <c r="AP276" s="56"/>
      <c r="AQ276" s="56"/>
      <c r="AR276" s="56"/>
    </row>
    <row r="277" ht="15.75" customHeight="1">
      <c r="C277" s="56"/>
      <c r="K277" s="61"/>
      <c r="N277" s="2"/>
      <c r="AC277" s="56"/>
      <c r="AD277" s="56"/>
      <c r="AE277" s="56"/>
      <c r="AF277" s="56"/>
      <c r="AG277" s="56"/>
      <c r="AH277" s="56"/>
      <c r="AI277" s="56"/>
      <c r="AJ277" s="56"/>
      <c r="AK277" s="56"/>
      <c r="AL277" s="58"/>
      <c r="AM277" s="56"/>
      <c r="AN277" s="59"/>
      <c r="AO277" s="60"/>
      <c r="AP277" s="56"/>
      <c r="AQ277" s="56"/>
      <c r="AR277" s="56"/>
    </row>
    <row r="278" ht="15.75" customHeight="1">
      <c r="C278" s="56"/>
      <c r="K278" s="61"/>
      <c r="N278" s="2"/>
      <c r="AC278" s="56"/>
      <c r="AD278" s="56"/>
      <c r="AE278" s="56"/>
      <c r="AF278" s="56"/>
      <c r="AG278" s="56"/>
      <c r="AH278" s="56"/>
      <c r="AI278" s="56"/>
      <c r="AJ278" s="56"/>
      <c r="AK278" s="56"/>
      <c r="AL278" s="58"/>
      <c r="AM278" s="56"/>
      <c r="AN278" s="59"/>
      <c r="AO278" s="60"/>
      <c r="AP278" s="56"/>
      <c r="AQ278" s="56"/>
      <c r="AR278" s="56"/>
    </row>
    <row r="279" ht="15.75" customHeight="1">
      <c r="C279" s="56"/>
      <c r="K279" s="61"/>
      <c r="N279" s="2"/>
      <c r="AC279" s="56"/>
      <c r="AD279" s="56"/>
      <c r="AE279" s="56"/>
      <c r="AF279" s="56"/>
      <c r="AG279" s="56"/>
      <c r="AH279" s="56"/>
      <c r="AI279" s="56"/>
      <c r="AJ279" s="56"/>
      <c r="AK279" s="56"/>
      <c r="AL279" s="58"/>
      <c r="AM279" s="56"/>
      <c r="AN279" s="59"/>
      <c r="AO279" s="60"/>
      <c r="AP279" s="56"/>
      <c r="AQ279" s="56"/>
      <c r="AR279" s="56"/>
    </row>
    <row r="280" ht="15.75" customHeight="1">
      <c r="C280" s="56"/>
      <c r="K280" s="61"/>
      <c r="N280" s="2"/>
      <c r="AC280" s="56"/>
      <c r="AD280" s="56"/>
      <c r="AE280" s="56"/>
      <c r="AF280" s="56"/>
      <c r="AG280" s="56"/>
      <c r="AH280" s="56"/>
      <c r="AI280" s="56"/>
      <c r="AJ280" s="56"/>
      <c r="AK280" s="56"/>
      <c r="AL280" s="58"/>
      <c r="AM280" s="56"/>
      <c r="AN280" s="59"/>
      <c r="AO280" s="60"/>
      <c r="AP280" s="56"/>
      <c r="AQ280" s="56"/>
      <c r="AR280" s="56"/>
    </row>
    <row r="281" ht="15.75" customHeight="1">
      <c r="C281" s="56"/>
      <c r="K281" s="61"/>
      <c r="N281" s="2"/>
      <c r="AC281" s="56"/>
      <c r="AD281" s="56"/>
      <c r="AE281" s="56"/>
      <c r="AF281" s="56"/>
      <c r="AG281" s="56"/>
      <c r="AH281" s="56"/>
      <c r="AI281" s="56"/>
      <c r="AJ281" s="56"/>
      <c r="AK281" s="56"/>
      <c r="AL281" s="58"/>
      <c r="AM281" s="56"/>
      <c r="AN281" s="59"/>
      <c r="AO281" s="60"/>
      <c r="AP281" s="56"/>
      <c r="AQ281" s="56"/>
      <c r="AR281" s="56"/>
    </row>
    <row r="282" ht="15.75" customHeight="1">
      <c r="C282" s="56"/>
      <c r="K282" s="61"/>
      <c r="N282" s="2"/>
      <c r="AC282" s="56"/>
      <c r="AD282" s="56"/>
      <c r="AE282" s="56"/>
      <c r="AF282" s="56"/>
      <c r="AG282" s="56"/>
      <c r="AH282" s="56"/>
      <c r="AI282" s="56"/>
      <c r="AJ282" s="56"/>
      <c r="AK282" s="56"/>
      <c r="AL282" s="58"/>
      <c r="AM282" s="56"/>
      <c r="AN282" s="59"/>
      <c r="AO282" s="60"/>
      <c r="AP282" s="56"/>
      <c r="AQ282" s="56"/>
      <c r="AR282" s="56"/>
    </row>
    <row r="283" ht="15.75" customHeight="1">
      <c r="C283" s="56"/>
      <c r="K283" s="61"/>
      <c r="N283" s="2"/>
      <c r="AC283" s="56"/>
      <c r="AD283" s="56"/>
      <c r="AE283" s="56"/>
      <c r="AF283" s="56"/>
      <c r="AG283" s="56"/>
      <c r="AH283" s="56"/>
      <c r="AI283" s="56"/>
      <c r="AJ283" s="56"/>
      <c r="AK283" s="56"/>
      <c r="AL283" s="58"/>
      <c r="AM283" s="56"/>
      <c r="AN283" s="59"/>
      <c r="AO283" s="60"/>
      <c r="AP283" s="56"/>
      <c r="AQ283" s="56"/>
      <c r="AR283" s="56"/>
    </row>
    <row r="284" ht="15.75" customHeight="1">
      <c r="C284" s="56"/>
      <c r="K284" s="61"/>
      <c r="N284" s="2"/>
      <c r="AC284" s="56"/>
      <c r="AD284" s="56"/>
      <c r="AE284" s="56"/>
      <c r="AF284" s="56"/>
      <c r="AG284" s="56"/>
      <c r="AH284" s="56"/>
      <c r="AI284" s="56"/>
      <c r="AJ284" s="56"/>
      <c r="AK284" s="56"/>
      <c r="AL284" s="58"/>
      <c r="AM284" s="56"/>
      <c r="AN284" s="59"/>
      <c r="AO284" s="60"/>
      <c r="AP284" s="56"/>
      <c r="AQ284" s="56"/>
      <c r="AR284" s="56"/>
    </row>
    <row r="285" ht="15.75" customHeight="1">
      <c r="C285" s="56"/>
      <c r="K285" s="61"/>
      <c r="N285" s="2"/>
      <c r="AC285" s="56"/>
      <c r="AD285" s="56"/>
      <c r="AE285" s="56"/>
      <c r="AF285" s="56"/>
      <c r="AG285" s="56"/>
      <c r="AH285" s="56"/>
      <c r="AI285" s="56"/>
      <c r="AJ285" s="56"/>
      <c r="AK285" s="56"/>
      <c r="AL285" s="58"/>
      <c r="AM285" s="56"/>
      <c r="AN285" s="59"/>
      <c r="AO285" s="60"/>
      <c r="AP285" s="56"/>
      <c r="AQ285" s="56"/>
      <c r="AR285" s="56"/>
    </row>
    <row r="286" ht="15.75" customHeight="1">
      <c r="C286" s="56"/>
      <c r="K286" s="61"/>
      <c r="N286" s="2"/>
      <c r="AC286" s="56"/>
      <c r="AD286" s="56"/>
      <c r="AE286" s="56"/>
      <c r="AF286" s="56"/>
      <c r="AG286" s="56"/>
      <c r="AH286" s="56"/>
      <c r="AI286" s="56"/>
      <c r="AJ286" s="56"/>
      <c r="AK286" s="56"/>
      <c r="AL286" s="58"/>
      <c r="AM286" s="56"/>
      <c r="AN286" s="59"/>
      <c r="AO286" s="60"/>
      <c r="AP286" s="56"/>
      <c r="AQ286" s="56"/>
      <c r="AR286" s="56"/>
    </row>
    <row r="287" ht="15.75" customHeight="1">
      <c r="C287" s="56"/>
      <c r="K287" s="61"/>
      <c r="N287" s="2"/>
      <c r="AC287" s="56"/>
      <c r="AD287" s="56"/>
      <c r="AE287" s="56"/>
      <c r="AF287" s="56"/>
      <c r="AG287" s="56"/>
      <c r="AH287" s="56"/>
      <c r="AI287" s="56"/>
      <c r="AJ287" s="56"/>
      <c r="AK287" s="56"/>
      <c r="AL287" s="58"/>
      <c r="AM287" s="56"/>
      <c r="AN287" s="59"/>
      <c r="AO287" s="60"/>
      <c r="AP287" s="56"/>
      <c r="AQ287" s="56"/>
      <c r="AR287" s="56"/>
    </row>
    <row r="288" ht="15.75" customHeight="1">
      <c r="C288" s="56"/>
      <c r="K288" s="61"/>
      <c r="N288" s="2"/>
      <c r="AC288" s="56"/>
      <c r="AD288" s="56"/>
      <c r="AE288" s="56"/>
      <c r="AF288" s="56"/>
      <c r="AG288" s="56"/>
      <c r="AH288" s="56"/>
      <c r="AI288" s="56"/>
      <c r="AJ288" s="56"/>
      <c r="AK288" s="56"/>
      <c r="AL288" s="58"/>
      <c r="AM288" s="56"/>
      <c r="AN288" s="59"/>
      <c r="AO288" s="60"/>
      <c r="AP288" s="56"/>
      <c r="AQ288" s="56"/>
      <c r="AR288" s="56"/>
    </row>
    <row r="289" ht="15.75" customHeight="1">
      <c r="C289" s="56"/>
      <c r="K289" s="61"/>
      <c r="N289" s="2"/>
      <c r="AC289" s="56"/>
      <c r="AD289" s="56"/>
      <c r="AE289" s="56"/>
      <c r="AF289" s="56"/>
      <c r="AG289" s="56"/>
      <c r="AH289" s="56"/>
      <c r="AI289" s="56"/>
      <c r="AJ289" s="56"/>
      <c r="AK289" s="56"/>
      <c r="AL289" s="58"/>
      <c r="AM289" s="56"/>
      <c r="AN289" s="59"/>
      <c r="AO289" s="60"/>
      <c r="AP289" s="56"/>
      <c r="AQ289" s="56"/>
      <c r="AR289" s="56"/>
    </row>
    <row r="290" ht="15.75" customHeight="1">
      <c r="C290" s="56"/>
      <c r="K290" s="61"/>
      <c r="N290" s="2"/>
      <c r="AC290" s="56"/>
      <c r="AD290" s="56"/>
      <c r="AE290" s="56"/>
      <c r="AF290" s="56"/>
      <c r="AG290" s="56"/>
      <c r="AH290" s="56"/>
      <c r="AI290" s="56"/>
      <c r="AJ290" s="56"/>
      <c r="AK290" s="56"/>
      <c r="AL290" s="58"/>
      <c r="AM290" s="56"/>
      <c r="AN290" s="59"/>
      <c r="AO290" s="60"/>
      <c r="AP290" s="56"/>
      <c r="AQ290" s="56"/>
      <c r="AR290" s="56"/>
    </row>
    <row r="291" ht="15.75" customHeight="1">
      <c r="C291" s="56"/>
      <c r="K291" s="61"/>
      <c r="N291" s="2"/>
      <c r="AC291" s="56"/>
      <c r="AD291" s="56"/>
      <c r="AE291" s="56"/>
      <c r="AF291" s="56"/>
      <c r="AG291" s="56"/>
      <c r="AH291" s="56"/>
      <c r="AI291" s="56"/>
      <c r="AJ291" s="56"/>
      <c r="AK291" s="56"/>
      <c r="AL291" s="58"/>
      <c r="AM291" s="56"/>
      <c r="AN291" s="59"/>
      <c r="AO291" s="60"/>
      <c r="AP291" s="56"/>
      <c r="AQ291" s="56"/>
      <c r="AR291" s="56"/>
    </row>
    <row r="292" ht="15.75" customHeight="1">
      <c r="C292" s="56"/>
      <c r="K292" s="61"/>
      <c r="N292" s="2"/>
      <c r="AC292" s="56"/>
      <c r="AD292" s="56"/>
      <c r="AE292" s="56"/>
      <c r="AF292" s="56"/>
      <c r="AG292" s="56"/>
      <c r="AH292" s="56"/>
      <c r="AI292" s="56"/>
      <c r="AJ292" s="56"/>
      <c r="AK292" s="56"/>
      <c r="AL292" s="58"/>
      <c r="AM292" s="56"/>
      <c r="AN292" s="59"/>
      <c r="AO292" s="60"/>
      <c r="AP292" s="56"/>
      <c r="AQ292" s="56"/>
      <c r="AR292" s="56"/>
    </row>
    <row r="293" ht="15.75" customHeight="1">
      <c r="C293" s="56"/>
      <c r="K293" s="61"/>
      <c r="N293" s="2"/>
      <c r="AC293" s="56"/>
      <c r="AD293" s="56"/>
      <c r="AE293" s="56"/>
      <c r="AF293" s="56"/>
      <c r="AG293" s="56"/>
      <c r="AH293" s="56"/>
      <c r="AI293" s="56"/>
      <c r="AJ293" s="56"/>
      <c r="AK293" s="56"/>
      <c r="AL293" s="58"/>
      <c r="AM293" s="56"/>
      <c r="AN293" s="59"/>
      <c r="AO293" s="60"/>
      <c r="AP293" s="56"/>
      <c r="AQ293" s="56"/>
      <c r="AR293" s="56"/>
    </row>
    <row r="294" ht="15.75" customHeight="1">
      <c r="C294" s="56"/>
      <c r="K294" s="61"/>
      <c r="N294" s="2"/>
      <c r="AC294" s="56"/>
      <c r="AD294" s="56"/>
      <c r="AE294" s="56"/>
      <c r="AF294" s="56"/>
      <c r="AG294" s="56"/>
      <c r="AH294" s="56"/>
      <c r="AI294" s="56"/>
      <c r="AJ294" s="56"/>
      <c r="AK294" s="56"/>
      <c r="AL294" s="58"/>
      <c r="AM294" s="56"/>
      <c r="AN294" s="59"/>
      <c r="AO294" s="60"/>
      <c r="AP294" s="56"/>
      <c r="AQ294" s="56"/>
      <c r="AR294" s="56"/>
    </row>
    <row r="295" ht="15.75" customHeight="1">
      <c r="C295" s="56"/>
      <c r="K295" s="61"/>
      <c r="N295" s="2"/>
      <c r="AC295" s="56"/>
      <c r="AD295" s="56"/>
      <c r="AE295" s="56"/>
      <c r="AF295" s="56"/>
      <c r="AG295" s="56"/>
      <c r="AH295" s="56"/>
      <c r="AI295" s="56"/>
      <c r="AJ295" s="56"/>
      <c r="AK295" s="56"/>
      <c r="AL295" s="58"/>
      <c r="AM295" s="56"/>
      <c r="AN295" s="59"/>
      <c r="AO295" s="60"/>
      <c r="AP295" s="56"/>
      <c r="AQ295" s="56"/>
      <c r="AR295" s="56"/>
    </row>
    <row r="296" ht="15.75" customHeight="1">
      <c r="C296" s="56"/>
      <c r="K296" s="61"/>
      <c r="N296" s="2"/>
      <c r="AC296" s="56"/>
      <c r="AD296" s="56"/>
      <c r="AE296" s="56"/>
      <c r="AF296" s="56"/>
      <c r="AG296" s="56"/>
      <c r="AH296" s="56"/>
      <c r="AI296" s="56"/>
      <c r="AJ296" s="56"/>
      <c r="AK296" s="56"/>
      <c r="AL296" s="58"/>
      <c r="AM296" s="56"/>
      <c r="AN296" s="59"/>
      <c r="AO296" s="60"/>
      <c r="AP296" s="56"/>
      <c r="AQ296" s="56"/>
      <c r="AR296" s="56"/>
    </row>
    <row r="297" ht="15.75" customHeight="1">
      <c r="C297" s="56"/>
      <c r="K297" s="61"/>
      <c r="N297" s="2"/>
      <c r="AC297" s="56"/>
      <c r="AD297" s="56"/>
      <c r="AE297" s="56"/>
      <c r="AF297" s="56"/>
      <c r="AG297" s="56"/>
      <c r="AH297" s="56"/>
      <c r="AI297" s="56"/>
      <c r="AJ297" s="56"/>
      <c r="AK297" s="56"/>
      <c r="AL297" s="58"/>
      <c r="AM297" s="56"/>
      <c r="AN297" s="59"/>
      <c r="AO297" s="60"/>
      <c r="AP297" s="56"/>
      <c r="AQ297" s="56"/>
      <c r="AR297" s="56"/>
    </row>
    <row r="298" ht="15.75" customHeight="1">
      <c r="C298" s="56"/>
      <c r="K298" s="61"/>
      <c r="N298" s="2"/>
      <c r="AC298" s="56"/>
      <c r="AD298" s="56"/>
      <c r="AE298" s="56"/>
      <c r="AF298" s="56"/>
      <c r="AG298" s="56"/>
      <c r="AH298" s="56"/>
      <c r="AI298" s="56"/>
      <c r="AJ298" s="56"/>
      <c r="AK298" s="56"/>
      <c r="AL298" s="58"/>
      <c r="AM298" s="56"/>
      <c r="AN298" s="59"/>
      <c r="AO298" s="60"/>
      <c r="AP298" s="56"/>
      <c r="AQ298" s="56"/>
      <c r="AR298" s="56"/>
    </row>
    <row r="299" ht="15.75" customHeight="1">
      <c r="C299" s="56"/>
      <c r="K299" s="61"/>
      <c r="N299" s="2"/>
      <c r="AC299" s="56"/>
      <c r="AD299" s="56"/>
      <c r="AE299" s="56"/>
      <c r="AF299" s="56"/>
      <c r="AG299" s="56"/>
      <c r="AH299" s="56"/>
      <c r="AI299" s="56"/>
      <c r="AJ299" s="56"/>
      <c r="AK299" s="56"/>
      <c r="AL299" s="58"/>
      <c r="AM299" s="56"/>
      <c r="AN299" s="59"/>
      <c r="AO299" s="60"/>
      <c r="AP299" s="56"/>
      <c r="AQ299" s="56"/>
      <c r="AR299" s="56"/>
    </row>
    <row r="300" ht="15.75" customHeight="1">
      <c r="C300" s="56"/>
      <c r="K300" s="61"/>
      <c r="N300" s="2"/>
      <c r="AC300" s="56"/>
      <c r="AD300" s="56"/>
      <c r="AE300" s="56"/>
      <c r="AF300" s="56"/>
      <c r="AG300" s="56"/>
      <c r="AH300" s="56"/>
      <c r="AI300" s="56"/>
      <c r="AJ300" s="56"/>
      <c r="AK300" s="56"/>
      <c r="AL300" s="58"/>
      <c r="AM300" s="56"/>
      <c r="AN300" s="59"/>
      <c r="AO300" s="60"/>
      <c r="AP300" s="56"/>
      <c r="AQ300" s="56"/>
      <c r="AR300" s="56"/>
    </row>
    <row r="301" ht="15.75" customHeight="1">
      <c r="C301" s="56"/>
      <c r="K301" s="61"/>
      <c r="N301" s="2"/>
      <c r="AC301" s="56"/>
      <c r="AD301" s="56"/>
      <c r="AE301" s="56"/>
      <c r="AF301" s="56"/>
      <c r="AG301" s="56"/>
      <c r="AH301" s="56"/>
      <c r="AI301" s="56"/>
      <c r="AJ301" s="56"/>
      <c r="AK301" s="56"/>
      <c r="AL301" s="58"/>
      <c r="AM301" s="56"/>
      <c r="AN301" s="59"/>
      <c r="AO301" s="60"/>
      <c r="AP301" s="56"/>
      <c r="AQ301" s="56"/>
      <c r="AR301" s="56"/>
    </row>
    <row r="302" ht="15.75" customHeight="1">
      <c r="C302" s="56"/>
      <c r="K302" s="61"/>
      <c r="N302" s="2"/>
      <c r="AC302" s="56"/>
      <c r="AD302" s="56"/>
      <c r="AE302" s="56"/>
      <c r="AF302" s="56"/>
      <c r="AG302" s="56"/>
      <c r="AH302" s="56"/>
      <c r="AI302" s="56"/>
      <c r="AJ302" s="56"/>
      <c r="AK302" s="56"/>
      <c r="AL302" s="58"/>
      <c r="AM302" s="56"/>
      <c r="AN302" s="59"/>
      <c r="AO302" s="60"/>
      <c r="AP302" s="56"/>
      <c r="AQ302" s="56"/>
      <c r="AR302" s="56"/>
    </row>
    <row r="303" ht="15.75" customHeight="1">
      <c r="C303" s="56"/>
      <c r="K303" s="61"/>
      <c r="N303" s="2"/>
      <c r="AC303" s="56"/>
      <c r="AD303" s="56"/>
      <c r="AE303" s="56"/>
      <c r="AF303" s="56"/>
      <c r="AG303" s="56"/>
      <c r="AH303" s="56"/>
      <c r="AI303" s="56"/>
      <c r="AJ303" s="56"/>
      <c r="AK303" s="56"/>
      <c r="AL303" s="58"/>
      <c r="AM303" s="56"/>
      <c r="AN303" s="59"/>
      <c r="AO303" s="60"/>
      <c r="AP303" s="56"/>
      <c r="AQ303" s="56"/>
      <c r="AR303" s="56"/>
    </row>
    <row r="304" ht="15.75" customHeight="1">
      <c r="C304" s="56"/>
      <c r="K304" s="61"/>
      <c r="N304" s="2"/>
      <c r="AC304" s="56"/>
      <c r="AD304" s="56"/>
      <c r="AE304" s="56"/>
      <c r="AF304" s="56"/>
      <c r="AG304" s="56"/>
      <c r="AH304" s="56"/>
      <c r="AI304" s="56"/>
      <c r="AJ304" s="56"/>
      <c r="AK304" s="56"/>
      <c r="AL304" s="58"/>
      <c r="AM304" s="56"/>
      <c r="AN304" s="59"/>
      <c r="AO304" s="60"/>
      <c r="AP304" s="56"/>
      <c r="AQ304" s="56"/>
      <c r="AR304" s="56"/>
    </row>
    <row r="305" ht="15.75" customHeight="1">
      <c r="C305" s="56"/>
      <c r="K305" s="61"/>
      <c r="N305" s="2"/>
      <c r="AC305" s="56"/>
      <c r="AD305" s="56"/>
      <c r="AE305" s="56"/>
      <c r="AF305" s="56"/>
      <c r="AG305" s="56"/>
      <c r="AH305" s="56"/>
      <c r="AI305" s="56"/>
      <c r="AJ305" s="56"/>
      <c r="AK305" s="56"/>
      <c r="AL305" s="58"/>
      <c r="AM305" s="56"/>
      <c r="AN305" s="59"/>
      <c r="AO305" s="60"/>
      <c r="AP305" s="56"/>
      <c r="AQ305" s="56"/>
      <c r="AR305" s="56"/>
    </row>
    <row r="306" ht="15.75" customHeight="1">
      <c r="C306" s="56"/>
      <c r="K306" s="61"/>
      <c r="N306" s="2"/>
      <c r="AC306" s="56"/>
      <c r="AD306" s="56"/>
      <c r="AE306" s="56"/>
      <c r="AF306" s="56"/>
      <c r="AG306" s="56"/>
      <c r="AH306" s="56"/>
      <c r="AI306" s="56"/>
      <c r="AJ306" s="56"/>
      <c r="AK306" s="56"/>
      <c r="AL306" s="58"/>
      <c r="AM306" s="56"/>
      <c r="AN306" s="59"/>
      <c r="AO306" s="60"/>
      <c r="AP306" s="56"/>
      <c r="AQ306" s="56"/>
      <c r="AR306" s="56"/>
    </row>
    <row r="307" ht="15.75" customHeight="1">
      <c r="C307" s="56"/>
      <c r="K307" s="61"/>
      <c r="N307" s="2"/>
      <c r="AC307" s="56"/>
      <c r="AD307" s="56"/>
      <c r="AE307" s="56"/>
      <c r="AF307" s="56"/>
      <c r="AG307" s="56"/>
      <c r="AH307" s="56"/>
      <c r="AI307" s="56"/>
      <c r="AJ307" s="56"/>
      <c r="AK307" s="56"/>
      <c r="AL307" s="58"/>
      <c r="AM307" s="56"/>
      <c r="AN307" s="59"/>
      <c r="AO307" s="60"/>
      <c r="AP307" s="56"/>
      <c r="AQ307" s="56"/>
      <c r="AR307" s="56"/>
    </row>
    <row r="308" ht="15.75" customHeight="1">
      <c r="C308" s="56"/>
      <c r="K308" s="61"/>
      <c r="N308" s="2"/>
      <c r="AC308" s="56"/>
      <c r="AD308" s="56"/>
      <c r="AE308" s="56"/>
      <c r="AF308" s="56"/>
      <c r="AG308" s="56"/>
      <c r="AH308" s="56"/>
      <c r="AI308" s="56"/>
      <c r="AJ308" s="56"/>
      <c r="AK308" s="56"/>
      <c r="AL308" s="58"/>
      <c r="AM308" s="56"/>
      <c r="AN308" s="59"/>
      <c r="AO308" s="60"/>
      <c r="AP308" s="56"/>
      <c r="AQ308" s="56"/>
      <c r="AR308" s="56"/>
    </row>
    <row r="309" ht="15.75" customHeight="1">
      <c r="C309" s="56"/>
      <c r="K309" s="61"/>
      <c r="N309" s="2"/>
      <c r="AC309" s="56"/>
      <c r="AD309" s="56"/>
      <c r="AE309" s="56"/>
      <c r="AF309" s="56"/>
      <c r="AG309" s="56"/>
      <c r="AH309" s="56"/>
      <c r="AI309" s="56"/>
      <c r="AJ309" s="56"/>
      <c r="AK309" s="56"/>
      <c r="AL309" s="58"/>
      <c r="AM309" s="56"/>
      <c r="AN309" s="59"/>
      <c r="AO309" s="60"/>
      <c r="AP309" s="56"/>
      <c r="AQ309" s="56"/>
      <c r="AR309" s="56"/>
    </row>
    <row r="310" ht="15.75" customHeight="1">
      <c r="C310" s="56"/>
      <c r="K310" s="61"/>
      <c r="N310" s="2"/>
      <c r="AC310" s="56"/>
      <c r="AD310" s="56"/>
      <c r="AE310" s="56"/>
      <c r="AF310" s="56"/>
      <c r="AG310" s="56"/>
      <c r="AH310" s="56"/>
      <c r="AI310" s="56"/>
      <c r="AJ310" s="56"/>
      <c r="AK310" s="56"/>
      <c r="AL310" s="58"/>
      <c r="AM310" s="56"/>
      <c r="AN310" s="59"/>
      <c r="AO310" s="60"/>
      <c r="AP310" s="56"/>
      <c r="AQ310" s="56"/>
      <c r="AR310" s="56"/>
    </row>
    <row r="311" ht="15.75" customHeight="1">
      <c r="C311" s="56"/>
      <c r="K311" s="61"/>
      <c r="N311" s="2"/>
      <c r="AC311" s="56"/>
      <c r="AD311" s="56"/>
      <c r="AE311" s="56"/>
      <c r="AF311" s="56"/>
      <c r="AG311" s="56"/>
      <c r="AH311" s="56"/>
      <c r="AI311" s="56"/>
      <c r="AJ311" s="56"/>
      <c r="AK311" s="56"/>
      <c r="AL311" s="58"/>
      <c r="AM311" s="56"/>
      <c r="AN311" s="59"/>
      <c r="AO311" s="60"/>
      <c r="AP311" s="56"/>
      <c r="AQ311" s="56"/>
      <c r="AR311" s="56"/>
    </row>
    <row r="312" ht="15.75" customHeight="1">
      <c r="C312" s="56"/>
      <c r="K312" s="61"/>
      <c r="N312" s="2"/>
      <c r="AC312" s="56"/>
      <c r="AD312" s="56"/>
      <c r="AE312" s="56"/>
      <c r="AF312" s="56"/>
      <c r="AG312" s="56"/>
      <c r="AH312" s="56"/>
      <c r="AI312" s="56"/>
      <c r="AJ312" s="56"/>
      <c r="AK312" s="56"/>
      <c r="AL312" s="58"/>
      <c r="AM312" s="56"/>
      <c r="AN312" s="59"/>
      <c r="AO312" s="60"/>
      <c r="AP312" s="56"/>
      <c r="AQ312" s="56"/>
      <c r="AR312" s="56"/>
    </row>
    <row r="313" ht="15.75" customHeight="1">
      <c r="C313" s="56"/>
      <c r="K313" s="61"/>
      <c r="N313" s="2"/>
      <c r="AC313" s="56"/>
      <c r="AD313" s="56"/>
      <c r="AE313" s="56"/>
      <c r="AF313" s="56"/>
      <c r="AG313" s="56"/>
      <c r="AH313" s="56"/>
      <c r="AI313" s="56"/>
      <c r="AJ313" s="56"/>
      <c r="AK313" s="56"/>
      <c r="AL313" s="58"/>
      <c r="AM313" s="56"/>
      <c r="AN313" s="59"/>
      <c r="AO313" s="60"/>
      <c r="AP313" s="56"/>
      <c r="AQ313" s="56"/>
      <c r="AR313" s="56"/>
    </row>
    <row r="314" ht="15.75" customHeight="1">
      <c r="C314" s="56"/>
      <c r="K314" s="61"/>
      <c r="N314" s="2"/>
      <c r="AC314" s="56"/>
      <c r="AD314" s="56"/>
      <c r="AE314" s="56"/>
      <c r="AF314" s="56"/>
      <c r="AG314" s="56"/>
      <c r="AH314" s="56"/>
      <c r="AI314" s="56"/>
      <c r="AJ314" s="56"/>
      <c r="AK314" s="56"/>
      <c r="AL314" s="58"/>
      <c r="AM314" s="56"/>
      <c r="AN314" s="59"/>
      <c r="AO314" s="60"/>
      <c r="AP314" s="56"/>
      <c r="AQ314" s="56"/>
      <c r="AR314" s="56"/>
    </row>
    <row r="315" ht="15.75" customHeight="1">
      <c r="C315" s="56"/>
      <c r="K315" s="61"/>
      <c r="N315" s="2"/>
      <c r="AC315" s="56"/>
      <c r="AD315" s="56"/>
      <c r="AE315" s="56"/>
      <c r="AF315" s="56"/>
      <c r="AG315" s="56"/>
      <c r="AH315" s="56"/>
      <c r="AI315" s="56"/>
      <c r="AJ315" s="56"/>
      <c r="AK315" s="56"/>
      <c r="AL315" s="58"/>
      <c r="AM315" s="56"/>
      <c r="AN315" s="59"/>
      <c r="AO315" s="60"/>
      <c r="AP315" s="56"/>
      <c r="AQ315" s="56"/>
      <c r="AR315" s="56"/>
    </row>
    <row r="316" ht="15.75" customHeight="1">
      <c r="C316" s="56"/>
      <c r="K316" s="61"/>
      <c r="N316" s="2"/>
      <c r="AC316" s="56"/>
      <c r="AD316" s="56"/>
      <c r="AE316" s="56"/>
      <c r="AF316" s="56"/>
      <c r="AG316" s="56"/>
      <c r="AH316" s="56"/>
      <c r="AI316" s="56"/>
      <c r="AJ316" s="56"/>
      <c r="AK316" s="56"/>
      <c r="AL316" s="58"/>
      <c r="AM316" s="56"/>
      <c r="AN316" s="59"/>
      <c r="AO316" s="60"/>
      <c r="AP316" s="56"/>
      <c r="AQ316" s="56"/>
      <c r="AR316" s="56"/>
    </row>
    <row r="317" ht="15.75" customHeight="1">
      <c r="C317" s="56"/>
      <c r="K317" s="61"/>
      <c r="N317" s="2"/>
      <c r="AC317" s="56"/>
      <c r="AD317" s="56"/>
      <c r="AE317" s="56"/>
      <c r="AF317" s="56"/>
      <c r="AG317" s="56"/>
      <c r="AH317" s="56"/>
      <c r="AI317" s="56"/>
      <c r="AJ317" s="56"/>
      <c r="AK317" s="56"/>
      <c r="AL317" s="58"/>
      <c r="AM317" s="56"/>
      <c r="AN317" s="59"/>
      <c r="AO317" s="60"/>
      <c r="AP317" s="56"/>
      <c r="AQ317" s="56"/>
      <c r="AR317" s="56"/>
    </row>
    <row r="318" ht="15.75" customHeight="1">
      <c r="C318" s="56"/>
      <c r="K318" s="61"/>
      <c r="N318" s="2"/>
      <c r="AC318" s="56"/>
      <c r="AD318" s="56"/>
      <c r="AE318" s="56"/>
      <c r="AF318" s="56"/>
      <c r="AG318" s="56"/>
      <c r="AH318" s="56"/>
      <c r="AI318" s="56"/>
      <c r="AJ318" s="56"/>
      <c r="AK318" s="56"/>
      <c r="AL318" s="58"/>
      <c r="AM318" s="56"/>
      <c r="AN318" s="59"/>
      <c r="AO318" s="60"/>
      <c r="AP318" s="56"/>
      <c r="AQ318" s="56"/>
      <c r="AR318" s="56"/>
    </row>
    <row r="319" ht="15.75" customHeight="1">
      <c r="C319" s="56"/>
      <c r="K319" s="61"/>
      <c r="N319" s="2"/>
      <c r="AC319" s="56"/>
      <c r="AD319" s="56"/>
      <c r="AE319" s="56"/>
      <c r="AF319" s="56"/>
      <c r="AG319" s="56"/>
      <c r="AH319" s="56"/>
      <c r="AI319" s="56"/>
      <c r="AJ319" s="56"/>
      <c r="AK319" s="56"/>
      <c r="AL319" s="58"/>
      <c r="AM319" s="56"/>
      <c r="AN319" s="59"/>
      <c r="AO319" s="60"/>
      <c r="AP319" s="56"/>
      <c r="AQ319" s="56"/>
      <c r="AR319" s="56"/>
    </row>
    <row r="320" ht="15.75" customHeight="1">
      <c r="C320" s="56"/>
      <c r="K320" s="61"/>
      <c r="N320" s="2"/>
      <c r="AC320" s="56"/>
      <c r="AD320" s="56"/>
      <c r="AE320" s="56"/>
      <c r="AF320" s="56"/>
      <c r="AG320" s="56"/>
      <c r="AH320" s="56"/>
      <c r="AI320" s="56"/>
      <c r="AJ320" s="56"/>
      <c r="AK320" s="56"/>
      <c r="AL320" s="58"/>
      <c r="AM320" s="56"/>
      <c r="AN320" s="59"/>
      <c r="AO320" s="60"/>
      <c r="AP320" s="56"/>
      <c r="AQ320" s="56"/>
      <c r="AR320" s="56"/>
    </row>
    <row r="321" ht="15.75" customHeight="1">
      <c r="C321" s="56"/>
      <c r="K321" s="61"/>
      <c r="N321" s="2"/>
      <c r="AC321" s="56"/>
      <c r="AD321" s="56"/>
      <c r="AE321" s="56"/>
      <c r="AF321" s="56"/>
      <c r="AG321" s="56"/>
      <c r="AH321" s="56"/>
      <c r="AI321" s="56"/>
      <c r="AJ321" s="56"/>
      <c r="AK321" s="56"/>
      <c r="AL321" s="58"/>
      <c r="AM321" s="56"/>
      <c r="AN321" s="59"/>
      <c r="AO321" s="60"/>
      <c r="AP321" s="56"/>
      <c r="AQ321" s="56"/>
      <c r="AR321" s="56"/>
    </row>
    <row r="322" ht="15.75" customHeight="1">
      <c r="C322" s="56"/>
      <c r="K322" s="61"/>
      <c r="N322" s="2"/>
      <c r="AC322" s="56"/>
      <c r="AD322" s="56"/>
      <c r="AE322" s="56"/>
      <c r="AF322" s="56"/>
      <c r="AG322" s="56"/>
      <c r="AH322" s="56"/>
      <c r="AI322" s="56"/>
      <c r="AJ322" s="56"/>
      <c r="AK322" s="56"/>
      <c r="AL322" s="58"/>
      <c r="AM322" s="56"/>
      <c r="AN322" s="59"/>
      <c r="AO322" s="60"/>
      <c r="AP322" s="56"/>
      <c r="AQ322" s="56"/>
      <c r="AR322" s="56"/>
    </row>
    <row r="323" ht="15.75" customHeight="1">
      <c r="C323" s="56"/>
      <c r="K323" s="61"/>
      <c r="N323" s="2"/>
      <c r="AC323" s="56"/>
      <c r="AD323" s="56"/>
      <c r="AE323" s="56"/>
      <c r="AF323" s="56"/>
      <c r="AG323" s="56"/>
      <c r="AH323" s="56"/>
      <c r="AI323" s="56"/>
      <c r="AJ323" s="56"/>
      <c r="AK323" s="56"/>
      <c r="AL323" s="58"/>
      <c r="AM323" s="56"/>
      <c r="AN323" s="59"/>
      <c r="AO323" s="60"/>
      <c r="AP323" s="56"/>
      <c r="AQ323" s="56"/>
      <c r="AR323" s="56"/>
    </row>
    <row r="324" ht="15.75" customHeight="1">
      <c r="C324" s="56"/>
      <c r="K324" s="61"/>
      <c r="N324" s="2"/>
      <c r="AC324" s="56"/>
      <c r="AD324" s="56"/>
      <c r="AE324" s="56"/>
      <c r="AF324" s="56"/>
      <c r="AG324" s="56"/>
      <c r="AH324" s="56"/>
      <c r="AI324" s="56"/>
      <c r="AJ324" s="56"/>
      <c r="AK324" s="56"/>
      <c r="AL324" s="58"/>
      <c r="AM324" s="56"/>
      <c r="AN324" s="59"/>
      <c r="AO324" s="60"/>
      <c r="AP324" s="56"/>
      <c r="AQ324" s="56"/>
      <c r="AR324" s="56"/>
    </row>
    <row r="325" ht="15.75" customHeight="1">
      <c r="C325" s="56"/>
      <c r="K325" s="61"/>
      <c r="N325" s="2"/>
      <c r="AC325" s="56"/>
      <c r="AD325" s="56"/>
      <c r="AE325" s="56"/>
      <c r="AF325" s="56"/>
      <c r="AG325" s="56"/>
      <c r="AH325" s="56"/>
      <c r="AI325" s="56"/>
      <c r="AJ325" s="56"/>
      <c r="AK325" s="56"/>
      <c r="AL325" s="58"/>
      <c r="AM325" s="56"/>
      <c r="AN325" s="59"/>
      <c r="AO325" s="60"/>
      <c r="AP325" s="56"/>
      <c r="AQ325" s="56"/>
      <c r="AR325" s="56"/>
    </row>
    <row r="326" ht="15.75" customHeight="1">
      <c r="C326" s="56"/>
      <c r="K326" s="61"/>
      <c r="N326" s="2"/>
      <c r="AC326" s="56"/>
      <c r="AD326" s="56"/>
      <c r="AE326" s="56"/>
      <c r="AF326" s="56"/>
      <c r="AG326" s="56"/>
      <c r="AH326" s="56"/>
      <c r="AI326" s="56"/>
      <c r="AJ326" s="56"/>
      <c r="AK326" s="56"/>
      <c r="AL326" s="58"/>
      <c r="AM326" s="56"/>
      <c r="AN326" s="59"/>
      <c r="AO326" s="60"/>
      <c r="AP326" s="56"/>
      <c r="AQ326" s="56"/>
      <c r="AR326" s="56"/>
    </row>
    <row r="327" ht="15.75" customHeight="1">
      <c r="C327" s="56"/>
      <c r="K327" s="61"/>
      <c r="N327" s="2"/>
      <c r="AC327" s="56"/>
      <c r="AD327" s="56"/>
      <c r="AE327" s="56"/>
      <c r="AF327" s="56"/>
      <c r="AG327" s="56"/>
      <c r="AH327" s="56"/>
      <c r="AI327" s="56"/>
      <c r="AJ327" s="56"/>
      <c r="AK327" s="56"/>
      <c r="AL327" s="58"/>
      <c r="AM327" s="56"/>
      <c r="AN327" s="59"/>
      <c r="AO327" s="60"/>
      <c r="AP327" s="56"/>
      <c r="AQ327" s="56"/>
      <c r="AR327" s="56"/>
    </row>
    <row r="328" ht="15.75" customHeight="1">
      <c r="C328" s="56"/>
      <c r="K328" s="61"/>
      <c r="N328" s="2"/>
      <c r="AC328" s="56"/>
      <c r="AD328" s="56"/>
      <c r="AE328" s="56"/>
      <c r="AF328" s="56"/>
      <c r="AG328" s="56"/>
      <c r="AH328" s="56"/>
      <c r="AI328" s="56"/>
      <c r="AJ328" s="56"/>
      <c r="AK328" s="56"/>
      <c r="AL328" s="58"/>
      <c r="AM328" s="56"/>
      <c r="AN328" s="59"/>
      <c r="AO328" s="60"/>
      <c r="AP328" s="56"/>
      <c r="AQ328" s="56"/>
      <c r="AR328" s="56"/>
    </row>
    <row r="329" ht="15.75" customHeight="1">
      <c r="C329" s="56"/>
      <c r="K329" s="61"/>
      <c r="N329" s="2"/>
      <c r="AC329" s="56"/>
      <c r="AD329" s="56"/>
      <c r="AE329" s="56"/>
      <c r="AF329" s="56"/>
      <c r="AG329" s="56"/>
      <c r="AH329" s="56"/>
      <c r="AI329" s="56"/>
      <c r="AJ329" s="56"/>
      <c r="AK329" s="56"/>
      <c r="AL329" s="58"/>
      <c r="AM329" s="56"/>
      <c r="AN329" s="59"/>
      <c r="AO329" s="60"/>
      <c r="AP329" s="56"/>
      <c r="AQ329" s="56"/>
      <c r="AR329" s="56"/>
    </row>
    <row r="330" ht="15.75" customHeight="1">
      <c r="C330" s="56"/>
      <c r="K330" s="61"/>
      <c r="N330" s="2"/>
      <c r="AC330" s="56"/>
      <c r="AD330" s="56"/>
      <c r="AE330" s="56"/>
      <c r="AF330" s="56"/>
      <c r="AG330" s="56"/>
      <c r="AH330" s="56"/>
      <c r="AI330" s="56"/>
      <c r="AJ330" s="56"/>
      <c r="AK330" s="56"/>
      <c r="AL330" s="58"/>
      <c r="AM330" s="56"/>
      <c r="AN330" s="59"/>
      <c r="AO330" s="60"/>
      <c r="AP330" s="56"/>
      <c r="AQ330" s="56"/>
      <c r="AR330" s="56"/>
    </row>
    <row r="331" ht="15.75" customHeight="1">
      <c r="C331" s="56"/>
      <c r="K331" s="61"/>
      <c r="N331" s="2"/>
      <c r="AC331" s="56"/>
      <c r="AD331" s="56"/>
      <c r="AE331" s="56"/>
      <c r="AF331" s="56"/>
      <c r="AG331" s="56"/>
      <c r="AH331" s="56"/>
      <c r="AI331" s="56"/>
      <c r="AJ331" s="56"/>
      <c r="AK331" s="56"/>
      <c r="AL331" s="58"/>
      <c r="AM331" s="56"/>
      <c r="AN331" s="59"/>
      <c r="AO331" s="60"/>
      <c r="AP331" s="56"/>
      <c r="AQ331" s="56"/>
      <c r="AR331" s="56"/>
    </row>
    <row r="332" ht="15.75" customHeight="1">
      <c r="C332" s="56"/>
      <c r="K332" s="61"/>
      <c r="N332" s="2"/>
      <c r="AC332" s="56"/>
      <c r="AD332" s="56"/>
      <c r="AE332" s="56"/>
      <c r="AF332" s="56"/>
      <c r="AG332" s="56"/>
      <c r="AH332" s="56"/>
      <c r="AI332" s="56"/>
      <c r="AJ332" s="56"/>
      <c r="AK332" s="56"/>
      <c r="AL332" s="58"/>
      <c r="AM332" s="56"/>
      <c r="AN332" s="59"/>
      <c r="AO332" s="60"/>
      <c r="AP332" s="56"/>
      <c r="AQ332" s="56"/>
      <c r="AR332" s="56"/>
    </row>
    <row r="333" ht="15.75" customHeight="1">
      <c r="C333" s="56"/>
      <c r="K333" s="61"/>
      <c r="N333" s="2"/>
      <c r="AC333" s="56"/>
      <c r="AD333" s="56"/>
      <c r="AE333" s="56"/>
      <c r="AF333" s="56"/>
      <c r="AG333" s="56"/>
      <c r="AH333" s="56"/>
      <c r="AI333" s="56"/>
      <c r="AJ333" s="56"/>
      <c r="AK333" s="56"/>
      <c r="AL333" s="58"/>
      <c r="AM333" s="56"/>
      <c r="AN333" s="59"/>
      <c r="AO333" s="60"/>
      <c r="AP333" s="56"/>
      <c r="AQ333" s="56"/>
      <c r="AR333" s="56"/>
    </row>
    <row r="334" ht="15.75" customHeight="1">
      <c r="C334" s="56"/>
      <c r="K334" s="61"/>
      <c r="N334" s="2"/>
      <c r="AC334" s="56"/>
      <c r="AD334" s="56"/>
      <c r="AE334" s="56"/>
      <c r="AF334" s="56"/>
      <c r="AG334" s="56"/>
      <c r="AH334" s="56"/>
      <c r="AI334" s="56"/>
      <c r="AJ334" s="56"/>
      <c r="AK334" s="56"/>
      <c r="AL334" s="58"/>
      <c r="AM334" s="56"/>
      <c r="AN334" s="59"/>
      <c r="AO334" s="60"/>
      <c r="AP334" s="56"/>
      <c r="AQ334" s="56"/>
      <c r="AR334" s="56"/>
    </row>
    <row r="335" ht="15.75" customHeight="1">
      <c r="C335" s="56"/>
      <c r="K335" s="61"/>
      <c r="N335" s="2"/>
      <c r="AC335" s="56"/>
      <c r="AD335" s="56"/>
      <c r="AE335" s="56"/>
      <c r="AF335" s="56"/>
      <c r="AG335" s="56"/>
      <c r="AH335" s="56"/>
      <c r="AI335" s="56"/>
      <c r="AJ335" s="56"/>
      <c r="AK335" s="56"/>
      <c r="AL335" s="58"/>
      <c r="AM335" s="56"/>
      <c r="AN335" s="59"/>
      <c r="AO335" s="60"/>
      <c r="AP335" s="56"/>
      <c r="AQ335" s="56"/>
      <c r="AR335" s="56"/>
    </row>
    <row r="336" ht="15.75" customHeight="1">
      <c r="C336" s="56"/>
      <c r="K336" s="61"/>
      <c r="N336" s="2"/>
      <c r="AC336" s="56"/>
      <c r="AD336" s="56"/>
      <c r="AE336" s="56"/>
      <c r="AF336" s="56"/>
      <c r="AG336" s="56"/>
      <c r="AH336" s="56"/>
      <c r="AI336" s="56"/>
      <c r="AJ336" s="56"/>
      <c r="AK336" s="56"/>
      <c r="AL336" s="58"/>
      <c r="AM336" s="56"/>
      <c r="AN336" s="59"/>
      <c r="AO336" s="60"/>
      <c r="AP336" s="56"/>
      <c r="AQ336" s="56"/>
      <c r="AR336" s="56"/>
    </row>
    <row r="337" ht="15.75" customHeight="1">
      <c r="C337" s="56"/>
      <c r="K337" s="61"/>
      <c r="N337" s="2"/>
      <c r="AC337" s="56"/>
      <c r="AD337" s="56"/>
      <c r="AE337" s="56"/>
      <c r="AF337" s="56"/>
      <c r="AG337" s="56"/>
      <c r="AH337" s="56"/>
      <c r="AI337" s="56"/>
      <c r="AJ337" s="56"/>
      <c r="AK337" s="56"/>
      <c r="AL337" s="58"/>
      <c r="AM337" s="56"/>
      <c r="AN337" s="59"/>
      <c r="AO337" s="60"/>
      <c r="AP337" s="56"/>
      <c r="AQ337" s="56"/>
      <c r="AR337" s="56"/>
    </row>
    <row r="338" ht="15.75" customHeight="1">
      <c r="C338" s="56"/>
      <c r="K338" s="61"/>
      <c r="N338" s="2"/>
      <c r="AC338" s="56"/>
      <c r="AD338" s="56"/>
      <c r="AE338" s="56"/>
      <c r="AF338" s="56"/>
      <c r="AG338" s="56"/>
      <c r="AH338" s="56"/>
      <c r="AI338" s="56"/>
      <c r="AJ338" s="56"/>
      <c r="AK338" s="56"/>
      <c r="AL338" s="58"/>
      <c r="AM338" s="56"/>
      <c r="AN338" s="59"/>
      <c r="AO338" s="60"/>
      <c r="AP338" s="56"/>
      <c r="AQ338" s="56"/>
      <c r="AR338" s="56"/>
    </row>
    <row r="339" ht="15.75" customHeight="1">
      <c r="C339" s="56"/>
      <c r="K339" s="61"/>
      <c r="N339" s="2"/>
      <c r="AC339" s="56"/>
      <c r="AD339" s="56"/>
      <c r="AE339" s="56"/>
      <c r="AF339" s="56"/>
      <c r="AG339" s="56"/>
      <c r="AH339" s="56"/>
      <c r="AI339" s="56"/>
      <c r="AJ339" s="56"/>
      <c r="AK339" s="56"/>
      <c r="AL339" s="58"/>
      <c r="AM339" s="56"/>
      <c r="AN339" s="59"/>
      <c r="AO339" s="60"/>
      <c r="AP339" s="56"/>
      <c r="AQ339" s="56"/>
      <c r="AR339" s="56"/>
    </row>
    <row r="340" ht="15.75" customHeight="1">
      <c r="C340" s="56"/>
      <c r="K340" s="61"/>
      <c r="N340" s="2"/>
      <c r="AC340" s="56"/>
      <c r="AD340" s="56"/>
      <c r="AE340" s="56"/>
      <c r="AF340" s="56"/>
      <c r="AG340" s="56"/>
      <c r="AH340" s="56"/>
      <c r="AI340" s="56"/>
      <c r="AJ340" s="56"/>
      <c r="AK340" s="56"/>
      <c r="AL340" s="58"/>
      <c r="AM340" s="56"/>
      <c r="AN340" s="59"/>
      <c r="AO340" s="60"/>
      <c r="AP340" s="56"/>
      <c r="AQ340" s="56"/>
      <c r="AR340" s="56"/>
    </row>
    <row r="341" ht="15.75" customHeight="1">
      <c r="C341" s="56"/>
      <c r="K341" s="61"/>
      <c r="N341" s="2"/>
      <c r="AC341" s="56"/>
      <c r="AD341" s="56"/>
      <c r="AE341" s="56"/>
      <c r="AF341" s="56"/>
      <c r="AG341" s="56"/>
      <c r="AH341" s="56"/>
      <c r="AI341" s="56"/>
      <c r="AJ341" s="56"/>
      <c r="AK341" s="56"/>
      <c r="AL341" s="58"/>
      <c r="AM341" s="56"/>
      <c r="AN341" s="59"/>
      <c r="AO341" s="60"/>
      <c r="AP341" s="56"/>
      <c r="AQ341" s="56"/>
      <c r="AR341" s="56"/>
    </row>
    <row r="342" ht="15.75" customHeight="1">
      <c r="C342" s="56"/>
      <c r="K342" s="61"/>
      <c r="N342" s="2"/>
      <c r="AC342" s="56"/>
      <c r="AD342" s="56"/>
      <c r="AE342" s="56"/>
      <c r="AF342" s="56"/>
      <c r="AG342" s="56"/>
      <c r="AH342" s="56"/>
      <c r="AI342" s="56"/>
      <c r="AJ342" s="56"/>
      <c r="AK342" s="56"/>
      <c r="AL342" s="58"/>
      <c r="AM342" s="56"/>
      <c r="AN342" s="59"/>
      <c r="AO342" s="60"/>
      <c r="AP342" s="56"/>
      <c r="AQ342" s="56"/>
      <c r="AR342" s="56"/>
    </row>
    <row r="343" ht="15.75" customHeight="1">
      <c r="C343" s="56"/>
      <c r="K343" s="61"/>
      <c r="N343" s="2"/>
      <c r="AC343" s="56"/>
      <c r="AD343" s="56"/>
      <c r="AE343" s="56"/>
      <c r="AF343" s="56"/>
      <c r="AG343" s="56"/>
      <c r="AH343" s="56"/>
      <c r="AI343" s="56"/>
      <c r="AJ343" s="56"/>
      <c r="AK343" s="56"/>
      <c r="AL343" s="58"/>
      <c r="AM343" s="56"/>
      <c r="AN343" s="59"/>
      <c r="AO343" s="60"/>
      <c r="AP343" s="56"/>
      <c r="AQ343" s="56"/>
      <c r="AR343" s="56"/>
    </row>
    <row r="344" ht="15.75" customHeight="1">
      <c r="C344" s="56"/>
      <c r="K344" s="61"/>
      <c r="N344" s="2"/>
      <c r="AC344" s="56"/>
      <c r="AD344" s="56"/>
      <c r="AE344" s="56"/>
      <c r="AF344" s="56"/>
      <c r="AG344" s="56"/>
      <c r="AH344" s="56"/>
      <c r="AI344" s="56"/>
      <c r="AJ344" s="56"/>
      <c r="AK344" s="56"/>
      <c r="AL344" s="58"/>
      <c r="AM344" s="56"/>
      <c r="AN344" s="59"/>
      <c r="AO344" s="60"/>
      <c r="AP344" s="56"/>
      <c r="AQ344" s="56"/>
      <c r="AR344" s="56"/>
    </row>
    <row r="345" ht="15.75" customHeight="1">
      <c r="C345" s="56"/>
      <c r="K345" s="61"/>
      <c r="N345" s="2"/>
      <c r="AC345" s="56"/>
      <c r="AD345" s="56"/>
      <c r="AE345" s="56"/>
      <c r="AF345" s="56"/>
      <c r="AG345" s="56"/>
      <c r="AH345" s="56"/>
      <c r="AI345" s="56"/>
      <c r="AJ345" s="56"/>
      <c r="AK345" s="56"/>
      <c r="AL345" s="58"/>
      <c r="AM345" s="56"/>
      <c r="AN345" s="59"/>
      <c r="AO345" s="60"/>
      <c r="AP345" s="56"/>
      <c r="AQ345" s="56"/>
      <c r="AR345" s="56"/>
    </row>
    <row r="346" ht="15.75" customHeight="1">
      <c r="C346" s="56"/>
      <c r="K346" s="61"/>
      <c r="N346" s="2"/>
      <c r="AC346" s="56"/>
      <c r="AD346" s="56"/>
      <c r="AE346" s="56"/>
      <c r="AF346" s="56"/>
      <c r="AG346" s="56"/>
      <c r="AH346" s="56"/>
      <c r="AI346" s="56"/>
      <c r="AJ346" s="56"/>
      <c r="AK346" s="56"/>
      <c r="AL346" s="58"/>
      <c r="AM346" s="56"/>
      <c r="AN346" s="59"/>
      <c r="AO346" s="60"/>
      <c r="AP346" s="56"/>
      <c r="AQ346" s="56"/>
      <c r="AR346" s="56"/>
    </row>
    <row r="347" ht="15.75" customHeight="1">
      <c r="C347" s="56"/>
      <c r="K347" s="61"/>
      <c r="N347" s="2"/>
      <c r="AC347" s="56"/>
      <c r="AD347" s="56"/>
      <c r="AE347" s="56"/>
      <c r="AF347" s="56"/>
      <c r="AG347" s="56"/>
      <c r="AH347" s="56"/>
      <c r="AI347" s="56"/>
      <c r="AJ347" s="56"/>
      <c r="AK347" s="56"/>
      <c r="AL347" s="58"/>
      <c r="AM347" s="56"/>
      <c r="AN347" s="59"/>
      <c r="AO347" s="60"/>
      <c r="AP347" s="56"/>
      <c r="AQ347" s="56"/>
      <c r="AR347" s="56"/>
    </row>
    <row r="348" ht="15.75" customHeight="1">
      <c r="C348" s="56"/>
      <c r="K348" s="61"/>
      <c r="N348" s="2"/>
      <c r="AC348" s="56"/>
      <c r="AD348" s="56"/>
      <c r="AE348" s="56"/>
      <c r="AF348" s="56"/>
      <c r="AG348" s="56"/>
      <c r="AH348" s="56"/>
      <c r="AI348" s="56"/>
      <c r="AJ348" s="56"/>
      <c r="AK348" s="56"/>
      <c r="AL348" s="58"/>
      <c r="AM348" s="56"/>
      <c r="AN348" s="59"/>
      <c r="AO348" s="60"/>
      <c r="AP348" s="56"/>
      <c r="AQ348" s="56"/>
      <c r="AR348" s="56"/>
    </row>
    <row r="349" ht="15.75" customHeight="1">
      <c r="C349" s="56"/>
      <c r="K349" s="61"/>
      <c r="N349" s="2"/>
      <c r="AC349" s="56"/>
      <c r="AD349" s="56"/>
      <c r="AE349" s="56"/>
      <c r="AF349" s="56"/>
      <c r="AG349" s="56"/>
      <c r="AH349" s="56"/>
      <c r="AI349" s="56"/>
      <c r="AJ349" s="56"/>
      <c r="AK349" s="56"/>
      <c r="AL349" s="58"/>
      <c r="AM349" s="56"/>
      <c r="AN349" s="59"/>
      <c r="AO349" s="60"/>
      <c r="AP349" s="56"/>
      <c r="AQ349" s="56"/>
      <c r="AR349" s="56"/>
    </row>
    <row r="350" ht="15.75" customHeight="1">
      <c r="C350" s="56"/>
      <c r="K350" s="61"/>
      <c r="N350" s="2"/>
      <c r="AC350" s="56"/>
      <c r="AD350" s="56"/>
      <c r="AE350" s="56"/>
      <c r="AF350" s="56"/>
      <c r="AG350" s="56"/>
      <c r="AH350" s="56"/>
      <c r="AI350" s="56"/>
      <c r="AJ350" s="56"/>
      <c r="AK350" s="56"/>
      <c r="AL350" s="58"/>
      <c r="AM350" s="56"/>
      <c r="AN350" s="59"/>
      <c r="AO350" s="60"/>
      <c r="AP350" s="56"/>
      <c r="AQ350" s="56"/>
      <c r="AR350" s="56"/>
    </row>
    <row r="351" ht="15.75" customHeight="1">
      <c r="C351" s="56"/>
      <c r="K351" s="61"/>
      <c r="N351" s="2"/>
      <c r="AC351" s="56"/>
      <c r="AD351" s="56"/>
      <c r="AE351" s="56"/>
      <c r="AF351" s="56"/>
      <c r="AG351" s="56"/>
      <c r="AH351" s="56"/>
      <c r="AI351" s="56"/>
      <c r="AJ351" s="56"/>
      <c r="AK351" s="56"/>
      <c r="AL351" s="58"/>
      <c r="AM351" s="56"/>
      <c r="AN351" s="59"/>
      <c r="AO351" s="60"/>
      <c r="AP351" s="56"/>
      <c r="AQ351" s="56"/>
      <c r="AR351" s="56"/>
    </row>
    <row r="352" ht="15.75" customHeight="1">
      <c r="C352" s="56"/>
      <c r="K352" s="61"/>
      <c r="N352" s="2"/>
      <c r="AC352" s="56"/>
      <c r="AD352" s="56"/>
      <c r="AE352" s="56"/>
      <c r="AF352" s="56"/>
      <c r="AG352" s="56"/>
      <c r="AH352" s="56"/>
      <c r="AI352" s="56"/>
      <c r="AJ352" s="56"/>
      <c r="AK352" s="56"/>
      <c r="AL352" s="58"/>
      <c r="AM352" s="56"/>
      <c r="AN352" s="59"/>
      <c r="AO352" s="60"/>
      <c r="AP352" s="56"/>
      <c r="AQ352" s="56"/>
      <c r="AR352" s="56"/>
    </row>
    <row r="353" ht="15.75" customHeight="1">
      <c r="C353" s="56"/>
      <c r="K353" s="61"/>
      <c r="N353" s="2"/>
      <c r="AC353" s="56"/>
      <c r="AD353" s="56"/>
      <c r="AE353" s="56"/>
      <c r="AF353" s="56"/>
      <c r="AG353" s="56"/>
      <c r="AH353" s="56"/>
      <c r="AI353" s="56"/>
      <c r="AJ353" s="56"/>
      <c r="AK353" s="56"/>
      <c r="AL353" s="58"/>
      <c r="AM353" s="56"/>
      <c r="AN353" s="59"/>
      <c r="AO353" s="60"/>
      <c r="AP353" s="56"/>
      <c r="AQ353" s="56"/>
      <c r="AR353" s="56"/>
    </row>
    <row r="354" ht="15.75" customHeight="1">
      <c r="C354" s="56"/>
      <c r="K354" s="61"/>
      <c r="N354" s="2"/>
      <c r="AC354" s="56"/>
      <c r="AD354" s="56"/>
      <c r="AE354" s="56"/>
      <c r="AF354" s="56"/>
      <c r="AG354" s="56"/>
      <c r="AH354" s="56"/>
      <c r="AI354" s="56"/>
      <c r="AJ354" s="56"/>
      <c r="AK354" s="56"/>
      <c r="AL354" s="58"/>
      <c r="AM354" s="56"/>
      <c r="AN354" s="59"/>
      <c r="AO354" s="60"/>
      <c r="AP354" s="56"/>
      <c r="AQ354" s="56"/>
      <c r="AR354" s="56"/>
    </row>
    <row r="355" ht="15.75" customHeight="1">
      <c r="C355" s="56"/>
      <c r="K355" s="61"/>
      <c r="N355" s="2"/>
      <c r="AC355" s="56"/>
      <c r="AD355" s="56"/>
      <c r="AE355" s="56"/>
      <c r="AF355" s="56"/>
      <c r="AG355" s="56"/>
      <c r="AH355" s="56"/>
      <c r="AI355" s="56"/>
      <c r="AJ355" s="56"/>
      <c r="AK355" s="56"/>
      <c r="AL355" s="58"/>
      <c r="AM355" s="56"/>
      <c r="AN355" s="59"/>
      <c r="AO355" s="60"/>
      <c r="AP355" s="56"/>
      <c r="AQ355" s="56"/>
      <c r="AR355" s="56"/>
    </row>
    <row r="356" ht="15.75" customHeight="1">
      <c r="C356" s="56"/>
      <c r="K356" s="61"/>
      <c r="N356" s="2"/>
      <c r="AC356" s="56"/>
      <c r="AD356" s="56"/>
      <c r="AE356" s="56"/>
      <c r="AF356" s="56"/>
      <c r="AG356" s="56"/>
      <c r="AH356" s="56"/>
      <c r="AI356" s="56"/>
      <c r="AJ356" s="56"/>
      <c r="AK356" s="56"/>
      <c r="AL356" s="58"/>
      <c r="AM356" s="56"/>
      <c r="AN356" s="59"/>
      <c r="AO356" s="60"/>
      <c r="AP356" s="56"/>
      <c r="AQ356" s="56"/>
      <c r="AR356" s="56"/>
    </row>
    <row r="357" ht="15.75" customHeight="1">
      <c r="C357" s="56"/>
      <c r="K357" s="61"/>
      <c r="N357" s="2"/>
      <c r="AC357" s="56"/>
      <c r="AD357" s="56"/>
      <c r="AE357" s="56"/>
      <c r="AF357" s="56"/>
      <c r="AG357" s="56"/>
      <c r="AH357" s="56"/>
      <c r="AI357" s="56"/>
      <c r="AJ357" s="56"/>
      <c r="AK357" s="56"/>
      <c r="AL357" s="58"/>
      <c r="AM357" s="56"/>
      <c r="AN357" s="59"/>
      <c r="AO357" s="60"/>
      <c r="AP357" s="56"/>
      <c r="AQ357" s="56"/>
      <c r="AR357" s="56"/>
    </row>
    <row r="358" ht="15.75" customHeight="1">
      <c r="C358" s="56"/>
      <c r="K358" s="61"/>
      <c r="N358" s="2"/>
      <c r="AC358" s="56"/>
      <c r="AD358" s="56"/>
      <c r="AE358" s="56"/>
      <c r="AF358" s="56"/>
      <c r="AG358" s="56"/>
      <c r="AH358" s="56"/>
      <c r="AI358" s="56"/>
      <c r="AJ358" s="56"/>
      <c r="AK358" s="56"/>
      <c r="AL358" s="58"/>
      <c r="AM358" s="56"/>
      <c r="AN358" s="59"/>
      <c r="AO358" s="60"/>
      <c r="AP358" s="56"/>
      <c r="AQ358" s="56"/>
      <c r="AR358" s="56"/>
    </row>
    <row r="359" ht="15.75" customHeight="1">
      <c r="C359" s="56"/>
      <c r="K359" s="61"/>
      <c r="N359" s="2"/>
      <c r="AC359" s="56"/>
      <c r="AD359" s="56"/>
      <c r="AE359" s="56"/>
      <c r="AF359" s="56"/>
      <c r="AG359" s="56"/>
      <c r="AH359" s="56"/>
      <c r="AI359" s="56"/>
      <c r="AJ359" s="56"/>
      <c r="AK359" s="56"/>
      <c r="AL359" s="58"/>
      <c r="AM359" s="56"/>
      <c r="AN359" s="59"/>
      <c r="AO359" s="60"/>
      <c r="AP359" s="56"/>
      <c r="AQ359" s="56"/>
      <c r="AR359" s="56"/>
    </row>
    <row r="360" ht="15.75" customHeight="1">
      <c r="C360" s="56"/>
      <c r="K360" s="61"/>
      <c r="N360" s="2"/>
      <c r="AC360" s="56"/>
      <c r="AD360" s="56"/>
      <c r="AE360" s="56"/>
      <c r="AF360" s="56"/>
      <c r="AG360" s="56"/>
      <c r="AH360" s="56"/>
      <c r="AI360" s="56"/>
      <c r="AJ360" s="56"/>
      <c r="AK360" s="56"/>
      <c r="AL360" s="58"/>
      <c r="AM360" s="56"/>
      <c r="AN360" s="59"/>
      <c r="AO360" s="60"/>
      <c r="AP360" s="56"/>
      <c r="AQ360" s="56"/>
      <c r="AR360" s="56"/>
    </row>
    <row r="361" ht="15.75" customHeight="1">
      <c r="C361" s="56"/>
      <c r="K361" s="61"/>
      <c r="N361" s="2"/>
      <c r="AC361" s="56"/>
      <c r="AD361" s="56"/>
      <c r="AE361" s="56"/>
      <c r="AF361" s="56"/>
      <c r="AG361" s="56"/>
      <c r="AH361" s="56"/>
      <c r="AI361" s="56"/>
      <c r="AJ361" s="56"/>
      <c r="AK361" s="56"/>
      <c r="AL361" s="58"/>
      <c r="AM361" s="56"/>
      <c r="AN361" s="59"/>
      <c r="AO361" s="60"/>
      <c r="AP361" s="56"/>
      <c r="AQ361" s="56"/>
      <c r="AR361" s="56"/>
    </row>
    <row r="362" ht="15.75" customHeight="1">
      <c r="C362" s="56"/>
      <c r="K362" s="61"/>
      <c r="N362" s="2"/>
      <c r="AC362" s="56"/>
      <c r="AD362" s="56"/>
      <c r="AE362" s="56"/>
      <c r="AF362" s="56"/>
      <c r="AG362" s="56"/>
      <c r="AH362" s="56"/>
      <c r="AI362" s="56"/>
      <c r="AJ362" s="56"/>
      <c r="AK362" s="56"/>
      <c r="AL362" s="58"/>
      <c r="AM362" s="56"/>
      <c r="AN362" s="59"/>
      <c r="AO362" s="60"/>
      <c r="AP362" s="56"/>
      <c r="AQ362" s="56"/>
      <c r="AR362" s="56"/>
    </row>
    <row r="363" ht="15.75" customHeight="1">
      <c r="C363" s="56"/>
      <c r="K363" s="61"/>
      <c r="N363" s="2"/>
      <c r="AC363" s="56"/>
      <c r="AD363" s="56"/>
      <c r="AE363" s="56"/>
      <c r="AF363" s="56"/>
      <c r="AG363" s="56"/>
      <c r="AH363" s="56"/>
      <c r="AI363" s="56"/>
      <c r="AJ363" s="56"/>
      <c r="AK363" s="56"/>
      <c r="AL363" s="58"/>
      <c r="AM363" s="56"/>
      <c r="AN363" s="59"/>
      <c r="AO363" s="60"/>
      <c r="AP363" s="56"/>
      <c r="AQ363" s="56"/>
      <c r="AR363" s="56"/>
    </row>
    <row r="364" ht="15.75" customHeight="1">
      <c r="C364" s="56"/>
      <c r="K364" s="61"/>
      <c r="N364" s="2"/>
      <c r="AC364" s="56"/>
      <c r="AD364" s="56"/>
      <c r="AE364" s="56"/>
      <c r="AF364" s="56"/>
      <c r="AG364" s="56"/>
      <c r="AH364" s="56"/>
      <c r="AI364" s="56"/>
      <c r="AJ364" s="56"/>
      <c r="AK364" s="56"/>
      <c r="AL364" s="58"/>
      <c r="AM364" s="56"/>
      <c r="AN364" s="59"/>
      <c r="AO364" s="60"/>
      <c r="AP364" s="56"/>
      <c r="AQ364" s="56"/>
      <c r="AR364" s="56"/>
    </row>
    <row r="365" ht="15.75" customHeight="1">
      <c r="C365" s="56"/>
      <c r="K365" s="61"/>
      <c r="N365" s="2"/>
      <c r="AC365" s="56"/>
      <c r="AD365" s="56"/>
      <c r="AE365" s="56"/>
      <c r="AF365" s="56"/>
      <c r="AG365" s="56"/>
      <c r="AH365" s="56"/>
      <c r="AI365" s="56"/>
      <c r="AJ365" s="56"/>
      <c r="AK365" s="56"/>
      <c r="AL365" s="58"/>
      <c r="AM365" s="56"/>
      <c r="AN365" s="59"/>
      <c r="AO365" s="60"/>
      <c r="AP365" s="56"/>
      <c r="AQ365" s="56"/>
      <c r="AR365" s="56"/>
    </row>
    <row r="366" ht="15.75" customHeight="1">
      <c r="C366" s="56"/>
      <c r="K366" s="61"/>
      <c r="N366" s="2"/>
      <c r="AC366" s="56"/>
      <c r="AD366" s="56"/>
      <c r="AE366" s="56"/>
      <c r="AF366" s="56"/>
      <c r="AG366" s="56"/>
      <c r="AH366" s="56"/>
      <c r="AI366" s="56"/>
      <c r="AJ366" s="56"/>
      <c r="AK366" s="56"/>
      <c r="AL366" s="58"/>
      <c r="AM366" s="56"/>
      <c r="AN366" s="59"/>
      <c r="AO366" s="60"/>
      <c r="AP366" s="56"/>
      <c r="AQ366" s="56"/>
      <c r="AR366" s="56"/>
    </row>
    <row r="367" ht="15.75" customHeight="1">
      <c r="C367" s="56"/>
      <c r="K367" s="61"/>
      <c r="N367" s="2"/>
      <c r="AC367" s="56"/>
      <c r="AD367" s="56"/>
      <c r="AE367" s="56"/>
      <c r="AF367" s="56"/>
      <c r="AG367" s="56"/>
      <c r="AH367" s="56"/>
      <c r="AI367" s="56"/>
      <c r="AJ367" s="56"/>
      <c r="AK367" s="56"/>
      <c r="AL367" s="58"/>
      <c r="AM367" s="56"/>
      <c r="AN367" s="59"/>
      <c r="AO367" s="60"/>
      <c r="AP367" s="56"/>
      <c r="AQ367" s="56"/>
      <c r="AR367" s="56"/>
    </row>
    <row r="368" ht="15.75" customHeight="1">
      <c r="C368" s="56"/>
      <c r="K368" s="61"/>
      <c r="N368" s="2"/>
      <c r="AC368" s="56"/>
      <c r="AD368" s="56"/>
      <c r="AE368" s="56"/>
      <c r="AF368" s="56"/>
      <c r="AG368" s="56"/>
      <c r="AH368" s="56"/>
      <c r="AI368" s="56"/>
      <c r="AJ368" s="56"/>
      <c r="AK368" s="56"/>
      <c r="AL368" s="58"/>
      <c r="AM368" s="56"/>
      <c r="AN368" s="59"/>
      <c r="AO368" s="60"/>
      <c r="AP368" s="56"/>
      <c r="AQ368" s="56"/>
      <c r="AR368" s="56"/>
    </row>
    <row r="369" ht="15.75" customHeight="1">
      <c r="C369" s="56"/>
      <c r="K369" s="61"/>
      <c r="N369" s="2"/>
      <c r="AC369" s="56"/>
      <c r="AD369" s="56"/>
      <c r="AE369" s="56"/>
      <c r="AF369" s="56"/>
      <c r="AG369" s="56"/>
      <c r="AH369" s="56"/>
      <c r="AI369" s="56"/>
      <c r="AJ369" s="56"/>
      <c r="AK369" s="56"/>
      <c r="AL369" s="58"/>
      <c r="AM369" s="56"/>
      <c r="AN369" s="59"/>
      <c r="AO369" s="60"/>
      <c r="AP369" s="56"/>
      <c r="AQ369" s="56"/>
      <c r="AR369" s="56"/>
    </row>
    <row r="370" ht="15.75" customHeight="1">
      <c r="C370" s="56"/>
      <c r="K370" s="61"/>
      <c r="N370" s="2"/>
      <c r="AC370" s="56"/>
      <c r="AD370" s="56"/>
      <c r="AE370" s="56"/>
      <c r="AF370" s="56"/>
      <c r="AG370" s="56"/>
      <c r="AH370" s="56"/>
      <c r="AI370" s="56"/>
      <c r="AJ370" s="56"/>
      <c r="AK370" s="56"/>
      <c r="AL370" s="58"/>
      <c r="AM370" s="56"/>
      <c r="AN370" s="59"/>
      <c r="AO370" s="60"/>
      <c r="AP370" s="56"/>
      <c r="AQ370" s="56"/>
      <c r="AR370" s="56"/>
    </row>
    <row r="371" ht="15.75" customHeight="1">
      <c r="C371" s="56"/>
      <c r="K371" s="61"/>
      <c r="N371" s="2"/>
      <c r="AC371" s="56"/>
      <c r="AD371" s="56"/>
      <c r="AE371" s="56"/>
      <c r="AF371" s="56"/>
      <c r="AG371" s="56"/>
      <c r="AH371" s="56"/>
      <c r="AI371" s="56"/>
      <c r="AJ371" s="56"/>
      <c r="AK371" s="56"/>
      <c r="AL371" s="58"/>
      <c r="AM371" s="56"/>
      <c r="AN371" s="59"/>
      <c r="AO371" s="60"/>
      <c r="AP371" s="56"/>
      <c r="AQ371" s="56"/>
      <c r="AR371" s="56"/>
    </row>
    <row r="372" ht="15.75" customHeight="1">
      <c r="C372" s="56"/>
      <c r="K372" s="61"/>
      <c r="N372" s="2"/>
      <c r="AC372" s="56"/>
      <c r="AD372" s="56"/>
      <c r="AE372" s="56"/>
      <c r="AF372" s="56"/>
      <c r="AG372" s="56"/>
      <c r="AH372" s="56"/>
      <c r="AI372" s="56"/>
      <c r="AJ372" s="56"/>
      <c r="AK372" s="56"/>
      <c r="AL372" s="58"/>
      <c r="AM372" s="56"/>
      <c r="AN372" s="59"/>
      <c r="AO372" s="60"/>
      <c r="AP372" s="56"/>
      <c r="AQ372" s="56"/>
      <c r="AR372" s="56"/>
    </row>
    <row r="373" ht="15.75" customHeight="1">
      <c r="C373" s="56"/>
      <c r="K373" s="61"/>
      <c r="N373" s="2"/>
      <c r="AC373" s="56"/>
      <c r="AD373" s="56"/>
      <c r="AE373" s="56"/>
      <c r="AF373" s="56"/>
      <c r="AG373" s="56"/>
      <c r="AH373" s="56"/>
      <c r="AI373" s="56"/>
      <c r="AJ373" s="56"/>
      <c r="AK373" s="56"/>
      <c r="AL373" s="58"/>
      <c r="AM373" s="56"/>
      <c r="AN373" s="59"/>
      <c r="AO373" s="60"/>
      <c r="AP373" s="56"/>
      <c r="AQ373" s="56"/>
      <c r="AR373" s="56"/>
    </row>
    <row r="374" ht="15.75" customHeight="1">
      <c r="C374" s="56"/>
      <c r="K374" s="61"/>
      <c r="N374" s="2"/>
      <c r="AC374" s="56"/>
      <c r="AD374" s="56"/>
      <c r="AE374" s="56"/>
      <c r="AF374" s="56"/>
      <c r="AG374" s="56"/>
      <c r="AH374" s="56"/>
      <c r="AI374" s="56"/>
      <c r="AJ374" s="56"/>
      <c r="AK374" s="56"/>
      <c r="AL374" s="58"/>
      <c r="AM374" s="56"/>
      <c r="AN374" s="59"/>
      <c r="AO374" s="60"/>
      <c r="AP374" s="56"/>
      <c r="AQ374" s="56"/>
      <c r="AR374" s="56"/>
    </row>
    <row r="375" ht="15.75" customHeight="1">
      <c r="C375" s="56"/>
      <c r="K375" s="61"/>
      <c r="N375" s="2"/>
      <c r="AC375" s="56"/>
      <c r="AD375" s="56"/>
      <c r="AE375" s="56"/>
      <c r="AF375" s="56"/>
      <c r="AG375" s="56"/>
      <c r="AH375" s="56"/>
      <c r="AI375" s="56"/>
      <c r="AJ375" s="56"/>
      <c r="AK375" s="56"/>
      <c r="AL375" s="58"/>
      <c r="AM375" s="56"/>
      <c r="AN375" s="59"/>
      <c r="AO375" s="60"/>
      <c r="AP375" s="56"/>
      <c r="AQ375" s="56"/>
      <c r="AR375" s="56"/>
    </row>
    <row r="376" ht="15.75" customHeight="1">
      <c r="C376" s="56"/>
      <c r="K376" s="61"/>
      <c r="N376" s="2"/>
      <c r="AC376" s="56"/>
      <c r="AD376" s="56"/>
      <c r="AE376" s="56"/>
      <c r="AF376" s="56"/>
      <c r="AG376" s="56"/>
      <c r="AH376" s="56"/>
      <c r="AI376" s="56"/>
      <c r="AJ376" s="56"/>
      <c r="AK376" s="56"/>
      <c r="AL376" s="58"/>
      <c r="AM376" s="56"/>
      <c r="AN376" s="59"/>
      <c r="AO376" s="60"/>
      <c r="AP376" s="56"/>
      <c r="AQ376" s="56"/>
      <c r="AR376" s="56"/>
    </row>
    <row r="377" ht="15.75" customHeight="1">
      <c r="C377" s="56"/>
      <c r="K377" s="61"/>
      <c r="N377" s="2"/>
      <c r="AC377" s="56"/>
      <c r="AD377" s="56"/>
      <c r="AE377" s="56"/>
      <c r="AF377" s="56"/>
      <c r="AG377" s="56"/>
      <c r="AH377" s="56"/>
      <c r="AI377" s="56"/>
      <c r="AJ377" s="56"/>
      <c r="AK377" s="56"/>
      <c r="AL377" s="58"/>
      <c r="AM377" s="56"/>
      <c r="AN377" s="59"/>
      <c r="AO377" s="60"/>
      <c r="AP377" s="56"/>
      <c r="AQ377" s="56"/>
      <c r="AR377" s="56"/>
    </row>
    <row r="378" ht="15.75" customHeight="1">
      <c r="C378" s="56"/>
      <c r="K378" s="61"/>
      <c r="N378" s="2"/>
      <c r="AC378" s="56"/>
      <c r="AD378" s="56"/>
      <c r="AE378" s="56"/>
      <c r="AF378" s="56"/>
      <c r="AG378" s="56"/>
      <c r="AH378" s="56"/>
      <c r="AI378" s="56"/>
      <c r="AJ378" s="56"/>
      <c r="AK378" s="56"/>
      <c r="AL378" s="58"/>
      <c r="AM378" s="56"/>
      <c r="AN378" s="59"/>
      <c r="AO378" s="60"/>
      <c r="AP378" s="56"/>
      <c r="AQ378" s="56"/>
      <c r="AR378" s="56"/>
    </row>
    <row r="379" ht="15.75" customHeight="1">
      <c r="C379" s="56"/>
      <c r="K379" s="61"/>
      <c r="N379" s="2"/>
      <c r="AC379" s="56"/>
      <c r="AD379" s="56"/>
      <c r="AE379" s="56"/>
      <c r="AF379" s="56"/>
      <c r="AG379" s="56"/>
      <c r="AH379" s="56"/>
      <c r="AI379" s="56"/>
      <c r="AJ379" s="56"/>
      <c r="AK379" s="56"/>
      <c r="AL379" s="58"/>
      <c r="AM379" s="56"/>
      <c r="AN379" s="59"/>
      <c r="AO379" s="60"/>
      <c r="AP379" s="56"/>
      <c r="AQ379" s="56"/>
      <c r="AR379" s="56"/>
    </row>
    <row r="380" ht="15.75" customHeight="1">
      <c r="C380" s="56"/>
      <c r="K380" s="61"/>
      <c r="N380" s="2"/>
      <c r="AC380" s="56"/>
      <c r="AD380" s="56"/>
      <c r="AE380" s="56"/>
      <c r="AF380" s="56"/>
      <c r="AG380" s="56"/>
      <c r="AH380" s="56"/>
      <c r="AI380" s="56"/>
      <c r="AJ380" s="56"/>
      <c r="AK380" s="56"/>
      <c r="AL380" s="58"/>
      <c r="AM380" s="56"/>
      <c r="AN380" s="59"/>
      <c r="AO380" s="60"/>
      <c r="AP380" s="56"/>
      <c r="AQ380" s="56"/>
      <c r="AR380" s="56"/>
    </row>
    <row r="381" ht="15.75" customHeight="1">
      <c r="C381" s="56"/>
      <c r="K381" s="61"/>
      <c r="N381" s="2"/>
      <c r="AC381" s="56"/>
      <c r="AD381" s="56"/>
      <c r="AE381" s="56"/>
      <c r="AF381" s="56"/>
      <c r="AG381" s="56"/>
      <c r="AH381" s="56"/>
      <c r="AI381" s="56"/>
      <c r="AJ381" s="56"/>
      <c r="AK381" s="56"/>
      <c r="AL381" s="58"/>
      <c r="AM381" s="56"/>
      <c r="AN381" s="59"/>
      <c r="AO381" s="60"/>
      <c r="AP381" s="56"/>
      <c r="AQ381" s="56"/>
      <c r="AR381" s="56"/>
    </row>
    <row r="382" ht="15.75" customHeight="1">
      <c r="C382" s="56"/>
      <c r="K382" s="61"/>
      <c r="N382" s="2"/>
      <c r="AC382" s="56"/>
      <c r="AD382" s="56"/>
      <c r="AE382" s="56"/>
      <c r="AF382" s="56"/>
      <c r="AG382" s="56"/>
      <c r="AH382" s="56"/>
      <c r="AI382" s="56"/>
      <c r="AJ382" s="56"/>
      <c r="AK382" s="56"/>
      <c r="AL382" s="58"/>
      <c r="AM382" s="56"/>
      <c r="AN382" s="59"/>
      <c r="AO382" s="60"/>
      <c r="AP382" s="56"/>
      <c r="AQ382" s="56"/>
      <c r="AR382" s="56"/>
    </row>
    <row r="383" ht="15.75" customHeight="1">
      <c r="C383" s="56"/>
      <c r="K383" s="61"/>
      <c r="N383" s="2"/>
      <c r="AC383" s="56"/>
      <c r="AD383" s="56"/>
      <c r="AE383" s="56"/>
      <c r="AF383" s="56"/>
      <c r="AG383" s="56"/>
      <c r="AH383" s="56"/>
      <c r="AI383" s="56"/>
      <c r="AJ383" s="56"/>
      <c r="AK383" s="56"/>
      <c r="AL383" s="58"/>
      <c r="AM383" s="56"/>
      <c r="AN383" s="59"/>
      <c r="AO383" s="60"/>
      <c r="AP383" s="56"/>
      <c r="AQ383" s="56"/>
      <c r="AR383" s="56"/>
    </row>
    <row r="384" ht="15.75" customHeight="1">
      <c r="C384" s="56"/>
      <c r="K384" s="61"/>
      <c r="N384" s="2"/>
      <c r="AC384" s="56"/>
      <c r="AD384" s="56"/>
      <c r="AE384" s="56"/>
      <c r="AF384" s="56"/>
      <c r="AG384" s="56"/>
      <c r="AH384" s="56"/>
      <c r="AI384" s="56"/>
      <c r="AJ384" s="56"/>
      <c r="AK384" s="56"/>
      <c r="AL384" s="58"/>
      <c r="AM384" s="56"/>
      <c r="AN384" s="59"/>
      <c r="AO384" s="60"/>
      <c r="AP384" s="56"/>
      <c r="AQ384" s="56"/>
      <c r="AR384" s="56"/>
    </row>
    <row r="385" ht="15.75" customHeight="1">
      <c r="C385" s="56"/>
      <c r="K385" s="61"/>
      <c r="N385" s="2"/>
      <c r="AC385" s="56"/>
      <c r="AD385" s="56"/>
      <c r="AE385" s="56"/>
      <c r="AF385" s="56"/>
      <c r="AG385" s="56"/>
      <c r="AH385" s="56"/>
      <c r="AI385" s="56"/>
      <c r="AJ385" s="56"/>
      <c r="AK385" s="56"/>
      <c r="AL385" s="58"/>
      <c r="AM385" s="56"/>
      <c r="AN385" s="59"/>
      <c r="AO385" s="60"/>
      <c r="AP385" s="56"/>
      <c r="AQ385" s="56"/>
      <c r="AR385" s="56"/>
    </row>
    <row r="386" ht="15.75" customHeight="1">
      <c r="C386" s="56"/>
      <c r="K386" s="61"/>
      <c r="N386" s="2"/>
      <c r="AC386" s="56"/>
      <c r="AD386" s="56"/>
      <c r="AE386" s="56"/>
      <c r="AF386" s="56"/>
      <c r="AG386" s="56"/>
      <c r="AH386" s="56"/>
      <c r="AI386" s="56"/>
      <c r="AJ386" s="56"/>
      <c r="AK386" s="56"/>
      <c r="AL386" s="58"/>
      <c r="AM386" s="56"/>
      <c r="AN386" s="59"/>
      <c r="AO386" s="60"/>
      <c r="AP386" s="56"/>
      <c r="AQ386" s="56"/>
      <c r="AR386" s="56"/>
    </row>
    <row r="387" ht="15.75" customHeight="1">
      <c r="C387" s="56"/>
      <c r="K387" s="61"/>
      <c r="N387" s="2"/>
      <c r="AC387" s="56"/>
      <c r="AD387" s="56"/>
      <c r="AE387" s="56"/>
      <c r="AF387" s="56"/>
      <c r="AG387" s="56"/>
      <c r="AH387" s="56"/>
      <c r="AI387" s="56"/>
      <c r="AJ387" s="56"/>
      <c r="AK387" s="56"/>
      <c r="AL387" s="58"/>
      <c r="AM387" s="56"/>
      <c r="AN387" s="59"/>
      <c r="AO387" s="60"/>
      <c r="AP387" s="56"/>
      <c r="AQ387" s="56"/>
      <c r="AR387" s="56"/>
    </row>
    <row r="388" ht="15.75" customHeight="1">
      <c r="C388" s="56"/>
      <c r="K388" s="61"/>
      <c r="N388" s="2"/>
      <c r="AC388" s="56"/>
      <c r="AD388" s="56"/>
      <c r="AE388" s="56"/>
      <c r="AF388" s="56"/>
      <c r="AG388" s="56"/>
      <c r="AH388" s="56"/>
      <c r="AI388" s="56"/>
      <c r="AJ388" s="56"/>
      <c r="AK388" s="56"/>
      <c r="AL388" s="58"/>
      <c r="AM388" s="56"/>
      <c r="AN388" s="59"/>
      <c r="AO388" s="60"/>
      <c r="AP388" s="56"/>
      <c r="AQ388" s="56"/>
      <c r="AR388" s="56"/>
    </row>
    <row r="389" ht="15.75" customHeight="1">
      <c r="C389" s="56"/>
      <c r="K389" s="61"/>
      <c r="N389" s="2"/>
      <c r="AC389" s="56"/>
      <c r="AD389" s="56"/>
      <c r="AE389" s="56"/>
      <c r="AF389" s="56"/>
      <c r="AG389" s="56"/>
      <c r="AH389" s="56"/>
      <c r="AI389" s="56"/>
      <c r="AJ389" s="56"/>
      <c r="AK389" s="56"/>
      <c r="AL389" s="58"/>
      <c r="AM389" s="56"/>
      <c r="AN389" s="59"/>
      <c r="AO389" s="60"/>
      <c r="AP389" s="56"/>
      <c r="AQ389" s="56"/>
      <c r="AR389" s="56"/>
    </row>
    <row r="390" ht="15.75" customHeight="1">
      <c r="C390" s="56"/>
      <c r="K390" s="61"/>
      <c r="N390" s="2"/>
      <c r="AC390" s="56"/>
      <c r="AD390" s="56"/>
      <c r="AE390" s="56"/>
      <c r="AF390" s="56"/>
      <c r="AG390" s="56"/>
      <c r="AH390" s="56"/>
      <c r="AI390" s="56"/>
      <c r="AJ390" s="56"/>
      <c r="AK390" s="56"/>
      <c r="AL390" s="58"/>
      <c r="AM390" s="56"/>
      <c r="AN390" s="59"/>
      <c r="AO390" s="60"/>
      <c r="AP390" s="56"/>
      <c r="AQ390" s="56"/>
      <c r="AR390" s="56"/>
    </row>
    <row r="391" ht="15.75" customHeight="1">
      <c r="C391" s="56"/>
      <c r="K391" s="61"/>
      <c r="N391" s="2"/>
      <c r="AC391" s="56"/>
      <c r="AD391" s="56"/>
      <c r="AE391" s="56"/>
      <c r="AF391" s="56"/>
      <c r="AG391" s="56"/>
      <c r="AH391" s="56"/>
      <c r="AI391" s="56"/>
      <c r="AJ391" s="56"/>
      <c r="AK391" s="56"/>
      <c r="AL391" s="58"/>
      <c r="AM391" s="56"/>
      <c r="AN391" s="59"/>
      <c r="AO391" s="60"/>
      <c r="AP391" s="56"/>
      <c r="AQ391" s="56"/>
      <c r="AR391" s="56"/>
    </row>
    <row r="392" ht="15.75" customHeight="1">
      <c r="C392" s="56"/>
      <c r="K392" s="61"/>
      <c r="N392" s="2"/>
      <c r="AC392" s="56"/>
      <c r="AD392" s="56"/>
      <c r="AE392" s="56"/>
      <c r="AF392" s="56"/>
      <c r="AG392" s="56"/>
      <c r="AH392" s="56"/>
      <c r="AI392" s="56"/>
      <c r="AJ392" s="56"/>
      <c r="AK392" s="56"/>
      <c r="AL392" s="58"/>
      <c r="AM392" s="56"/>
      <c r="AN392" s="59"/>
      <c r="AO392" s="60"/>
      <c r="AP392" s="56"/>
      <c r="AQ392" s="56"/>
      <c r="AR392" s="56"/>
    </row>
    <row r="393" ht="15.75" customHeight="1">
      <c r="C393" s="56"/>
      <c r="K393" s="61"/>
      <c r="N393" s="2"/>
      <c r="AC393" s="56"/>
      <c r="AD393" s="56"/>
      <c r="AE393" s="56"/>
      <c r="AF393" s="56"/>
      <c r="AG393" s="56"/>
      <c r="AH393" s="56"/>
      <c r="AI393" s="56"/>
      <c r="AJ393" s="56"/>
      <c r="AK393" s="56"/>
      <c r="AL393" s="58"/>
      <c r="AM393" s="56"/>
      <c r="AN393" s="59"/>
      <c r="AO393" s="60"/>
      <c r="AP393" s="56"/>
      <c r="AQ393" s="56"/>
      <c r="AR393" s="56"/>
    </row>
    <row r="394" ht="15.75" customHeight="1">
      <c r="C394" s="56"/>
      <c r="K394" s="61"/>
      <c r="N394" s="2"/>
      <c r="AC394" s="56"/>
      <c r="AD394" s="56"/>
      <c r="AE394" s="56"/>
      <c r="AF394" s="56"/>
      <c r="AG394" s="56"/>
      <c r="AH394" s="56"/>
      <c r="AI394" s="56"/>
      <c r="AJ394" s="56"/>
      <c r="AK394" s="56"/>
      <c r="AL394" s="58"/>
      <c r="AM394" s="56"/>
      <c r="AN394" s="59"/>
      <c r="AO394" s="60"/>
      <c r="AP394" s="56"/>
      <c r="AQ394" s="56"/>
      <c r="AR394" s="56"/>
    </row>
    <row r="395" ht="15.75" customHeight="1">
      <c r="C395" s="56"/>
      <c r="K395" s="61"/>
      <c r="N395" s="2"/>
      <c r="AC395" s="56"/>
      <c r="AD395" s="56"/>
      <c r="AE395" s="56"/>
      <c r="AF395" s="56"/>
      <c r="AG395" s="56"/>
      <c r="AH395" s="56"/>
      <c r="AI395" s="56"/>
      <c r="AJ395" s="56"/>
      <c r="AK395" s="56"/>
      <c r="AL395" s="58"/>
      <c r="AM395" s="56"/>
      <c r="AN395" s="59"/>
      <c r="AO395" s="60"/>
      <c r="AP395" s="56"/>
      <c r="AQ395" s="56"/>
      <c r="AR395" s="56"/>
    </row>
    <row r="396" ht="15.75" customHeight="1">
      <c r="C396" s="56"/>
      <c r="K396" s="61"/>
      <c r="N396" s="2"/>
      <c r="AC396" s="56"/>
      <c r="AD396" s="56"/>
      <c r="AE396" s="56"/>
      <c r="AF396" s="56"/>
      <c r="AG396" s="56"/>
      <c r="AH396" s="56"/>
      <c r="AI396" s="56"/>
      <c r="AJ396" s="56"/>
      <c r="AK396" s="56"/>
      <c r="AL396" s="58"/>
      <c r="AM396" s="56"/>
      <c r="AN396" s="59"/>
      <c r="AO396" s="60"/>
      <c r="AP396" s="56"/>
      <c r="AQ396" s="56"/>
      <c r="AR396" s="56"/>
    </row>
    <row r="397" ht="15.75" customHeight="1">
      <c r="C397" s="56"/>
      <c r="K397" s="61"/>
      <c r="N397" s="2"/>
      <c r="AC397" s="56"/>
      <c r="AD397" s="56"/>
      <c r="AE397" s="56"/>
      <c r="AF397" s="56"/>
      <c r="AG397" s="56"/>
      <c r="AH397" s="56"/>
      <c r="AI397" s="56"/>
      <c r="AJ397" s="56"/>
      <c r="AK397" s="56"/>
      <c r="AL397" s="58"/>
      <c r="AM397" s="56"/>
      <c r="AN397" s="59"/>
      <c r="AO397" s="60"/>
      <c r="AP397" s="56"/>
      <c r="AQ397" s="56"/>
      <c r="AR397" s="56"/>
    </row>
    <row r="398" ht="15.75" customHeight="1">
      <c r="C398" s="56"/>
      <c r="K398" s="61"/>
      <c r="N398" s="2"/>
      <c r="AC398" s="56"/>
      <c r="AD398" s="56"/>
      <c r="AE398" s="56"/>
      <c r="AF398" s="56"/>
      <c r="AG398" s="56"/>
      <c r="AH398" s="56"/>
      <c r="AI398" s="56"/>
      <c r="AJ398" s="56"/>
      <c r="AK398" s="56"/>
      <c r="AL398" s="58"/>
      <c r="AM398" s="56"/>
      <c r="AN398" s="59"/>
      <c r="AO398" s="60"/>
      <c r="AP398" s="56"/>
      <c r="AQ398" s="56"/>
      <c r="AR398" s="56"/>
    </row>
    <row r="399" ht="15.75" customHeight="1">
      <c r="C399" s="56"/>
      <c r="K399" s="61"/>
      <c r="N399" s="2"/>
      <c r="AC399" s="56"/>
      <c r="AD399" s="56"/>
      <c r="AE399" s="56"/>
      <c r="AF399" s="56"/>
      <c r="AG399" s="56"/>
      <c r="AH399" s="56"/>
      <c r="AI399" s="56"/>
      <c r="AJ399" s="56"/>
      <c r="AK399" s="56"/>
      <c r="AL399" s="58"/>
      <c r="AM399" s="56"/>
      <c r="AN399" s="59"/>
      <c r="AO399" s="60"/>
      <c r="AP399" s="56"/>
      <c r="AQ399" s="56"/>
      <c r="AR399" s="56"/>
    </row>
    <row r="400" ht="15.75" customHeight="1">
      <c r="C400" s="56"/>
      <c r="K400" s="61"/>
      <c r="N400" s="2"/>
      <c r="AC400" s="56"/>
      <c r="AD400" s="56"/>
      <c r="AE400" s="56"/>
      <c r="AF400" s="56"/>
      <c r="AG400" s="56"/>
      <c r="AH400" s="56"/>
      <c r="AI400" s="56"/>
      <c r="AJ400" s="56"/>
      <c r="AK400" s="56"/>
      <c r="AL400" s="58"/>
      <c r="AM400" s="56"/>
      <c r="AN400" s="59"/>
      <c r="AO400" s="60"/>
      <c r="AP400" s="56"/>
      <c r="AQ400" s="56"/>
      <c r="AR400" s="56"/>
    </row>
    <row r="401" ht="15.75" customHeight="1">
      <c r="C401" s="56"/>
      <c r="K401" s="61"/>
      <c r="N401" s="2"/>
      <c r="AC401" s="56"/>
      <c r="AD401" s="56"/>
      <c r="AE401" s="56"/>
      <c r="AF401" s="56"/>
      <c r="AG401" s="56"/>
      <c r="AH401" s="56"/>
      <c r="AI401" s="56"/>
      <c r="AJ401" s="56"/>
      <c r="AK401" s="56"/>
      <c r="AL401" s="58"/>
      <c r="AM401" s="56"/>
      <c r="AN401" s="59"/>
      <c r="AO401" s="60"/>
      <c r="AP401" s="56"/>
      <c r="AQ401" s="56"/>
      <c r="AR401" s="56"/>
    </row>
    <row r="402" ht="15.75" customHeight="1">
      <c r="C402" s="56"/>
      <c r="K402" s="61"/>
      <c r="N402" s="2"/>
      <c r="AC402" s="56"/>
      <c r="AD402" s="56"/>
      <c r="AE402" s="56"/>
      <c r="AF402" s="56"/>
      <c r="AG402" s="56"/>
      <c r="AH402" s="56"/>
      <c r="AI402" s="56"/>
      <c r="AJ402" s="56"/>
      <c r="AK402" s="56"/>
      <c r="AL402" s="58"/>
      <c r="AM402" s="56"/>
      <c r="AN402" s="59"/>
      <c r="AO402" s="60"/>
      <c r="AP402" s="56"/>
      <c r="AQ402" s="56"/>
      <c r="AR402" s="56"/>
    </row>
    <row r="403" ht="15.75" customHeight="1">
      <c r="C403" s="56"/>
      <c r="K403" s="61"/>
      <c r="N403" s="2"/>
      <c r="AC403" s="56"/>
      <c r="AD403" s="56"/>
      <c r="AE403" s="56"/>
      <c r="AF403" s="56"/>
      <c r="AG403" s="56"/>
      <c r="AH403" s="56"/>
      <c r="AI403" s="56"/>
      <c r="AJ403" s="56"/>
      <c r="AK403" s="56"/>
      <c r="AL403" s="58"/>
      <c r="AM403" s="56"/>
      <c r="AN403" s="59"/>
      <c r="AO403" s="60"/>
      <c r="AP403" s="56"/>
      <c r="AQ403" s="56"/>
      <c r="AR403" s="56"/>
    </row>
    <row r="404" ht="15.75" customHeight="1">
      <c r="C404" s="56"/>
      <c r="K404" s="61"/>
      <c r="N404" s="2"/>
      <c r="AC404" s="56"/>
      <c r="AD404" s="56"/>
      <c r="AE404" s="56"/>
      <c r="AF404" s="56"/>
      <c r="AG404" s="56"/>
      <c r="AH404" s="56"/>
      <c r="AI404" s="56"/>
      <c r="AJ404" s="56"/>
      <c r="AK404" s="56"/>
      <c r="AL404" s="58"/>
      <c r="AM404" s="56"/>
      <c r="AN404" s="59"/>
      <c r="AO404" s="60"/>
      <c r="AP404" s="56"/>
      <c r="AQ404" s="56"/>
      <c r="AR404" s="56"/>
    </row>
    <row r="405" ht="15.75" customHeight="1">
      <c r="C405" s="56"/>
      <c r="K405" s="61"/>
      <c r="N405" s="2"/>
      <c r="AC405" s="56"/>
      <c r="AD405" s="56"/>
      <c r="AE405" s="56"/>
      <c r="AF405" s="56"/>
      <c r="AG405" s="56"/>
      <c r="AH405" s="56"/>
      <c r="AI405" s="56"/>
      <c r="AJ405" s="56"/>
      <c r="AK405" s="56"/>
      <c r="AL405" s="58"/>
      <c r="AM405" s="56"/>
      <c r="AN405" s="59"/>
      <c r="AO405" s="60"/>
      <c r="AP405" s="56"/>
      <c r="AQ405" s="56"/>
      <c r="AR405" s="56"/>
    </row>
    <row r="406" ht="15.75" customHeight="1">
      <c r="C406" s="56"/>
      <c r="K406" s="61"/>
      <c r="N406" s="2"/>
      <c r="AC406" s="56"/>
      <c r="AD406" s="56"/>
      <c r="AE406" s="56"/>
      <c r="AF406" s="56"/>
      <c r="AG406" s="56"/>
      <c r="AH406" s="56"/>
      <c r="AI406" s="56"/>
      <c r="AJ406" s="56"/>
      <c r="AK406" s="56"/>
      <c r="AL406" s="58"/>
      <c r="AM406" s="56"/>
      <c r="AN406" s="59"/>
      <c r="AO406" s="60"/>
      <c r="AP406" s="56"/>
      <c r="AQ406" s="56"/>
      <c r="AR406" s="56"/>
    </row>
    <row r="407" ht="15.75" customHeight="1">
      <c r="C407" s="56"/>
      <c r="K407" s="61"/>
      <c r="N407" s="2"/>
      <c r="AC407" s="56"/>
      <c r="AD407" s="56"/>
      <c r="AE407" s="56"/>
      <c r="AF407" s="56"/>
      <c r="AG407" s="56"/>
      <c r="AH407" s="56"/>
      <c r="AI407" s="56"/>
      <c r="AJ407" s="56"/>
      <c r="AK407" s="56"/>
      <c r="AL407" s="58"/>
      <c r="AM407" s="56"/>
      <c r="AN407" s="59"/>
      <c r="AO407" s="60"/>
      <c r="AP407" s="56"/>
      <c r="AQ407" s="56"/>
      <c r="AR407" s="56"/>
    </row>
    <row r="408" ht="15.75" customHeight="1">
      <c r="C408" s="56"/>
      <c r="K408" s="61"/>
      <c r="N408" s="2"/>
      <c r="AC408" s="56"/>
      <c r="AD408" s="56"/>
      <c r="AE408" s="56"/>
      <c r="AF408" s="56"/>
      <c r="AG408" s="56"/>
      <c r="AH408" s="56"/>
      <c r="AI408" s="56"/>
      <c r="AJ408" s="56"/>
      <c r="AK408" s="56"/>
      <c r="AL408" s="58"/>
      <c r="AM408" s="56"/>
      <c r="AN408" s="59"/>
      <c r="AO408" s="60"/>
      <c r="AP408" s="56"/>
      <c r="AQ408" s="56"/>
      <c r="AR408" s="56"/>
    </row>
    <row r="409" ht="15.75" customHeight="1">
      <c r="C409" s="56"/>
      <c r="K409" s="61"/>
      <c r="N409" s="2"/>
      <c r="AC409" s="56"/>
      <c r="AD409" s="56"/>
      <c r="AE409" s="56"/>
      <c r="AF409" s="56"/>
      <c r="AG409" s="56"/>
      <c r="AH409" s="56"/>
      <c r="AI409" s="56"/>
      <c r="AJ409" s="56"/>
      <c r="AK409" s="56"/>
      <c r="AL409" s="58"/>
      <c r="AM409" s="56"/>
      <c r="AN409" s="59"/>
      <c r="AO409" s="60"/>
      <c r="AP409" s="56"/>
      <c r="AQ409" s="56"/>
      <c r="AR409" s="56"/>
    </row>
    <row r="410" ht="15.75" customHeight="1">
      <c r="C410" s="56"/>
      <c r="K410" s="61"/>
      <c r="N410" s="2"/>
      <c r="AC410" s="56"/>
      <c r="AD410" s="56"/>
      <c r="AE410" s="56"/>
      <c r="AF410" s="56"/>
      <c r="AG410" s="56"/>
      <c r="AH410" s="56"/>
      <c r="AI410" s="56"/>
      <c r="AJ410" s="56"/>
      <c r="AK410" s="56"/>
      <c r="AL410" s="58"/>
      <c r="AM410" s="56"/>
      <c r="AN410" s="59"/>
      <c r="AO410" s="60"/>
      <c r="AP410" s="56"/>
      <c r="AQ410" s="56"/>
      <c r="AR410" s="56"/>
    </row>
    <row r="411" ht="15.75" customHeight="1">
      <c r="C411" s="56"/>
      <c r="K411" s="61"/>
      <c r="N411" s="2"/>
      <c r="AC411" s="56"/>
      <c r="AD411" s="56"/>
      <c r="AE411" s="56"/>
      <c r="AF411" s="56"/>
      <c r="AG411" s="56"/>
      <c r="AH411" s="56"/>
      <c r="AI411" s="56"/>
      <c r="AJ411" s="56"/>
      <c r="AK411" s="56"/>
      <c r="AL411" s="58"/>
      <c r="AM411" s="56"/>
      <c r="AN411" s="59"/>
      <c r="AO411" s="60"/>
      <c r="AP411" s="56"/>
      <c r="AQ411" s="56"/>
      <c r="AR411" s="56"/>
    </row>
    <row r="412" ht="15.75" customHeight="1">
      <c r="C412" s="56"/>
      <c r="K412" s="61"/>
      <c r="N412" s="2"/>
      <c r="AC412" s="56"/>
      <c r="AD412" s="56"/>
      <c r="AE412" s="56"/>
      <c r="AF412" s="56"/>
      <c r="AG412" s="56"/>
      <c r="AH412" s="56"/>
      <c r="AI412" s="56"/>
      <c r="AJ412" s="56"/>
      <c r="AK412" s="56"/>
      <c r="AL412" s="58"/>
      <c r="AM412" s="56"/>
      <c r="AN412" s="59"/>
      <c r="AO412" s="60"/>
      <c r="AP412" s="56"/>
      <c r="AQ412" s="56"/>
      <c r="AR412" s="56"/>
    </row>
    <row r="413" ht="15.75" customHeight="1">
      <c r="C413" s="56"/>
      <c r="K413" s="61"/>
      <c r="N413" s="2"/>
      <c r="AC413" s="56"/>
      <c r="AD413" s="56"/>
      <c r="AE413" s="56"/>
      <c r="AF413" s="56"/>
      <c r="AG413" s="56"/>
      <c r="AH413" s="56"/>
      <c r="AI413" s="56"/>
      <c r="AJ413" s="56"/>
      <c r="AK413" s="56"/>
      <c r="AL413" s="58"/>
      <c r="AM413" s="56"/>
      <c r="AN413" s="59"/>
      <c r="AO413" s="60"/>
      <c r="AP413" s="56"/>
      <c r="AQ413" s="56"/>
      <c r="AR413" s="56"/>
    </row>
    <row r="414" ht="15.75" customHeight="1">
      <c r="C414" s="56"/>
      <c r="K414" s="61"/>
      <c r="N414" s="2"/>
      <c r="AC414" s="56"/>
      <c r="AD414" s="56"/>
      <c r="AE414" s="56"/>
      <c r="AF414" s="56"/>
      <c r="AG414" s="56"/>
      <c r="AH414" s="56"/>
      <c r="AI414" s="56"/>
      <c r="AJ414" s="56"/>
      <c r="AK414" s="56"/>
      <c r="AL414" s="58"/>
      <c r="AM414" s="56"/>
      <c r="AN414" s="59"/>
      <c r="AO414" s="60"/>
      <c r="AP414" s="56"/>
      <c r="AQ414" s="56"/>
      <c r="AR414" s="56"/>
    </row>
    <row r="415" ht="15.75" customHeight="1">
      <c r="C415" s="56"/>
      <c r="K415" s="61"/>
      <c r="N415" s="2"/>
      <c r="AC415" s="56"/>
      <c r="AD415" s="56"/>
      <c r="AE415" s="56"/>
      <c r="AF415" s="56"/>
      <c r="AG415" s="56"/>
      <c r="AH415" s="56"/>
      <c r="AI415" s="56"/>
      <c r="AJ415" s="56"/>
      <c r="AK415" s="56"/>
      <c r="AL415" s="58"/>
      <c r="AM415" s="56"/>
      <c r="AN415" s="59"/>
      <c r="AO415" s="60"/>
      <c r="AP415" s="56"/>
      <c r="AQ415" s="56"/>
      <c r="AR415" s="56"/>
    </row>
    <row r="416" ht="15.75" customHeight="1">
      <c r="C416" s="56"/>
      <c r="K416" s="61"/>
      <c r="N416" s="2"/>
      <c r="AC416" s="56"/>
      <c r="AD416" s="56"/>
      <c r="AE416" s="56"/>
      <c r="AF416" s="56"/>
      <c r="AG416" s="56"/>
      <c r="AH416" s="56"/>
      <c r="AI416" s="56"/>
      <c r="AJ416" s="56"/>
      <c r="AK416" s="56"/>
      <c r="AL416" s="58"/>
      <c r="AM416" s="56"/>
      <c r="AN416" s="59"/>
      <c r="AO416" s="60"/>
      <c r="AP416" s="56"/>
      <c r="AQ416" s="56"/>
      <c r="AR416" s="56"/>
    </row>
    <row r="417" ht="15.75" customHeight="1">
      <c r="C417" s="56"/>
      <c r="K417" s="61"/>
      <c r="N417" s="2"/>
      <c r="AC417" s="56"/>
      <c r="AD417" s="56"/>
      <c r="AE417" s="56"/>
      <c r="AF417" s="56"/>
      <c r="AG417" s="56"/>
      <c r="AH417" s="56"/>
      <c r="AI417" s="56"/>
      <c r="AJ417" s="56"/>
      <c r="AK417" s="56"/>
      <c r="AL417" s="58"/>
      <c r="AM417" s="56"/>
      <c r="AN417" s="59"/>
      <c r="AO417" s="60"/>
      <c r="AP417" s="56"/>
      <c r="AQ417" s="56"/>
      <c r="AR417" s="56"/>
    </row>
    <row r="418" ht="15.75" customHeight="1">
      <c r="C418" s="56"/>
      <c r="K418" s="61"/>
      <c r="N418" s="2"/>
      <c r="AC418" s="56"/>
      <c r="AD418" s="56"/>
      <c r="AE418" s="56"/>
      <c r="AF418" s="56"/>
      <c r="AG418" s="56"/>
      <c r="AH418" s="56"/>
      <c r="AI418" s="56"/>
      <c r="AJ418" s="56"/>
      <c r="AK418" s="56"/>
      <c r="AL418" s="58"/>
      <c r="AM418" s="56"/>
      <c r="AN418" s="59"/>
      <c r="AO418" s="60"/>
      <c r="AP418" s="56"/>
      <c r="AQ418" s="56"/>
      <c r="AR418" s="56"/>
    </row>
    <row r="419" ht="15.75" customHeight="1">
      <c r="C419" s="56"/>
      <c r="K419" s="61"/>
      <c r="N419" s="2"/>
      <c r="AC419" s="56"/>
      <c r="AD419" s="56"/>
      <c r="AE419" s="56"/>
      <c r="AF419" s="56"/>
      <c r="AG419" s="56"/>
      <c r="AH419" s="56"/>
      <c r="AI419" s="56"/>
      <c r="AJ419" s="56"/>
      <c r="AK419" s="56"/>
      <c r="AL419" s="58"/>
      <c r="AM419" s="56"/>
      <c r="AN419" s="59"/>
      <c r="AO419" s="60"/>
      <c r="AP419" s="56"/>
      <c r="AQ419" s="56"/>
      <c r="AR419" s="56"/>
    </row>
    <row r="420" ht="15.75" customHeight="1">
      <c r="C420" s="56"/>
      <c r="K420" s="61"/>
      <c r="N420" s="2"/>
      <c r="AC420" s="56"/>
      <c r="AD420" s="56"/>
      <c r="AE420" s="56"/>
      <c r="AF420" s="56"/>
      <c r="AG420" s="56"/>
      <c r="AH420" s="56"/>
      <c r="AI420" s="56"/>
      <c r="AJ420" s="56"/>
      <c r="AK420" s="56"/>
      <c r="AL420" s="58"/>
      <c r="AM420" s="56"/>
      <c r="AN420" s="59"/>
      <c r="AO420" s="60"/>
      <c r="AP420" s="56"/>
      <c r="AQ420" s="56"/>
      <c r="AR420" s="56"/>
    </row>
    <row r="421" ht="15.75" customHeight="1">
      <c r="C421" s="56"/>
      <c r="K421" s="61"/>
      <c r="N421" s="2"/>
      <c r="AC421" s="56"/>
      <c r="AD421" s="56"/>
      <c r="AE421" s="56"/>
      <c r="AF421" s="56"/>
      <c r="AG421" s="56"/>
      <c r="AH421" s="56"/>
      <c r="AI421" s="56"/>
      <c r="AJ421" s="56"/>
      <c r="AK421" s="56"/>
      <c r="AL421" s="58"/>
      <c r="AM421" s="56"/>
      <c r="AN421" s="59"/>
      <c r="AO421" s="60"/>
      <c r="AP421" s="56"/>
      <c r="AQ421" s="56"/>
      <c r="AR421" s="56"/>
    </row>
    <row r="422" ht="15.75" customHeight="1">
      <c r="C422" s="56"/>
      <c r="K422" s="61"/>
      <c r="N422" s="2"/>
      <c r="AC422" s="56"/>
      <c r="AD422" s="56"/>
      <c r="AE422" s="56"/>
      <c r="AF422" s="56"/>
      <c r="AG422" s="56"/>
      <c r="AH422" s="56"/>
      <c r="AI422" s="56"/>
      <c r="AJ422" s="56"/>
      <c r="AK422" s="56"/>
      <c r="AL422" s="58"/>
      <c r="AM422" s="56"/>
      <c r="AN422" s="59"/>
      <c r="AO422" s="60"/>
      <c r="AP422" s="56"/>
      <c r="AQ422" s="56"/>
      <c r="AR422" s="56"/>
    </row>
    <row r="423" ht="15.75" customHeight="1">
      <c r="C423" s="56"/>
      <c r="K423" s="61"/>
      <c r="N423" s="2"/>
      <c r="AC423" s="56"/>
      <c r="AD423" s="56"/>
      <c r="AE423" s="56"/>
      <c r="AF423" s="56"/>
      <c r="AG423" s="56"/>
      <c r="AH423" s="56"/>
      <c r="AI423" s="56"/>
      <c r="AJ423" s="56"/>
      <c r="AK423" s="56"/>
      <c r="AL423" s="58"/>
      <c r="AM423" s="56"/>
      <c r="AN423" s="59"/>
      <c r="AO423" s="60"/>
      <c r="AP423" s="56"/>
      <c r="AQ423" s="56"/>
      <c r="AR423" s="56"/>
    </row>
    <row r="424" ht="15.75" customHeight="1">
      <c r="C424" s="56"/>
      <c r="K424" s="61"/>
      <c r="N424" s="2"/>
      <c r="AC424" s="56"/>
      <c r="AD424" s="56"/>
      <c r="AE424" s="56"/>
      <c r="AF424" s="56"/>
      <c r="AG424" s="56"/>
      <c r="AH424" s="56"/>
      <c r="AI424" s="56"/>
      <c r="AJ424" s="56"/>
      <c r="AK424" s="56"/>
      <c r="AL424" s="58"/>
      <c r="AM424" s="56"/>
      <c r="AN424" s="59"/>
      <c r="AO424" s="60"/>
      <c r="AP424" s="56"/>
      <c r="AQ424" s="56"/>
      <c r="AR424" s="56"/>
    </row>
    <row r="425" ht="15.75" customHeight="1">
      <c r="C425" s="56"/>
      <c r="K425" s="61"/>
      <c r="N425" s="2"/>
      <c r="AC425" s="56"/>
      <c r="AD425" s="56"/>
      <c r="AE425" s="56"/>
      <c r="AF425" s="56"/>
      <c r="AG425" s="56"/>
      <c r="AH425" s="56"/>
      <c r="AI425" s="56"/>
      <c r="AJ425" s="56"/>
      <c r="AK425" s="56"/>
      <c r="AL425" s="58"/>
      <c r="AM425" s="56"/>
      <c r="AN425" s="59"/>
      <c r="AO425" s="60"/>
      <c r="AP425" s="56"/>
      <c r="AQ425" s="56"/>
      <c r="AR425" s="56"/>
    </row>
    <row r="426" ht="15.75" customHeight="1">
      <c r="C426" s="56"/>
      <c r="K426" s="61"/>
      <c r="N426" s="2"/>
      <c r="AC426" s="56"/>
      <c r="AD426" s="56"/>
      <c r="AE426" s="56"/>
      <c r="AF426" s="56"/>
      <c r="AG426" s="56"/>
      <c r="AH426" s="56"/>
      <c r="AI426" s="56"/>
      <c r="AJ426" s="56"/>
      <c r="AK426" s="56"/>
      <c r="AL426" s="58"/>
      <c r="AM426" s="56"/>
      <c r="AN426" s="59"/>
      <c r="AO426" s="60"/>
      <c r="AP426" s="56"/>
      <c r="AQ426" s="56"/>
      <c r="AR426" s="56"/>
    </row>
    <row r="427" ht="15.75" customHeight="1">
      <c r="C427" s="56"/>
      <c r="K427" s="61"/>
      <c r="N427" s="2"/>
      <c r="AC427" s="56"/>
      <c r="AD427" s="56"/>
      <c r="AE427" s="56"/>
      <c r="AF427" s="56"/>
      <c r="AG427" s="56"/>
      <c r="AH427" s="56"/>
      <c r="AI427" s="56"/>
      <c r="AJ427" s="56"/>
      <c r="AK427" s="56"/>
      <c r="AL427" s="58"/>
      <c r="AM427" s="56"/>
      <c r="AN427" s="59"/>
      <c r="AO427" s="60"/>
      <c r="AP427" s="56"/>
      <c r="AQ427" s="56"/>
      <c r="AR427" s="56"/>
    </row>
    <row r="428" ht="15.75" customHeight="1">
      <c r="C428" s="56"/>
      <c r="K428" s="61"/>
      <c r="N428" s="2"/>
      <c r="AC428" s="56"/>
      <c r="AD428" s="56"/>
      <c r="AE428" s="56"/>
      <c r="AF428" s="56"/>
      <c r="AG428" s="56"/>
      <c r="AH428" s="56"/>
      <c r="AI428" s="56"/>
      <c r="AJ428" s="56"/>
      <c r="AK428" s="56"/>
      <c r="AL428" s="58"/>
      <c r="AM428" s="56"/>
      <c r="AN428" s="59"/>
      <c r="AO428" s="60"/>
      <c r="AP428" s="56"/>
      <c r="AQ428" s="56"/>
      <c r="AR428" s="56"/>
    </row>
    <row r="429" ht="15.75" customHeight="1">
      <c r="C429" s="56"/>
      <c r="K429" s="61"/>
      <c r="N429" s="2"/>
      <c r="AC429" s="56"/>
      <c r="AD429" s="56"/>
      <c r="AE429" s="56"/>
      <c r="AF429" s="56"/>
      <c r="AG429" s="56"/>
      <c r="AH429" s="56"/>
      <c r="AI429" s="56"/>
      <c r="AJ429" s="56"/>
      <c r="AK429" s="56"/>
      <c r="AL429" s="58"/>
      <c r="AM429" s="56"/>
      <c r="AN429" s="59"/>
      <c r="AO429" s="60"/>
      <c r="AP429" s="56"/>
      <c r="AQ429" s="56"/>
      <c r="AR429" s="56"/>
    </row>
    <row r="430" ht="15.75" customHeight="1">
      <c r="C430" s="56"/>
      <c r="K430" s="61"/>
      <c r="N430" s="2"/>
      <c r="AC430" s="56"/>
      <c r="AD430" s="56"/>
      <c r="AE430" s="56"/>
      <c r="AF430" s="56"/>
      <c r="AG430" s="56"/>
      <c r="AH430" s="56"/>
      <c r="AI430" s="56"/>
      <c r="AJ430" s="56"/>
      <c r="AK430" s="56"/>
      <c r="AL430" s="58"/>
      <c r="AM430" s="56"/>
      <c r="AN430" s="59"/>
      <c r="AO430" s="60"/>
      <c r="AP430" s="56"/>
      <c r="AQ430" s="56"/>
      <c r="AR430" s="56"/>
    </row>
    <row r="431" ht="15.75" customHeight="1">
      <c r="C431" s="56"/>
      <c r="K431" s="61"/>
      <c r="N431" s="2"/>
      <c r="AC431" s="56"/>
      <c r="AD431" s="56"/>
      <c r="AE431" s="56"/>
      <c r="AF431" s="56"/>
      <c r="AG431" s="56"/>
      <c r="AH431" s="56"/>
      <c r="AI431" s="56"/>
      <c r="AJ431" s="56"/>
      <c r="AK431" s="56"/>
      <c r="AL431" s="58"/>
      <c r="AM431" s="56"/>
      <c r="AN431" s="59"/>
      <c r="AO431" s="60"/>
      <c r="AP431" s="56"/>
      <c r="AQ431" s="56"/>
      <c r="AR431" s="56"/>
    </row>
    <row r="432" ht="15.75" customHeight="1">
      <c r="C432" s="56"/>
      <c r="K432" s="61"/>
      <c r="N432" s="2"/>
      <c r="AC432" s="56"/>
      <c r="AD432" s="56"/>
      <c r="AE432" s="56"/>
      <c r="AF432" s="56"/>
      <c r="AG432" s="56"/>
      <c r="AH432" s="56"/>
      <c r="AI432" s="56"/>
      <c r="AJ432" s="56"/>
      <c r="AK432" s="56"/>
      <c r="AL432" s="58"/>
      <c r="AM432" s="56"/>
      <c r="AN432" s="59"/>
      <c r="AO432" s="60"/>
      <c r="AP432" s="56"/>
      <c r="AQ432" s="56"/>
      <c r="AR432" s="56"/>
    </row>
    <row r="433" ht="15.75" customHeight="1">
      <c r="C433" s="56"/>
      <c r="K433" s="61"/>
      <c r="N433" s="2"/>
      <c r="AC433" s="56"/>
      <c r="AD433" s="56"/>
      <c r="AE433" s="56"/>
      <c r="AF433" s="56"/>
      <c r="AG433" s="56"/>
      <c r="AH433" s="56"/>
      <c r="AI433" s="56"/>
      <c r="AJ433" s="56"/>
      <c r="AK433" s="56"/>
      <c r="AL433" s="58"/>
      <c r="AM433" s="56"/>
      <c r="AN433" s="59"/>
      <c r="AO433" s="60"/>
      <c r="AP433" s="56"/>
      <c r="AQ433" s="56"/>
      <c r="AR433" s="56"/>
    </row>
    <row r="434" ht="15.75" customHeight="1">
      <c r="C434" s="56"/>
      <c r="K434" s="61"/>
      <c r="N434" s="2"/>
      <c r="AC434" s="56"/>
      <c r="AD434" s="56"/>
      <c r="AE434" s="56"/>
      <c r="AF434" s="56"/>
      <c r="AG434" s="56"/>
      <c r="AH434" s="56"/>
      <c r="AI434" s="56"/>
      <c r="AJ434" s="56"/>
      <c r="AK434" s="56"/>
      <c r="AL434" s="58"/>
      <c r="AM434" s="56"/>
      <c r="AN434" s="59"/>
      <c r="AO434" s="60"/>
      <c r="AP434" s="56"/>
      <c r="AQ434" s="56"/>
      <c r="AR434" s="56"/>
    </row>
    <row r="435" ht="15.75" customHeight="1">
      <c r="C435" s="56"/>
      <c r="K435" s="61"/>
      <c r="N435" s="2"/>
      <c r="AC435" s="56"/>
      <c r="AD435" s="56"/>
      <c r="AE435" s="56"/>
      <c r="AF435" s="56"/>
      <c r="AG435" s="56"/>
      <c r="AH435" s="56"/>
      <c r="AI435" s="56"/>
      <c r="AJ435" s="56"/>
      <c r="AK435" s="56"/>
      <c r="AL435" s="58"/>
      <c r="AM435" s="56"/>
      <c r="AN435" s="59"/>
      <c r="AO435" s="60"/>
      <c r="AP435" s="56"/>
      <c r="AQ435" s="56"/>
      <c r="AR435" s="56"/>
    </row>
    <row r="436" ht="15.75" customHeight="1">
      <c r="C436" s="56"/>
      <c r="K436" s="61"/>
      <c r="N436" s="2"/>
      <c r="AC436" s="56"/>
      <c r="AD436" s="56"/>
      <c r="AE436" s="56"/>
      <c r="AF436" s="56"/>
      <c r="AG436" s="56"/>
      <c r="AH436" s="56"/>
      <c r="AI436" s="56"/>
      <c r="AJ436" s="56"/>
      <c r="AK436" s="56"/>
      <c r="AL436" s="58"/>
      <c r="AM436" s="56"/>
      <c r="AN436" s="59"/>
      <c r="AO436" s="60"/>
      <c r="AP436" s="56"/>
      <c r="AQ436" s="56"/>
      <c r="AR436" s="56"/>
    </row>
    <row r="437" ht="15.75" customHeight="1">
      <c r="C437" s="56"/>
      <c r="K437" s="61"/>
      <c r="N437" s="2"/>
      <c r="AC437" s="56"/>
      <c r="AD437" s="56"/>
      <c r="AE437" s="56"/>
      <c r="AF437" s="56"/>
      <c r="AG437" s="56"/>
      <c r="AH437" s="56"/>
      <c r="AI437" s="56"/>
      <c r="AJ437" s="56"/>
      <c r="AK437" s="56"/>
      <c r="AL437" s="58"/>
      <c r="AM437" s="56"/>
      <c r="AN437" s="59"/>
      <c r="AO437" s="60"/>
      <c r="AP437" s="56"/>
      <c r="AQ437" s="56"/>
      <c r="AR437" s="56"/>
    </row>
    <row r="438" ht="15.75" customHeight="1">
      <c r="C438" s="56"/>
      <c r="K438" s="61"/>
      <c r="N438" s="2"/>
      <c r="AC438" s="56"/>
      <c r="AD438" s="56"/>
      <c r="AE438" s="56"/>
      <c r="AF438" s="56"/>
      <c r="AG438" s="56"/>
      <c r="AH438" s="56"/>
      <c r="AI438" s="56"/>
      <c r="AJ438" s="56"/>
      <c r="AK438" s="56"/>
      <c r="AL438" s="58"/>
      <c r="AM438" s="56"/>
      <c r="AN438" s="59"/>
      <c r="AO438" s="60"/>
      <c r="AP438" s="56"/>
      <c r="AQ438" s="56"/>
      <c r="AR438" s="56"/>
    </row>
    <row r="439" ht="15.75" customHeight="1">
      <c r="C439" s="56"/>
      <c r="K439" s="61"/>
      <c r="N439" s="2"/>
      <c r="AC439" s="56"/>
      <c r="AD439" s="56"/>
      <c r="AE439" s="56"/>
      <c r="AF439" s="56"/>
      <c r="AG439" s="56"/>
      <c r="AH439" s="56"/>
      <c r="AI439" s="56"/>
      <c r="AJ439" s="56"/>
      <c r="AK439" s="56"/>
      <c r="AL439" s="58"/>
      <c r="AM439" s="56"/>
      <c r="AN439" s="59"/>
      <c r="AO439" s="60"/>
      <c r="AP439" s="56"/>
      <c r="AQ439" s="56"/>
      <c r="AR439" s="56"/>
    </row>
    <row r="440" ht="15.75" customHeight="1">
      <c r="C440" s="56"/>
      <c r="K440" s="61"/>
      <c r="N440" s="2"/>
      <c r="AC440" s="56"/>
      <c r="AD440" s="56"/>
      <c r="AE440" s="56"/>
      <c r="AF440" s="56"/>
      <c r="AG440" s="56"/>
      <c r="AH440" s="56"/>
      <c r="AI440" s="56"/>
      <c r="AJ440" s="56"/>
      <c r="AK440" s="56"/>
      <c r="AL440" s="58"/>
      <c r="AM440" s="56"/>
      <c r="AN440" s="59"/>
      <c r="AO440" s="60"/>
      <c r="AP440" s="56"/>
      <c r="AQ440" s="56"/>
      <c r="AR440" s="56"/>
    </row>
    <row r="441" ht="15.75" customHeight="1">
      <c r="C441" s="56"/>
      <c r="K441" s="61"/>
      <c r="N441" s="2"/>
      <c r="AC441" s="56"/>
      <c r="AD441" s="56"/>
      <c r="AE441" s="56"/>
      <c r="AF441" s="56"/>
      <c r="AG441" s="56"/>
      <c r="AH441" s="56"/>
      <c r="AI441" s="56"/>
      <c r="AJ441" s="56"/>
      <c r="AK441" s="56"/>
      <c r="AL441" s="58"/>
      <c r="AM441" s="56"/>
      <c r="AN441" s="59"/>
      <c r="AO441" s="60"/>
      <c r="AP441" s="56"/>
      <c r="AQ441" s="56"/>
      <c r="AR441" s="56"/>
    </row>
    <row r="442" ht="15.75" customHeight="1">
      <c r="C442" s="56"/>
      <c r="K442" s="61"/>
      <c r="N442" s="2"/>
      <c r="AC442" s="56"/>
      <c r="AD442" s="56"/>
      <c r="AE442" s="56"/>
      <c r="AF442" s="56"/>
      <c r="AG442" s="56"/>
      <c r="AH442" s="56"/>
      <c r="AI442" s="56"/>
      <c r="AJ442" s="56"/>
      <c r="AK442" s="56"/>
      <c r="AL442" s="58"/>
      <c r="AM442" s="56"/>
      <c r="AN442" s="59"/>
      <c r="AO442" s="60"/>
      <c r="AP442" s="56"/>
      <c r="AQ442" s="56"/>
      <c r="AR442" s="56"/>
    </row>
    <row r="443" ht="15.75" customHeight="1">
      <c r="C443" s="56"/>
      <c r="K443" s="61"/>
      <c r="N443" s="2"/>
      <c r="AC443" s="56"/>
      <c r="AD443" s="56"/>
      <c r="AE443" s="56"/>
      <c r="AF443" s="56"/>
      <c r="AG443" s="56"/>
      <c r="AH443" s="56"/>
      <c r="AI443" s="56"/>
      <c r="AJ443" s="56"/>
      <c r="AK443" s="56"/>
      <c r="AL443" s="58"/>
      <c r="AM443" s="56"/>
      <c r="AN443" s="59"/>
      <c r="AO443" s="60"/>
      <c r="AP443" s="56"/>
      <c r="AQ443" s="56"/>
      <c r="AR443" s="56"/>
    </row>
    <row r="444" ht="15.75" customHeight="1">
      <c r="C444" s="56"/>
      <c r="K444" s="61"/>
      <c r="N444" s="2"/>
      <c r="AC444" s="56"/>
      <c r="AD444" s="56"/>
      <c r="AE444" s="56"/>
      <c r="AF444" s="56"/>
      <c r="AG444" s="56"/>
      <c r="AH444" s="56"/>
      <c r="AI444" s="56"/>
      <c r="AJ444" s="56"/>
      <c r="AK444" s="56"/>
      <c r="AL444" s="58"/>
      <c r="AM444" s="56"/>
      <c r="AN444" s="59"/>
      <c r="AO444" s="60"/>
      <c r="AP444" s="56"/>
      <c r="AQ444" s="56"/>
      <c r="AR444" s="56"/>
    </row>
    <row r="445" ht="15.75" customHeight="1">
      <c r="C445" s="56"/>
      <c r="K445" s="61"/>
      <c r="N445" s="2"/>
      <c r="AC445" s="56"/>
      <c r="AD445" s="56"/>
      <c r="AE445" s="56"/>
      <c r="AF445" s="56"/>
      <c r="AG445" s="56"/>
      <c r="AH445" s="56"/>
      <c r="AI445" s="56"/>
      <c r="AJ445" s="56"/>
      <c r="AK445" s="56"/>
      <c r="AL445" s="58"/>
      <c r="AM445" s="56"/>
      <c r="AN445" s="59"/>
      <c r="AO445" s="60"/>
      <c r="AP445" s="56"/>
      <c r="AQ445" s="56"/>
      <c r="AR445" s="56"/>
    </row>
    <row r="446" ht="15.75" customHeight="1">
      <c r="C446" s="56"/>
      <c r="K446" s="61"/>
      <c r="N446" s="2"/>
      <c r="AC446" s="56"/>
      <c r="AD446" s="56"/>
      <c r="AE446" s="56"/>
      <c r="AF446" s="56"/>
      <c r="AG446" s="56"/>
      <c r="AH446" s="56"/>
      <c r="AI446" s="56"/>
      <c r="AJ446" s="56"/>
      <c r="AK446" s="56"/>
      <c r="AL446" s="58"/>
      <c r="AM446" s="56"/>
      <c r="AN446" s="59"/>
      <c r="AO446" s="60"/>
      <c r="AP446" s="56"/>
      <c r="AQ446" s="56"/>
      <c r="AR446" s="56"/>
    </row>
    <row r="447" ht="15.75" customHeight="1">
      <c r="C447" s="56"/>
      <c r="K447" s="61"/>
      <c r="N447" s="2"/>
      <c r="AC447" s="56"/>
      <c r="AD447" s="56"/>
      <c r="AE447" s="56"/>
      <c r="AF447" s="56"/>
      <c r="AG447" s="56"/>
      <c r="AH447" s="56"/>
      <c r="AI447" s="56"/>
      <c r="AJ447" s="56"/>
      <c r="AK447" s="56"/>
      <c r="AL447" s="58"/>
      <c r="AM447" s="56"/>
      <c r="AN447" s="59"/>
      <c r="AO447" s="60"/>
      <c r="AP447" s="56"/>
      <c r="AQ447" s="56"/>
      <c r="AR447" s="56"/>
    </row>
    <row r="448" ht="15.75" customHeight="1">
      <c r="C448" s="56"/>
      <c r="K448" s="61"/>
      <c r="N448" s="2"/>
      <c r="AC448" s="56"/>
      <c r="AD448" s="56"/>
      <c r="AE448" s="56"/>
      <c r="AF448" s="56"/>
      <c r="AG448" s="56"/>
      <c r="AH448" s="56"/>
      <c r="AI448" s="56"/>
      <c r="AJ448" s="56"/>
      <c r="AK448" s="56"/>
      <c r="AL448" s="58"/>
      <c r="AM448" s="56"/>
      <c r="AN448" s="59"/>
      <c r="AO448" s="60"/>
      <c r="AP448" s="56"/>
      <c r="AQ448" s="56"/>
      <c r="AR448" s="56"/>
    </row>
    <row r="449" ht="15.75" customHeight="1">
      <c r="C449" s="56"/>
      <c r="K449" s="61"/>
      <c r="N449" s="2"/>
      <c r="AC449" s="56"/>
      <c r="AD449" s="56"/>
      <c r="AE449" s="56"/>
      <c r="AF449" s="56"/>
      <c r="AG449" s="56"/>
      <c r="AH449" s="56"/>
      <c r="AI449" s="56"/>
      <c r="AJ449" s="56"/>
      <c r="AK449" s="56"/>
      <c r="AL449" s="58"/>
      <c r="AM449" s="56"/>
      <c r="AN449" s="59"/>
      <c r="AO449" s="60"/>
      <c r="AP449" s="56"/>
      <c r="AQ449" s="56"/>
      <c r="AR449" s="56"/>
    </row>
    <row r="450" ht="15.75" customHeight="1">
      <c r="C450" s="56"/>
      <c r="K450" s="61"/>
      <c r="N450" s="2"/>
      <c r="AC450" s="56"/>
      <c r="AD450" s="56"/>
      <c r="AE450" s="56"/>
      <c r="AF450" s="56"/>
      <c r="AG450" s="56"/>
      <c r="AH450" s="56"/>
      <c r="AI450" s="56"/>
      <c r="AJ450" s="56"/>
      <c r="AK450" s="56"/>
      <c r="AL450" s="58"/>
      <c r="AM450" s="56"/>
      <c r="AN450" s="59"/>
      <c r="AO450" s="60"/>
      <c r="AP450" s="56"/>
      <c r="AQ450" s="56"/>
      <c r="AR450" s="56"/>
    </row>
    <row r="451" ht="15.75" customHeight="1">
      <c r="C451" s="56"/>
      <c r="K451" s="61"/>
      <c r="N451" s="2"/>
      <c r="AC451" s="56"/>
      <c r="AD451" s="56"/>
      <c r="AE451" s="56"/>
      <c r="AF451" s="56"/>
      <c r="AG451" s="56"/>
      <c r="AH451" s="56"/>
      <c r="AI451" s="56"/>
      <c r="AJ451" s="56"/>
      <c r="AK451" s="56"/>
      <c r="AL451" s="58"/>
      <c r="AM451" s="56"/>
      <c r="AN451" s="59"/>
      <c r="AO451" s="60"/>
      <c r="AP451" s="56"/>
      <c r="AQ451" s="56"/>
      <c r="AR451" s="56"/>
    </row>
    <row r="452" ht="15.75" customHeight="1">
      <c r="C452" s="56"/>
      <c r="K452" s="61"/>
      <c r="N452" s="2"/>
      <c r="AC452" s="56"/>
      <c r="AD452" s="56"/>
      <c r="AE452" s="56"/>
      <c r="AF452" s="56"/>
      <c r="AG452" s="56"/>
      <c r="AH452" s="56"/>
      <c r="AI452" s="56"/>
      <c r="AJ452" s="56"/>
      <c r="AK452" s="56"/>
      <c r="AL452" s="58"/>
      <c r="AM452" s="56"/>
      <c r="AN452" s="59"/>
      <c r="AO452" s="60"/>
      <c r="AP452" s="56"/>
      <c r="AQ452" s="56"/>
      <c r="AR452" s="56"/>
    </row>
    <row r="453" ht="15.75" customHeight="1">
      <c r="C453" s="56"/>
      <c r="K453" s="61"/>
      <c r="N453" s="2"/>
      <c r="AC453" s="56"/>
      <c r="AD453" s="56"/>
      <c r="AE453" s="56"/>
      <c r="AF453" s="56"/>
      <c r="AG453" s="56"/>
      <c r="AH453" s="56"/>
      <c r="AI453" s="56"/>
      <c r="AJ453" s="56"/>
      <c r="AK453" s="56"/>
      <c r="AL453" s="58"/>
      <c r="AM453" s="56"/>
      <c r="AN453" s="59"/>
      <c r="AO453" s="60"/>
      <c r="AP453" s="56"/>
      <c r="AQ453" s="56"/>
      <c r="AR453" s="56"/>
    </row>
    <row r="454" ht="15.75" customHeight="1">
      <c r="C454" s="56"/>
      <c r="K454" s="61"/>
      <c r="N454" s="2"/>
      <c r="AC454" s="56"/>
      <c r="AD454" s="56"/>
      <c r="AE454" s="56"/>
      <c r="AF454" s="56"/>
      <c r="AG454" s="56"/>
      <c r="AH454" s="56"/>
      <c r="AI454" s="56"/>
      <c r="AJ454" s="56"/>
      <c r="AK454" s="56"/>
      <c r="AL454" s="58"/>
      <c r="AM454" s="56"/>
      <c r="AN454" s="59"/>
      <c r="AO454" s="60"/>
      <c r="AP454" s="56"/>
      <c r="AQ454" s="56"/>
      <c r="AR454" s="56"/>
    </row>
    <row r="455" ht="15.75" customHeight="1">
      <c r="C455" s="56"/>
      <c r="K455" s="61"/>
      <c r="N455" s="2"/>
      <c r="AC455" s="56"/>
      <c r="AD455" s="56"/>
      <c r="AE455" s="56"/>
      <c r="AF455" s="56"/>
      <c r="AG455" s="56"/>
      <c r="AH455" s="56"/>
      <c r="AI455" s="56"/>
      <c r="AJ455" s="56"/>
      <c r="AK455" s="56"/>
      <c r="AL455" s="58"/>
      <c r="AM455" s="56"/>
      <c r="AN455" s="59"/>
      <c r="AO455" s="60"/>
      <c r="AP455" s="56"/>
      <c r="AQ455" s="56"/>
      <c r="AR455" s="56"/>
    </row>
    <row r="456" ht="15.75" customHeight="1">
      <c r="C456" s="56"/>
      <c r="K456" s="61"/>
      <c r="N456" s="2"/>
      <c r="AC456" s="56"/>
      <c r="AD456" s="56"/>
      <c r="AE456" s="56"/>
      <c r="AF456" s="56"/>
      <c r="AG456" s="56"/>
      <c r="AH456" s="56"/>
      <c r="AI456" s="56"/>
      <c r="AJ456" s="56"/>
      <c r="AK456" s="56"/>
      <c r="AL456" s="58"/>
      <c r="AM456" s="56"/>
      <c r="AN456" s="59"/>
      <c r="AO456" s="60"/>
      <c r="AP456" s="56"/>
      <c r="AQ456" s="56"/>
      <c r="AR456" s="56"/>
    </row>
    <row r="457" ht="15.75" customHeight="1">
      <c r="C457" s="56"/>
      <c r="K457" s="61"/>
      <c r="N457" s="2"/>
      <c r="AC457" s="56"/>
      <c r="AD457" s="56"/>
      <c r="AE457" s="56"/>
      <c r="AF457" s="56"/>
      <c r="AG457" s="56"/>
      <c r="AH457" s="56"/>
      <c r="AI457" s="56"/>
      <c r="AJ457" s="56"/>
      <c r="AK457" s="56"/>
      <c r="AL457" s="58"/>
      <c r="AM457" s="56"/>
      <c r="AN457" s="59"/>
      <c r="AO457" s="60"/>
      <c r="AP457" s="56"/>
      <c r="AQ457" s="56"/>
      <c r="AR457" s="56"/>
    </row>
    <row r="458" ht="15.75" customHeight="1">
      <c r="C458" s="56"/>
      <c r="K458" s="61"/>
      <c r="N458" s="2"/>
      <c r="AC458" s="56"/>
      <c r="AD458" s="56"/>
      <c r="AE458" s="56"/>
      <c r="AF458" s="56"/>
      <c r="AG458" s="56"/>
      <c r="AH458" s="56"/>
      <c r="AI458" s="56"/>
      <c r="AJ458" s="56"/>
      <c r="AK458" s="56"/>
      <c r="AL458" s="58"/>
      <c r="AM458" s="56"/>
      <c r="AN458" s="59"/>
      <c r="AO458" s="60"/>
      <c r="AP458" s="56"/>
      <c r="AQ458" s="56"/>
      <c r="AR458" s="56"/>
    </row>
    <row r="459" ht="15.75" customHeight="1">
      <c r="C459" s="56"/>
      <c r="K459" s="61"/>
      <c r="N459" s="2"/>
      <c r="AC459" s="56"/>
      <c r="AD459" s="56"/>
      <c r="AE459" s="56"/>
      <c r="AF459" s="56"/>
      <c r="AG459" s="56"/>
      <c r="AH459" s="56"/>
      <c r="AI459" s="56"/>
      <c r="AJ459" s="56"/>
      <c r="AK459" s="56"/>
      <c r="AL459" s="58"/>
      <c r="AM459" s="56"/>
      <c r="AN459" s="59"/>
      <c r="AO459" s="60"/>
      <c r="AP459" s="56"/>
      <c r="AQ459" s="56"/>
      <c r="AR459" s="56"/>
    </row>
    <row r="460" ht="15.75" customHeight="1">
      <c r="C460" s="56"/>
      <c r="K460" s="61"/>
      <c r="N460" s="2"/>
      <c r="AC460" s="56"/>
      <c r="AD460" s="56"/>
      <c r="AE460" s="56"/>
      <c r="AF460" s="56"/>
      <c r="AG460" s="56"/>
      <c r="AH460" s="56"/>
      <c r="AI460" s="56"/>
      <c r="AJ460" s="56"/>
      <c r="AK460" s="56"/>
      <c r="AL460" s="58"/>
      <c r="AM460" s="56"/>
      <c r="AN460" s="59"/>
      <c r="AO460" s="60"/>
      <c r="AP460" s="56"/>
      <c r="AQ460" s="56"/>
      <c r="AR460" s="56"/>
    </row>
    <row r="461" ht="15.75" customHeight="1">
      <c r="C461" s="56"/>
      <c r="K461" s="61"/>
      <c r="N461" s="2"/>
      <c r="AC461" s="56"/>
      <c r="AD461" s="56"/>
      <c r="AE461" s="56"/>
      <c r="AF461" s="56"/>
      <c r="AG461" s="56"/>
      <c r="AH461" s="56"/>
      <c r="AI461" s="56"/>
      <c r="AJ461" s="56"/>
      <c r="AK461" s="56"/>
      <c r="AL461" s="58"/>
      <c r="AM461" s="56"/>
      <c r="AN461" s="59"/>
      <c r="AO461" s="60"/>
      <c r="AP461" s="56"/>
      <c r="AQ461" s="56"/>
      <c r="AR461" s="56"/>
    </row>
    <row r="462" ht="15.75" customHeight="1">
      <c r="C462" s="56"/>
      <c r="K462" s="61"/>
      <c r="N462" s="2"/>
      <c r="AC462" s="56"/>
      <c r="AD462" s="56"/>
      <c r="AE462" s="56"/>
      <c r="AF462" s="56"/>
      <c r="AG462" s="56"/>
      <c r="AH462" s="56"/>
      <c r="AI462" s="56"/>
      <c r="AJ462" s="56"/>
      <c r="AK462" s="56"/>
      <c r="AL462" s="58"/>
      <c r="AM462" s="56"/>
      <c r="AN462" s="59"/>
      <c r="AO462" s="60"/>
      <c r="AP462" s="56"/>
      <c r="AQ462" s="56"/>
      <c r="AR462" s="56"/>
    </row>
    <row r="463" ht="15.75" customHeight="1">
      <c r="C463" s="56"/>
      <c r="K463" s="61"/>
      <c r="N463" s="2"/>
      <c r="AC463" s="56"/>
      <c r="AD463" s="56"/>
      <c r="AE463" s="56"/>
      <c r="AF463" s="56"/>
      <c r="AG463" s="56"/>
      <c r="AH463" s="56"/>
      <c r="AI463" s="56"/>
      <c r="AJ463" s="56"/>
      <c r="AK463" s="56"/>
      <c r="AL463" s="58"/>
      <c r="AM463" s="56"/>
      <c r="AN463" s="59"/>
      <c r="AO463" s="60"/>
      <c r="AP463" s="56"/>
      <c r="AQ463" s="56"/>
      <c r="AR463" s="56"/>
    </row>
    <row r="464" ht="15.75" customHeight="1">
      <c r="C464" s="56"/>
      <c r="K464" s="61"/>
      <c r="N464" s="2"/>
      <c r="AC464" s="56"/>
      <c r="AD464" s="56"/>
      <c r="AE464" s="56"/>
      <c r="AF464" s="56"/>
      <c r="AG464" s="56"/>
      <c r="AH464" s="56"/>
      <c r="AI464" s="56"/>
      <c r="AJ464" s="56"/>
      <c r="AK464" s="56"/>
      <c r="AL464" s="58"/>
      <c r="AM464" s="56"/>
      <c r="AN464" s="59"/>
      <c r="AO464" s="60"/>
      <c r="AP464" s="56"/>
      <c r="AQ464" s="56"/>
      <c r="AR464" s="56"/>
    </row>
    <row r="465" ht="15.75" customHeight="1">
      <c r="C465" s="56"/>
      <c r="K465" s="61"/>
      <c r="N465" s="2"/>
      <c r="AC465" s="56"/>
      <c r="AD465" s="56"/>
      <c r="AE465" s="56"/>
      <c r="AF465" s="56"/>
      <c r="AG465" s="56"/>
      <c r="AH465" s="56"/>
      <c r="AI465" s="56"/>
      <c r="AJ465" s="56"/>
      <c r="AK465" s="56"/>
      <c r="AL465" s="58"/>
      <c r="AM465" s="56"/>
      <c r="AN465" s="59"/>
      <c r="AO465" s="60"/>
      <c r="AP465" s="56"/>
      <c r="AQ465" s="56"/>
      <c r="AR465" s="56"/>
    </row>
    <row r="466" ht="15.75" customHeight="1">
      <c r="C466" s="56"/>
      <c r="K466" s="61"/>
      <c r="N466" s="2"/>
      <c r="AC466" s="56"/>
      <c r="AD466" s="56"/>
      <c r="AE466" s="56"/>
      <c r="AF466" s="56"/>
      <c r="AG466" s="56"/>
      <c r="AH466" s="56"/>
      <c r="AI466" s="56"/>
      <c r="AJ466" s="56"/>
      <c r="AK466" s="56"/>
      <c r="AL466" s="58"/>
      <c r="AM466" s="56"/>
      <c r="AN466" s="59"/>
      <c r="AO466" s="60"/>
      <c r="AP466" s="56"/>
      <c r="AQ466" s="56"/>
      <c r="AR466" s="56"/>
    </row>
    <row r="467" ht="15.75" customHeight="1">
      <c r="C467" s="56"/>
      <c r="K467" s="61"/>
      <c r="N467" s="2"/>
      <c r="AC467" s="56"/>
      <c r="AD467" s="56"/>
      <c r="AE467" s="56"/>
      <c r="AF467" s="56"/>
      <c r="AG467" s="56"/>
      <c r="AH467" s="56"/>
      <c r="AI467" s="56"/>
      <c r="AJ467" s="56"/>
      <c r="AK467" s="56"/>
      <c r="AL467" s="58"/>
      <c r="AM467" s="56"/>
      <c r="AN467" s="59"/>
      <c r="AO467" s="60"/>
      <c r="AP467" s="56"/>
      <c r="AQ467" s="56"/>
      <c r="AR467" s="56"/>
    </row>
    <row r="468" ht="15.75" customHeight="1">
      <c r="C468" s="56"/>
      <c r="K468" s="61"/>
      <c r="N468" s="2"/>
      <c r="AC468" s="56"/>
      <c r="AD468" s="56"/>
      <c r="AE468" s="56"/>
      <c r="AF468" s="56"/>
      <c r="AG468" s="56"/>
      <c r="AH468" s="56"/>
      <c r="AI468" s="56"/>
      <c r="AJ468" s="56"/>
      <c r="AK468" s="56"/>
      <c r="AL468" s="58"/>
      <c r="AM468" s="56"/>
      <c r="AN468" s="59"/>
      <c r="AO468" s="60"/>
      <c r="AP468" s="56"/>
      <c r="AQ468" s="56"/>
      <c r="AR468" s="56"/>
    </row>
    <row r="469" ht="15.75" customHeight="1">
      <c r="C469" s="56"/>
      <c r="K469" s="61"/>
      <c r="N469" s="2"/>
      <c r="AC469" s="56"/>
      <c r="AD469" s="56"/>
      <c r="AE469" s="56"/>
      <c r="AF469" s="56"/>
      <c r="AG469" s="56"/>
      <c r="AH469" s="56"/>
      <c r="AI469" s="56"/>
      <c r="AJ469" s="56"/>
      <c r="AK469" s="56"/>
      <c r="AL469" s="58"/>
      <c r="AM469" s="56"/>
      <c r="AN469" s="59"/>
      <c r="AO469" s="60"/>
      <c r="AP469" s="56"/>
      <c r="AQ469" s="56"/>
      <c r="AR469" s="56"/>
    </row>
    <row r="470" ht="15.75" customHeight="1">
      <c r="C470" s="56"/>
      <c r="K470" s="61"/>
      <c r="N470" s="2"/>
      <c r="AC470" s="56"/>
      <c r="AD470" s="56"/>
      <c r="AE470" s="56"/>
      <c r="AF470" s="56"/>
      <c r="AG470" s="56"/>
      <c r="AH470" s="56"/>
      <c r="AI470" s="56"/>
      <c r="AJ470" s="56"/>
      <c r="AK470" s="56"/>
      <c r="AL470" s="58"/>
      <c r="AM470" s="56"/>
      <c r="AN470" s="59"/>
      <c r="AO470" s="60"/>
      <c r="AP470" s="56"/>
      <c r="AQ470" s="56"/>
      <c r="AR470" s="56"/>
    </row>
    <row r="471" ht="15.75" customHeight="1">
      <c r="C471" s="56"/>
      <c r="K471" s="61"/>
      <c r="N471" s="2"/>
      <c r="AC471" s="56"/>
      <c r="AD471" s="56"/>
      <c r="AE471" s="56"/>
      <c r="AF471" s="56"/>
      <c r="AG471" s="56"/>
      <c r="AH471" s="56"/>
      <c r="AI471" s="56"/>
      <c r="AJ471" s="56"/>
      <c r="AK471" s="56"/>
      <c r="AL471" s="58"/>
      <c r="AM471" s="56"/>
      <c r="AN471" s="59"/>
      <c r="AO471" s="60"/>
      <c r="AP471" s="56"/>
      <c r="AQ471" s="56"/>
      <c r="AR471" s="56"/>
    </row>
    <row r="472" ht="15.75" customHeight="1">
      <c r="C472" s="56"/>
      <c r="K472" s="61"/>
      <c r="N472" s="2"/>
      <c r="AC472" s="56"/>
      <c r="AD472" s="56"/>
      <c r="AE472" s="56"/>
      <c r="AF472" s="56"/>
      <c r="AG472" s="56"/>
      <c r="AH472" s="56"/>
      <c r="AI472" s="56"/>
      <c r="AJ472" s="56"/>
      <c r="AK472" s="56"/>
      <c r="AL472" s="58"/>
      <c r="AM472" s="56"/>
      <c r="AN472" s="59"/>
      <c r="AO472" s="60"/>
      <c r="AP472" s="56"/>
      <c r="AQ472" s="56"/>
      <c r="AR472" s="56"/>
    </row>
    <row r="473" ht="15.75" customHeight="1">
      <c r="C473" s="56"/>
      <c r="K473" s="61"/>
      <c r="N473" s="2"/>
      <c r="AC473" s="56"/>
      <c r="AD473" s="56"/>
      <c r="AE473" s="56"/>
      <c r="AF473" s="56"/>
      <c r="AG473" s="56"/>
      <c r="AH473" s="56"/>
      <c r="AI473" s="56"/>
      <c r="AJ473" s="56"/>
      <c r="AK473" s="56"/>
      <c r="AL473" s="58"/>
      <c r="AM473" s="56"/>
      <c r="AN473" s="59"/>
      <c r="AO473" s="60"/>
      <c r="AP473" s="56"/>
      <c r="AQ473" s="56"/>
      <c r="AR473" s="56"/>
    </row>
    <row r="474" ht="15.75" customHeight="1">
      <c r="C474" s="56"/>
      <c r="K474" s="61"/>
      <c r="N474" s="2"/>
      <c r="AC474" s="56"/>
      <c r="AD474" s="56"/>
      <c r="AE474" s="56"/>
      <c r="AF474" s="56"/>
      <c r="AG474" s="56"/>
      <c r="AH474" s="56"/>
      <c r="AI474" s="56"/>
      <c r="AJ474" s="56"/>
      <c r="AK474" s="56"/>
      <c r="AL474" s="58"/>
      <c r="AM474" s="56"/>
      <c r="AN474" s="59"/>
      <c r="AO474" s="60"/>
      <c r="AP474" s="56"/>
      <c r="AQ474" s="56"/>
      <c r="AR474" s="56"/>
    </row>
    <row r="475" ht="15.75" customHeight="1">
      <c r="C475" s="56"/>
      <c r="K475" s="61"/>
      <c r="N475" s="2"/>
      <c r="AC475" s="56"/>
      <c r="AD475" s="56"/>
      <c r="AE475" s="56"/>
      <c r="AF475" s="56"/>
      <c r="AG475" s="56"/>
      <c r="AH475" s="56"/>
      <c r="AI475" s="56"/>
      <c r="AJ475" s="56"/>
      <c r="AK475" s="56"/>
      <c r="AL475" s="58"/>
      <c r="AM475" s="56"/>
      <c r="AN475" s="59"/>
      <c r="AO475" s="60"/>
      <c r="AP475" s="56"/>
      <c r="AQ475" s="56"/>
      <c r="AR475" s="56"/>
    </row>
    <row r="476" ht="15.75" customHeight="1">
      <c r="C476" s="56"/>
      <c r="K476" s="61"/>
      <c r="N476" s="2"/>
      <c r="AC476" s="56"/>
      <c r="AD476" s="56"/>
      <c r="AE476" s="56"/>
      <c r="AF476" s="56"/>
      <c r="AG476" s="56"/>
      <c r="AH476" s="56"/>
      <c r="AI476" s="56"/>
      <c r="AJ476" s="56"/>
      <c r="AK476" s="56"/>
      <c r="AL476" s="58"/>
      <c r="AM476" s="56"/>
      <c r="AN476" s="59"/>
      <c r="AO476" s="60"/>
      <c r="AP476" s="56"/>
      <c r="AQ476" s="56"/>
      <c r="AR476" s="56"/>
    </row>
    <row r="477" ht="15.75" customHeight="1">
      <c r="C477" s="56"/>
      <c r="K477" s="61"/>
      <c r="N477" s="2"/>
      <c r="AC477" s="56"/>
      <c r="AD477" s="56"/>
      <c r="AE477" s="56"/>
      <c r="AF477" s="56"/>
      <c r="AG477" s="56"/>
      <c r="AH477" s="56"/>
      <c r="AI477" s="56"/>
      <c r="AJ477" s="56"/>
      <c r="AK477" s="56"/>
      <c r="AL477" s="58"/>
      <c r="AM477" s="56"/>
      <c r="AN477" s="59"/>
      <c r="AO477" s="60"/>
      <c r="AP477" s="56"/>
      <c r="AQ477" s="56"/>
      <c r="AR477" s="56"/>
    </row>
    <row r="478" ht="15.75" customHeight="1">
      <c r="C478" s="56"/>
      <c r="K478" s="61"/>
      <c r="N478" s="2"/>
      <c r="AC478" s="56"/>
      <c r="AD478" s="56"/>
      <c r="AE478" s="56"/>
      <c r="AF478" s="56"/>
      <c r="AG478" s="56"/>
      <c r="AH478" s="56"/>
      <c r="AI478" s="56"/>
      <c r="AJ478" s="56"/>
      <c r="AK478" s="56"/>
      <c r="AL478" s="58"/>
      <c r="AM478" s="56"/>
      <c r="AN478" s="59"/>
      <c r="AO478" s="60"/>
      <c r="AP478" s="56"/>
      <c r="AQ478" s="56"/>
      <c r="AR478" s="56"/>
    </row>
    <row r="479" ht="15.75" customHeight="1">
      <c r="C479" s="56"/>
      <c r="K479" s="61"/>
      <c r="N479" s="2"/>
      <c r="AC479" s="56"/>
      <c r="AD479" s="56"/>
      <c r="AE479" s="56"/>
      <c r="AF479" s="56"/>
      <c r="AG479" s="56"/>
      <c r="AH479" s="56"/>
      <c r="AI479" s="56"/>
      <c r="AJ479" s="56"/>
      <c r="AK479" s="56"/>
      <c r="AL479" s="58"/>
      <c r="AM479" s="56"/>
      <c r="AN479" s="59"/>
      <c r="AO479" s="60"/>
      <c r="AP479" s="56"/>
      <c r="AQ479" s="56"/>
      <c r="AR479" s="56"/>
    </row>
    <row r="480" ht="15.75" customHeight="1">
      <c r="C480" s="56"/>
      <c r="K480" s="61"/>
      <c r="N480" s="2"/>
      <c r="AC480" s="56"/>
      <c r="AD480" s="56"/>
      <c r="AE480" s="56"/>
      <c r="AF480" s="56"/>
      <c r="AG480" s="56"/>
      <c r="AH480" s="56"/>
      <c r="AI480" s="56"/>
      <c r="AJ480" s="56"/>
      <c r="AK480" s="56"/>
      <c r="AL480" s="58"/>
      <c r="AM480" s="56"/>
      <c r="AN480" s="59"/>
      <c r="AO480" s="60"/>
      <c r="AP480" s="56"/>
      <c r="AQ480" s="56"/>
      <c r="AR480" s="56"/>
    </row>
    <row r="481" ht="15.75" customHeight="1">
      <c r="C481" s="56"/>
      <c r="K481" s="61"/>
      <c r="N481" s="2"/>
      <c r="AC481" s="56"/>
      <c r="AD481" s="56"/>
      <c r="AE481" s="56"/>
      <c r="AF481" s="56"/>
      <c r="AG481" s="56"/>
      <c r="AH481" s="56"/>
      <c r="AI481" s="56"/>
      <c r="AJ481" s="56"/>
      <c r="AK481" s="56"/>
      <c r="AL481" s="58"/>
      <c r="AM481" s="56"/>
      <c r="AN481" s="59"/>
      <c r="AO481" s="60"/>
      <c r="AP481" s="56"/>
      <c r="AQ481" s="56"/>
      <c r="AR481" s="56"/>
    </row>
    <row r="482" ht="15.75" customHeight="1">
      <c r="C482" s="56"/>
      <c r="K482" s="61"/>
      <c r="N482" s="2"/>
      <c r="AC482" s="56"/>
      <c r="AD482" s="56"/>
      <c r="AE482" s="56"/>
      <c r="AF482" s="56"/>
      <c r="AG482" s="56"/>
      <c r="AH482" s="56"/>
      <c r="AI482" s="56"/>
      <c r="AJ482" s="56"/>
      <c r="AK482" s="56"/>
      <c r="AL482" s="58"/>
      <c r="AM482" s="56"/>
      <c r="AN482" s="59"/>
      <c r="AO482" s="60"/>
      <c r="AP482" s="56"/>
      <c r="AQ482" s="56"/>
      <c r="AR482" s="56"/>
    </row>
    <row r="483" ht="15.75" customHeight="1">
      <c r="C483" s="56"/>
      <c r="K483" s="61"/>
      <c r="N483" s="2"/>
      <c r="AC483" s="56"/>
      <c r="AD483" s="56"/>
      <c r="AE483" s="56"/>
      <c r="AF483" s="56"/>
      <c r="AG483" s="56"/>
      <c r="AH483" s="56"/>
      <c r="AI483" s="56"/>
      <c r="AJ483" s="56"/>
      <c r="AK483" s="56"/>
      <c r="AL483" s="58"/>
      <c r="AM483" s="56"/>
      <c r="AN483" s="59"/>
      <c r="AO483" s="60"/>
      <c r="AP483" s="56"/>
      <c r="AQ483" s="56"/>
      <c r="AR483" s="56"/>
    </row>
    <row r="484" ht="15.75" customHeight="1">
      <c r="C484" s="56"/>
      <c r="K484" s="61"/>
      <c r="N484" s="2"/>
      <c r="AC484" s="56"/>
      <c r="AD484" s="56"/>
      <c r="AE484" s="56"/>
      <c r="AF484" s="56"/>
      <c r="AG484" s="56"/>
      <c r="AH484" s="56"/>
      <c r="AI484" s="56"/>
      <c r="AJ484" s="56"/>
      <c r="AK484" s="56"/>
      <c r="AL484" s="58"/>
      <c r="AM484" s="56"/>
      <c r="AN484" s="59"/>
      <c r="AO484" s="60"/>
      <c r="AP484" s="56"/>
      <c r="AQ484" s="56"/>
      <c r="AR484" s="56"/>
    </row>
    <row r="485" ht="15.75" customHeight="1">
      <c r="C485" s="56"/>
      <c r="K485" s="61"/>
      <c r="N485" s="2"/>
      <c r="AC485" s="56"/>
      <c r="AD485" s="56"/>
      <c r="AE485" s="56"/>
      <c r="AF485" s="56"/>
      <c r="AG485" s="56"/>
      <c r="AH485" s="56"/>
      <c r="AI485" s="56"/>
      <c r="AJ485" s="56"/>
      <c r="AK485" s="56"/>
      <c r="AL485" s="58"/>
      <c r="AM485" s="56"/>
      <c r="AN485" s="59"/>
      <c r="AO485" s="60"/>
      <c r="AP485" s="56"/>
      <c r="AQ485" s="56"/>
      <c r="AR485" s="56"/>
    </row>
    <row r="486" ht="15.75" customHeight="1">
      <c r="C486" s="56"/>
      <c r="K486" s="61"/>
      <c r="N486" s="2"/>
      <c r="AC486" s="56"/>
      <c r="AD486" s="56"/>
      <c r="AE486" s="56"/>
      <c r="AF486" s="56"/>
      <c r="AG486" s="56"/>
      <c r="AH486" s="56"/>
      <c r="AI486" s="56"/>
      <c r="AJ486" s="56"/>
      <c r="AK486" s="56"/>
      <c r="AL486" s="58"/>
      <c r="AM486" s="56"/>
      <c r="AN486" s="59"/>
      <c r="AO486" s="60"/>
      <c r="AP486" s="56"/>
      <c r="AQ486" s="56"/>
      <c r="AR486" s="56"/>
    </row>
    <row r="487" ht="15.75" customHeight="1">
      <c r="C487" s="56"/>
      <c r="K487" s="61"/>
      <c r="N487" s="2"/>
      <c r="AC487" s="56"/>
      <c r="AD487" s="56"/>
      <c r="AE487" s="56"/>
      <c r="AF487" s="56"/>
      <c r="AG487" s="56"/>
      <c r="AH487" s="56"/>
      <c r="AI487" s="56"/>
      <c r="AJ487" s="56"/>
      <c r="AK487" s="56"/>
      <c r="AL487" s="58"/>
      <c r="AM487" s="56"/>
      <c r="AN487" s="59"/>
      <c r="AO487" s="60"/>
      <c r="AP487" s="56"/>
      <c r="AQ487" s="56"/>
      <c r="AR487" s="56"/>
    </row>
    <row r="488" ht="15.75" customHeight="1">
      <c r="C488" s="56"/>
      <c r="K488" s="61"/>
      <c r="N488" s="2"/>
      <c r="AC488" s="56"/>
      <c r="AD488" s="56"/>
      <c r="AE488" s="56"/>
      <c r="AF488" s="56"/>
      <c r="AG488" s="56"/>
      <c r="AH488" s="56"/>
      <c r="AI488" s="56"/>
      <c r="AJ488" s="56"/>
      <c r="AK488" s="56"/>
      <c r="AL488" s="58"/>
      <c r="AM488" s="56"/>
      <c r="AN488" s="59"/>
      <c r="AO488" s="60"/>
      <c r="AP488" s="56"/>
      <c r="AQ488" s="56"/>
      <c r="AR488" s="56"/>
    </row>
    <row r="489" ht="15.75" customHeight="1">
      <c r="C489" s="56"/>
      <c r="K489" s="61"/>
      <c r="N489" s="2"/>
      <c r="AC489" s="56"/>
      <c r="AD489" s="56"/>
      <c r="AE489" s="56"/>
      <c r="AF489" s="56"/>
      <c r="AG489" s="56"/>
      <c r="AH489" s="56"/>
      <c r="AI489" s="56"/>
      <c r="AJ489" s="56"/>
      <c r="AK489" s="56"/>
      <c r="AL489" s="58"/>
      <c r="AM489" s="56"/>
      <c r="AN489" s="59"/>
      <c r="AO489" s="60"/>
      <c r="AP489" s="56"/>
      <c r="AQ489" s="56"/>
      <c r="AR489" s="56"/>
    </row>
    <row r="490" ht="15.75" customHeight="1">
      <c r="C490" s="56"/>
      <c r="K490" s="61"/>
      <c r="N490" s="2"/>
      <c r="AC490" s="56"/>
      <c r="AD490" s="56"/>
      <c r="AE490" s="56"/>
      <c r="AF490" s="56"/>
      <c r="AG490" s="56"/>
      <c r="AH490" s="56"/>
      <c r="AI490" s="56"/>
      <c r="AJ490" s="56"/>
      <c r="AK490" s="56"/>
      <c r="AL490" s="58"/>
      <c r="AM490" s="56"/>
      <c r="AN490" s="59"/>
      <c r="AO490" s="60"/>
      <c r="AP490" s="56"/>
      <c r="AQ490" s="56"/>
      <c r="AR490" s="56"/>
    </row>
    <row r="491" ht="15.75" customHeight="1">
      <c r="C491" s="56"/>
      <c r="K491" s="61"/>
      <c r="N491" s="2"/>
      <c r="AC491" s="56"/>
      <c r="AD491" s="56"/>
      <c r="AE491" s="56"/>
      <c r="AF491" s="56"/>
      <c r="AG491" s="56"/>
      <c r="AH491" s="56"/>
      <c r="AI491" s="56"/>
      <c r="AJ491" s="56"/>
      <c r="AK491" s="56"/>
      <c r="AL491" s="58"/>
      <c r="AM491" s="56"/>
      <c r="AN491" s="59"/>
      <c r="AO491" s="60"/>
      <c r="AP491" s="56"/>
      <c r="AQ491" s="56"/>
      <c r="AR491" s="56"/>
    </row>
    <row r="492" ht="15.75" customHeight="1">
      <c r="C492" s="56"/>
      <c r="K492" s="61"/>
      <c r="N492" s="2"/>
      <c r="AC492" s="56"/>
      <c r="AD492" s="56"/>
      <c r="AE492" s="56"/>
      <c r="AF492" s="56"/>
      <c r="AG492" s="56"/>
      <c r="AH492" s="56"/>
      <c r="AI492" s="56"/>
      <c r="AJ492" s="56"/>
      <c r="AK492" s="56"/>
      <c r="AL492" s="58"/>
      <c r="AM492" s="56"/>
      <c r="AN492" s="59"/>
      <c r="AO492" s="60"/>
      <c r="AP492" s="56"/>
      <c r="AQ492" s="56"/>
      <c r="AR492" s="56"/>
    </row>
    <row r="493" ht="15.75" customHeight="1">
      <c r="C493" s="56"/>
      <c r="K493" s="61"/>
      <c r="N493" s="2"/>
      <c r="AC493" s="56"/>
      <c r="AD493" s="56"/>
      <c r="AE493" s="56"/>
      <c r="AF493" s="56"/>
      <c r="AG493" s="56"/>
      <c r="AH493" s="56"/>
      <c r="AI493" s="56"/>
      <c r="AJ493" s="56"/>
      <c r="AK493" s="56"/>
      <c r="AL493" s="58"/>
      <c r="AM493" s="56"/>
      <c r="AN493" s="59"/>
      <c r="AO493" s="60"/>
      <c r="AP493" s="56"/>
      <c r="AQ493" s="56"/>
      <c r="AR493" s="56"/>
    </row>
    <row r="494" ht="15.75" customHeight="1">
      <c r="C494" s="56"/>
      <c r="K494" s="61"/>
      <c r="N494" s="2"/>
      <c r="AC494" s="56"/>
      <c r="AD494" s="56"/>
      <c r="AE494" s="56"/>
      <c r="AF494" s="56"/>
      <c r="AG494" s="56"/>
      <c r="AH494" s="56"/>
      <c r="AI494" s="56"/>
      <c r="AJ494" s="56"/>
      <c r="AK494" s="56"/>
      <c r="AL494" s="58"/>
      <c r="AM494" s="56"/>
      <c r="AN494" s="59"/>
      <c r="AO494" s="60"/>
      <c r="AP494" s="56"/>
      <c r="AQ494" s="56"/>
      <c r="AR494" s="56"/>
    </row>
    <row r="495" ht="15.75" customHeight="1">
      <c r="C495" s="56"/>
      <c r="K495" s="61"/>
      <c r="N495" s="2"/>
      <c r="AC495" s="56"/>
      <c r="AD495" s="56"/>
      <c r="AE495" s="56"/>
      <c r="AF495" s="56"/>
      <c r="AG495" s="56"/>
      <c r="AH495" s="56"/>
      <c r="AI495" s="56"/>
      <c r="AJ495" s="56"/>
      <c r="AK495" s="56"/>
      <c r="AL495" s="58"/>
      <c r="AM495" s="56"/>
      <c r="AN495" s="59"/>
      <c r="AO495" s="60"/>
      <c r="AP495" s="56"/>
      <c r="AQ495" s="56"/>
      <c r="AR495" s="56"/>
    </row>
    <row r="496" ht="15.75" customHeight="1">
      <c r="C496" s="56"/>
      <c r="K496" s="61"/>
      <c r="N496" s="2"/>
      <c r="AC496" s="56"/>
      <c r="AD496" s="56"/>
      <c r="AE496" s="56"/>
      <c r="AF496" s="56"/>
      <c r="AG496" s="56"/>
      <c r="AH496" s="56"/>
      <c r="AI496" s="56"/>
      <c r="AJ496" s="56"/>
      <c r="AK496" s="56"/>
      <c r="AL496" s="58"/>
      <c r="AM496" s="56"/>
      <c r="AN496" s="59"/>
      <c r="AO496" s="60"/>
      <c r="AP496" s="56"/>
      <c r="AQ496" s="56"/>
      <c r="AR496" s="56"/>
    </row>
    <row r="497" ht="15.75" customHeight="1">
      <c r="C497" s="56"/>
      <c r="K497" s="61"/>
      <c r="N497" s="2"/>
      <c r="AC497" s="56"/>
      <c r="AD497" s="56"/>
      <c r="AE497" s="56"/>
      <c r="AF497" s="56"/>
      <c r="AG497" s="56"/>
      <c r="AH497" s="56"/>
      <c r="AI497" s="56"/>
      <c r="AJ497" s="56"/>
      <c r="AK497" s="56"/>
      <c r="AL497" s="58"/>
      <c r="AM497" s="56"/>
      <c r="AN497" s="59"/>
      <c r="AO497" s="60"/>
      <c r="AP497" s="56"/>
      <c r="AQ497" s="56"/>
      <c r="AR497" s="56"/>
    </row>
    <row r="498" ht="15.75" customHeight="1">
      <c r="C498" s="56"/>
      <c r="K498" s="61"/>
      <c r="N498" s="2"/>
      <c r="AC498" s="56"/>
      <c r="AD498" s="56"/>
      <c r="AE498" s="56"/>
      <c r="AF498" s="56"/>
      <c r="AG498" s="56"/>
      <c r="AH498" s="56"/>
      <c r="AI498" s="56"/>
      <c r="AJ498" s="56"/>
      <c r="AK498" s="56"/>
      <c r="AL498" s="58"/>
      <c r="AM498" s="56"/>
      <c r="AN498" s="59"/>
      <c r="AO498" s="60"/>
      <c r="AP498" s="56"/>
      <c r="AQ498" s="56"/>
      <c r="AR498" s="56"/>
    </row>
    <row r="499" ht="15.75" customHeight="1">
      <c r="C499" s="56"/>
      <c r="K499" s="61"/>
      <c r="N499" s="2"/>
      <c r="AC499" s="56"/>
      <c r="AD499" s="56"/>
      <c r="AE499" s="56"/>
      <c r="AF499" s="56"/>
      <c r="AG499" s="56"/>
      <c r="AH499" s="56"/>
      <c r="AI499" s="56"/>
      <c r="AJ499" s="56"/>
      <c r="AK499" s="56"/>
      <c r="AL499" s="58"/>
      <c r="AM499" s="56"/>
      <c r="AN499" s="59"/>
      <c r="AO499" s="60"/>
      <c r="AP499" s="56"/>
      <c r="AQ499" s="56"/>
      <c r="AR499" s="56"/>
    </row>
    <row r="500" ht="15.75" customHeight="1">
      <c r="C500" s="56"/>
      <c r="K500" s="61"/>
      <c r="N500" s="2"/>
      <c r="AC500" s="56"/>
      <c r="AD500" s="56"/>
      <c r="AE500" s="56"/>
      <c r="AF500" s="56"/>
      <c r="AG500" s="56"/>
      <c r="AH500" s="56"/>
      <c r="AI500" s="56"/>
      <c r="AJ500" s="56"/>
      <c r="AK500" s="56"/>
      <c r="AL500" s="58"/>
      <c r="AM500" s="56"/>
      <c r="AN500" s="59"/>
      <c r="AO500" s="60"/>
      <c r="AP500" s="56"/>
      <c r="AQ500" s="56"/>
      <c r="AR500" s="56"/>
    </row>
    <row r="501" ht="15.75" customHeight="1">
      <c r="C501" s="56"/>
      <c r="K501" s="61"/>
      <c r="N501" s="2"/>
      <c r="AC501" s="56"/>
      <c r="AD501" s="56"/>
      <c r="AE501" s="56"/>
      <c r="AF501" s="56"/>
      <c r="AG501" s="56"/>
      <c r="AH501" s="56"/>
      <c r="AI501" s="56"/>
      <c r="AJ501" s="56"/>
      <c r="AK501" s="56"/>
      <c r="AL501" s="58"/>
      <c r="AM501" s="56"/>
      <c r="AN501" s="59"/>
      <c r="AO501" s="60"/>
      <c r="AP501" s="56"/>
      <c r="AQ501" s="56"/>
      <c r="AR501" s="56"/>
    </row>
    <row r="502" ht="15.75" customHeight="1">
      <c r="C502" s="56"/>
      <c r="K502" s="61"/>
      <c r="N502" s="2"/>
      <c r="AC502" s="56"/>
      <c r="AD502" s="56"/>
      <c r="AE502" s="56"/>
      <c r="AF502" s="56"/>
      <c r="AG502" s="56"/>
      <c r="AH502" s="56"/>
      <c r="AI502" s="56"/>
      <c r="AJ502" s="56"/>
      <c r="AK502" s="56"/>
      <c r="AL502" s="58"/>
      <c r="AM502" s="56"/>
      <c r="AN502" s="59"/>
      <c r="AO502" s="60"/>
      <c r="AP502" s="56"/>
      <c r="AQ502" s="56"/>
      <c r="AR502" s="56"/>
    </row>
    <row r="503" ht="15.75" customHeight="1">
      <c r="C503" s="56"/>
      <c r="K503" s="61"/>
      <c r="N503" s="2"/>
      <c r="AC503" s="56"/>
      <c r="AD503" s="56"/>
      <c r="AE503" s="56"/>
      <c r="AF503" s="56"/>
      <c r="AG503" s="56"/>
      <c r="AH503" s="56"/>
      <c r="AI503" s="56"/>
      <c r="AJ503" s="56"/>
      <c r="AK503" s="56"/>
      <c r="AL503" s="58"/>
      <c r="AM503" s="56"/>
      <c r="AN503" s="59"/>
      <c r="AO503" s="60"/>
      <c r="AP503" s="56"/>
      <c r="AQ503" s="56"/>
      <c r="AR503" s="56"/>
    </row>
    <row r="504" ht="15.75" customHeight="1">
      <c r="C504" s="56"/>
      <c r="K504" s="61"/>
      <c r="N504" s="2"/>
      <c r="AC504" s="56"/>
      <c r="AD504" s="56"/>
      <c r="AE504" s="56"/>
      <c r="AF504" s="56"/>
      <c r="AG504" s="56"/>
      <c r="AH504" s="56"/>
      <c r="AI504" s="56"/>
      <c r="AJ504" s="56"/>
      <c r="AK504" s="56"/>
      <c r="AL504" s="58"/>
      <c r="AM504" s="56"/>
      <c r="AN504" s="59"/>
      <c r="AO504" s="60"/>
      <c r="AP504" s="56"/>
      <c r="AQ504" s="56"/>
      <c r="AR504" s="56"/>
    </row>
    <row r="505" ht="15.75" customHeight="1">
      <c r="C505" s="56"/>
      <c r="K505" s="61"/>
      <c r="N505" s="2"/>
      <c r="AC505" s="56"/>
      <c r="AD505" s="56"/>
      <c r="AE505" s="56"/>
      <c r="AF505" s="56"/>
      <c r="AG505" s="56"/>
      <c r="AH505" s="56"/>
      <c r="AI505" s="56"/>
      <c r="AJ505" s="56"/>
      <c r="AK505" s="56"/>
      <c r="AL505" s="58"/>
      <c r="AM505" s="56"/>
      <c r="AN505" s="59"/>
      <c r="AO505" s="60"/>
      <c r="AP505" s="56"/>
      <c r="AQ505" s="56"/>
      <c r="AR505" s="56"/>
    </row>
    <row r="506" ht="15.75" customHeight="1">
      <c r="C506" s="56"/>
      <c r="K506" s="61"/>
      <c r="N506" s="2"/>
      <c r="AC506" s="56"/>
      <c r="AD506" s="56"/>
      <c r="AE506" s="56"/>
      <c r="AF506" s="56"/>
      <c r="AG506" s="56"/>
      <c r="AH506" s="56"/>
      <c r="AI506" s="56"/>
      <c r="AJ506" s="56"/>
      <c r="AK506" s="56"/>
      <c r="AL506" s="58"/>
      <c r="AM506" s="56"/>
      <c r="AN506" s="59"/>
      <c r="AO506" s="60"/>
      <c r="AP506" s="56"/>
      <c r="AQ506" s="56"/>
      <c r="AR506" s="56"/>
    </row>
    <row r="507" ht="15.75" customHeight="1">
      <c r="C507" s="56"/>
      <c r="K507" s="61"/>
      <c r="N507" s="2"/>
      <c r="AC507" s="56"/>
      <c r="AD507" s="56"/>
      <c r="AE507" s="56"/>
      <c r="AF507" s="56"/>
      <c r="AG507" s="56"/>
      <c r="AH507" s="56"/>
      <c r="AI507" s="56"/>
      <c r="AJ507" s="56"/>
      <c r="AK507" s="56"/>
      <c r="AL507" s="58"/>
      <c r="AM507" s="56"/>
      <c r="AN507" s="59"/>
      <c r="AO507" s="60"/>
      <c r="AP507" s="56"/>
      <c r="AQ507" s="56"/>
      <c r="AR507" s="56"/>
    </row>
    <row r="508" ht="15.75" customHeight="1">
      <c r="C508" s="56"/>
      <c r="K508" s="61"/>
      <c r="N508" s="2"/>
      <c r="AC508" s="56"/>
      <c r="AD508" s="56"/>
      <c r="AE508" s="56"/>
      <c r="AF508" s="56"/>
      <c r="AG508" s="56"/>
      <c r="AH508" s="56"/>
      <c r="AI508" s="56"/>
      <c r="AJ508" s="56"/>
      <c r="AK508" s="56"/>
      <c r="AL508" s="58"/>
      <c r="AM508" s="56"/>
      <c r="AN508" s="59"/>
      <c r="AO508" s="60"/>
      <c r="AP508" s="56"/>
      <c r="AQ508" s="56"/>
      <c r="AR508" s="56"/>
    </row>
    <row r="509" ht="15.75" customHeight="1">
      <c r="C509" s="56"/>
      <c r="K509" s="61"/>
      <c r="N509" s="2"/>
      <c r="AC509" s="56"/>
      <c r="AD509" s="56"/>
      <c r="AE509" s="56"/>
      <c r="AF509" s="56"/>
      <c r="AG509" s="56"/>
      <c r="AH509" s="56"/>
      <c r="AI509" s="56"/>
      <c r="AJ509" s="56"/>
      <c r="AK509" s="56"/>
      <c r="AL509" s="58"/>
      <c r="AM509" s="56"/>
      <c r="AN509" s="59"/>
      <c r="AO509" s="60"/>
      <c r="AP509" s="56"/>
      <c r="AQ509" s="56"/>
      <c r="AR509" s="56"/>
    </row>
    <row r="510" ht="15.75" customHeight="1">
      <c r="C510" s="56"/>
      <c r="K510" s="61"/>
      <c r="N510" s="2"/>
      <c r="AC510" s="56"/>
      <c r="AD510" s="56"/>
      <c r="AE510" s="56"/>
      <c r="AF510" s="56"/>
      <c r="AG510" s="56"/>
      <c r="AH510" s="56"/>
      <c r="AI510" s="56"/>
      <c r="AJ510" s="56"/>
      <c r="AK510" s="56"/>
      <c r="AL510" s="58"/>
      <c r="AM510" s="56"/>
      <c r="AN510" s="59"/>
      <c r="AO510" s="60"/>
      <c r="AP510" s="56"/>
      <c r="AQ510" s="56"/>
      <c r="AR510" s="56"/>
    </row>
    <row r="511" ht="15.75" customHeight="1">
      <c r="C511" s="56"/>
      <c r="K511" s="61"/>
      <c r="N511" s="2"/>
      <c r="AC511" s="56"/>
      <c r="AD511" s="56"/>
      <c r="AE511" s="56"/>
      <c r="AF511" s="56"/>
      <c r="AG511" s="56"/>
      <c r="AH511" s="56"/>
      <c r="AI511" s="56"/>
      <c r="AJ511" s="56"/>
      <c r="AK511" s="56"/>
      <c r="AL511" s="58"/>
      <c r="AM511" s="56"/>
      <c r="AN511" s="59"/>
      <c r="AO511" s="60"/>
      <c r="AP511" s="56"/>
      <c r="AQ511" s="56"/>
      <c r="AR511" s="56"/>
    </row>
    <row r="512" ht="15.75" customHeight="1">
      <c r="C512" s="56"/>
      <c r="K512" s="61"/>
      <c r="N512" s="2"/>
      <c r="AC512" s="56"/>
      <c r="AD512" s="56"/>
      <c r="AE512" s="56"/>
      <c r="AF512" s="56"/>
      <c r="AG512" s="56"/>
      <c r="AH512" s="56"/>
      <c r="AI512" s="56"/>
      <c r="AJ512" s="56"/>
      <c r="AK512" s="56"/>
      <c r="AL512" s="58"/>
      <c r="AM512" s="56"/>
      <c r="AN512" s="59"/>
      <c r="AO512" s="60"/>
      <c r="AP512" s="56"/>
      <c r="AQ512" s="56"/>
      <c r="AR512" s="56"/>
    </row>
    <row r="513" ht="15.75" customHeight="1">
      <c r="C513" s="56"/>
      <c r="K513" s="61"/>
      <c r="N513" s="2"/>
      <c r="AC513" s="56"/>
      <c r="AD513" s="56"/>
      <c r="AE513" s="56"/>
      <c r="AF513" s="56"/>
      <c r="AG513" s="56"/>
      <c r="AH513" s="56"/>
      <c r="AI513" s="56"/>
      <c r="AJ513" s="56"/>
      <c r="AK513" s="56"/>
      <c r="AL513" s="58"/>
      <c r="AM513" s="56"/>
      <c r="AN513" s="59"/>
      <c r="AO513" s="60"/>
      <c r="AP513" s="56"/>
      <c r="AQ513" s="56"/>
      <c r="AR513" s="56"/>
    </row>
    <row r="514" ht="15.75" customHeight="1">
      <c r="C514" s="56"/>
      <c r="K514" s="61"/>
      <c r="N514" s="2"/>
      <c r="AC514" s="56"/>
      <c r="AD514" s="56"/>
      <c r="AE514" s="56"/>
      <c r="AF514" s="56"/>
      <c r="AG514" s="56"/>
      <c r="AH514" s="56"/>
      <c r="AI514" s="56"/>
      <c r="AJ514" s="56"/>
      <c r="AK514" s="56"/>
      <c r="AL514" s="58"/>
      <c r="AM514" s="56"/>
      <c r="AN514" s="59"/>
      <c r="AO514" s="60"/>
      <c r="AP514" s="56"/>
      <c r="AQ514" s="56"/>
      <c r="AR514" s="56"/>
    </row>
    <row r="515" ht="15.75" customHeight="1">
      <c r="C515" s="56"/>
      <c r="K515" s="61"/>
      <c r="N515" s="2"/>
      <c r="AC515" s="56"/>
      <c r="AD515" s="56"/>
      <c r="AE515" s="56"/>
      <c r="AF515" s="56"/>
      <c r="AG515" s="56"/>
      <c r="AH515" s="56"/>
      <c r="AI515" s="56"/>
      <c r="AJ515" s="56"/>
      <c r="AK515" s="56"/>
      <c r="AL515" s="58"/>
      <c r="AM515" s="56"/>
      <c r="AN515" s="59"/>
      <c r="AO515" s="60"/>
      <c r="AP515" s="56"/>
      <c r="AQ515" s="56"/>
      <c r="AR515" s="56"/>
    </row>
    <row r="516" ht="15.75" customHeight="1">
      <c r="C516" s="56"/>
      <c r="K516" s="61"/>
      <c r="N516" s="2"/>
      <c r="AC516" s="56"/>
      <c r="AD516" s="56"/>
      <c r="AE516" s="56"/>
      <c r="AF516" s="56"/>
      <c r="AG516" s="56"/>
      <c r="AH516" s="56"/>
      <c r="AI516" s="56"/>
      <c r="AJ516" s="56"/>
      <c r="AK516" s="56"/>
      <c r="AL516" s="58"/>
      <c r="AM516" s="56"/>
      <c r="AN516" s="59"/>
      <c r="AO516" s="60"/>
      <c r="AP516" s="56"/>
      <c r="AQ516" s="56"/>
      <c r="AR516" s="56"/>
    </row>
    <row r="517" ht="15.75" customHeight="1">
      <c r="C517" s="56"/>
      <c r="K517" s="61"/>
      <c r="N517" s="2"/>
      <c r="AC517" s="56"/>
      <c r="AD517" s="56"/>
      <c r="AE517" s="56"/>
      <c r="AF517" s="56"/>
      <c r="AG517" s="56"/>
      <c r="AH517" s="56"/>
      <c r="AI517" s="56"/>
      <c r="AJ517" s="56"/>
      <c r="AK517" s="56"/>
      <c r="AL517" s="58"/>
      <c r="AM517" s="56"/>
      <c r="AN517" s="59"/>
      <c r="AO517" s="60"/>
      <c r="AP517" s="56"/>
      <c r="AQ517" s="56"/>
      <c r="AR517" s="56"/>
    </row>
    <row r="518" ht="15.75" customHeight="1">
      <c r="C518" s="56"/>
      <c r="K518" s="61"/>
      <c r="N518" s="2"/>
      <c r="AC518" s="56"/>
      <c r="AD518" s="56"/>
      <c r="AE518" s="56"/>
      <c r="AF518" s="56"/>
      <c r="AG518" s="56"/>
      <c r="AH518" s="56"/>
      <c r="AI518" s="56"/>
      <c r="AJ518" s="56"/>
      <c r="AK518" s="56"/>
      <c r="AL518" s="58"/>
      <c r="AM518" s="56"/>
      <c r="AN518" s="59"/>
      <c r="AO518" s="60"/>
      <c r="AP518" s="56"/>
      <c r="AQ518" s="56"/>
      <c r="AR518" s="56"/>
    </row>
    <row r="519" ht="15.75" customHeight="1">
      <c r="C519" s="56"/>
      <c r="K519" s="61"/>
      <c r="N519" s="2"/>
      <c r="AC519" s="56"/>
      <c r="AD519" s="56"/>
      <c r="AE519" s="56"/>
      <c r="AF519" s="56"/>
      <c r="AG519" s="56"/>
      <c r="AH519" s="56"/>
      <c r="AI519" s="56"/>
      <c r="AJ519" s="56"/>
      <c r="AK519" s="56"/>
      <c r="AL519" s="58"/>
      <c r="AM519" s="56"/>
      <c r="AN519" s="59"/>
      <c r="AO519" s="60"/>
      <c r="AP519" s="56"/>
      <c r="AQ519" s="56"/>
      <c r="AR519" s="56"/>
    </row>
    <row r="520" ht="15.75" customHeight="1">
      <c r="C520" s="56"/>
      <c r="K520" s="61"/>
      <c r="N520" s="2"/>
      <c r="AC520" s="56"/>
      <c r="AD520" s="56"/>
      <c r="AE520" s="56"/>
      <c r="AF520" s="56"/>
      <c r="AG520" s="56"/>
      <c r="AH520" s="56"/>
      <c r="AI520" s="56"/>
      <c r="AJ520" s="56"/>
      <c r="AK520" s="56"/>
      <c r="AL520" s="58"/>
      <c r="AM520" s="56"/>
      <c r="AN520" s="59"/>
      <c r="AO520" s="60"/>
      <c r="AP520" s="56"/>
      <c r="AQ520" s="56"/>
      <c r="AR520" s="56"/>
    </row>
    <row r="521" ht="15.75" customHeight="1">
      <c r="C521" s="56"/>
      <c r="K521" s="61"/>
      <c r="N521" s="2"/>
      <c r="AC521" s="56"/>
      <c r="AD521" s="56"/>
      <c r="AE521" s="56"/>
      <c r="AF521" s="56"/>
      <c r="AG521" s="56"/>
      <c r="AH521" s="56"/>
      <c r="AI521" s="56"/>
      <c r="AJ521" s="56"/>
      <c r="AK521" s="56"/>
      <c r="AL521" s="58"/>
      <c r="AM521" s="56"/>
      <c r="AN521" s="59"/>
      <c r="AO521" s="60"/>
      <c r="AP521" s="56"/>
      <c r="AQ521" s="56"/>
      <c r="AR521" s="56"/>
    </row>
    <row r="522" ht="15.75" customHeight="1">
      <c r="C522" s="56"/>
      <c r="K522" s="61"/>
      <c r="N522" s="2"/>
      <c r="AC522" s="56"/>
      <c r="AD522" s="56"/>
      <c r="AE522" s="56"/>
      <c r="AF522" s="56"/>
      <c r="AG522" s="56"/>
      <c r="AH522" s="56"/>
      <c r="AI522" s="56"/>
      <c r="AJ522" s="56"/>
      <c r="AK522" s="56"/>
      <c r="AL522" s="58"/>
      <c r="AM522" s="56"/>
      <c r="AN522" s="59"/>
      <c r="AO522" s="60"/>
      <c r="AP522" s="56"/>
      <c r="AQ522" s="56"/>
      <c r="AR522" s="56"/>
    </row>
    <row r="523" ht="15.75" customHeight="1">
      <c r="C523" s="56"/>
      <c r="K523" s="61"/>
      <c r="N523" s="2"/>
      <c r="AC523" s="56"/>
      <c r="AD523" s="56"/>
      <c r="AE523" s="56"/>
      <c r="AF523" s="56"/>
      <c r="AG523" s="56"/>
      <c r="AH523" s="56"/>
      <c r="AI523" s="56"/>
      <c r="AJ523" s="56"/>
      <c r="AK523" s="56"/>
      <c r="AL523" s="58"/>
      <c r="AM523" s="56"/>
      <c r="AN523" s="59"/>
      <c r="AO523" s="60"/>
      <c r="AP523" s="56"/>
      <c r="AQ523" s="56"/>
      <c r="AR523" s="56"/>
    </row>
    <row r="524" ht="15.75" customHeight="1">
      <c r="C524" s="56"/>
      <c r="K524" s="61"/>
      <c r="N524" s="2"/>
      <c r="AC524" s="56"/>
      <c r="AD524" s="56"/>
      <c r="AE524" s="56"/>
      <c r="AF524" s="56"/>
      <c r="AG524" s="56"/>
      <c r="AH524" s="56"/>
      <c r="AI524" s="56"/>
      <c r="AJ524" s="56"/>
      <c r="AK524" s="56"/>
      <c r="AL524" s="58"/>
      <c r="AM524" s="56"/>
      <c r="AN524" s="59"/>
      <c r="AO524" s="60"/>
      <c r="AP524" s="56"/>
      <c r="AQ524" s="56"/>
      <c r="AR524" s="56"/>
    </row>
    <row r="525" ht="15.75" customHeight="1">
      <c r="C525" s="56"/>
      <c r="K525" s="61"/>
      <c r="N525" s="2"/>
      <c r="AC525" s="56"/>
      <c r="AD525" s="56"/>
      <c r="AE525" s="56"/>
      <c r="AF525" s="56"/>
      <c r="AG525" s="56"/>
      <c r="AH525" s="56"/>
      <c r="AI525" s="56"/>
      <c r="AJ525" s="56"/>
      <c r="AK525" s="56"/>
      <c r="AL525" s="58"/>
      <c r="AM525" s="56"/>
      <c r="AN525" s="59"/>
      <c r="AO525" s="60"/>
      <c r="AP525" s="56"/>
      <c r="AQ525" s="56"/>
      <c r="AR525" s="56"/>
    </row>
    <row r="526" ht="15.75" customHeight="1">
      <c r="C526" s="56"/>
      <c r="K526" s="61"/>
      <c r="N526" s="2"/>
      <c r="AC526" s="56"/>
      <c r="AD526" s="56"/>
      <c r="AE526" s="56"/>
      <c r="AF526" s="56"/>
      <c r="AG526" s="56"/>
      <c r="AH526" s="56"/>
      <c r="AI526" s="56"/>
      <c r="AJ526" s="56"/>
      <c r="AK526" s="56"/>
      <c r="AL526" s="58"/>
      <c r="AM526" s="56"/>
      <c r="AN526" s="59"/>
      <c r="AO526" s="60"/>
      <c r="AP526" s="56"/>
      <c r="AQ526" s="56"/>
      <c r="AR526" s="56"/>
    </row>
    <row r="527" ht="15.75" customHeight="1">
      <c r="C527" s="56"/>
      <c r="K527" s="61"/>
      <c r="N527" s="2"/>
      <c r="AC527" s="56"/>
      <c r="AD527" s="56"/>
      <c r="AE527" s="56"/>
      <c r="AF527" s="56"/>
      <c r="AG527" s="56"/>
      <c r="AH527" s="56"/>
      <c r="AI527" s="56"/>
      <c r="AJ527" s="56"/>
      <c r="AK527" s="56"/>
      <c r="AL527" s="58"/>
      <c r="AM527" s="56"/>
      <c r="AN527" s="59"/>
      <c r="AO527" s="60"/>
      <c r="AP527" s="56"/>
      <c r="AQ527" s="56"/>
      <c r="AR527" s="56"/>
    </row>
    <row r="528" ht="15.75" customHeight="1">
      <c r="C528" s="56"/>
      <c r="K528" s="61"/>
      <c r="N528" s="2"/>
      <c r="AC528" s="56"/>
      <c r="AD528" s="56"/>
      <c r="AE528" s="56"/>
      <c r="AF528" s="56"/>
      <c r="AG528" s="56"/>
      <c r="AH528" s="56"/>
      <c r="AI528" s="56"/>
      <c r="AJ528" s="56"/>
      <c r="AK528" s="56"/>
      <c r="AL528" s="58"/>
      <c r="AM528" s="56"/>
      <c r="AN528" s="59"/>
      <c r="AO528" s="60"/>
      <c r="AP528" s="56"/>
      <c r="AQ528" s="56"/>
      <c r="AR528" s="56"/>
    </row>
    <row r="529" ht="15.75" customHeight="1">
      <c r="C529" s="56"/>
      <c r="K529" s="61"/>
      <c r="N529" s="2"/>
      <c r="AC529" s="56"/>
      <c r="AD529" s="56"/>
      <c r="AE529" s="56"/>
      <c r="AF529" s="56"/>
      <c r="AG529" s="56"/>
      <c r="AH529" s="56"/>
      <c r="AI529" s="56"/>
      <c r="AJ529" s="56"/>
      <c r="AK529" s="56"/>
      <c r="AL529" s="58"/>
      <c r="AM529" s="56"/>
      <c r="AN529" s="59"/>
      <c r="AO529" s="60"/>
      <c r="AP529" s="56"/>
      <c r="AQ529" s="56"/>
      <c r="AR529" s="56"/>
    </row>
    <row r="530" ht="15.75" customHeight="1">
      <c r="C530" s="56"/>
      <c r="K530" s="61"/>
      <c r="N530" s="2"/>
      <c r="AC530" s="56"/>
      <c r="AD530" s="56"/>
      <c r="AE530" s="56"/>
      <c r="AF530" s="56"/>
      <c r="AG530" s="56"/>
      <c r="AH530" s="56"/>
      <c r="AI530" s="56"/>
      <c r="AJ530" s="56"/>
      <c r="AK530" s="56"/>
      <c r="AL530" s="58"/>
      <c r="AM530" s="56"/>
      <c r="AN530" s="59"/>
      <c r="AO530" s="60"/>
      <c r="AP530" s="56"/>
      <c r="AQ530" s="56"/>
      <c r="AR530" s="56"/>
    </row>
    <row r="531" ht="15.75" customHeight="1">
      <c r="C531" s="56"/>
      <c r="K531" s="61"/>
      <c r="N531" s="2"/>
      <c r="AC531" s="56"/>
      <c r="AD531" s="56"/>
      <c r="AE531" s="56"/>
      <c r="AF531" s="56"/>
      <c r="AG531" s="56"/>
      <c r="AH531" s="56"/>
      <c r="AI531" s="56"/>
      <c r="AJ531" s="56"/>
      <c r="AK531" s="56"/>
      <c r="AL531" s="58"/>
      <c r="AM531" s="56"/>
      <c r="AN531" s="59"/>
      <c r="AO531" s="60"/>
      <c r="AP531" s="56"/>
      <c r="AQ531" s="56"/>
      <c r="AR531" s="56"/>
    </row>
    <row r="532" ht="15.75" customHeight="1">
      <c r="C532" s="56"/>
      <c r="K532" s="61"/>
      <c r="N532" s="2"/>
      <c r="AC532" s="56"/>
      <c r="AD532" s="56"/>
      <c r="AE532" s="56"/>
      <c r="AF532" s="56"/>
      <c r="AG532" s="56"/>
      <c r="AH532" s="56"/>
      <c r="AI532" s="56"/>
      <c r="AJ532" s="56"/>
      <c r="AK532" s="56"/>
      <c r="AL532" s="58"/>
      <c r="AM532" s="56"/>
      <c r="AN532" s="59"/>
      <c r="AO532" s="60"/>
      <c r="AP532" s="56"/>
      <c r="AQ532" s="56"/>
      <c r="AR532" s="56"/>
    </row>
    <row r="533" ht="15.75" customHeight="1">
      <c r="C533" s="56"/>
      <c r="K533" s="61"/>
      <c r="N533" s="2"/>
      <c r="AC533" s="56"/>
      <c r="AD533" s="56"/>
      <c r="AE533" s="56"/>
      <c r="AF533" s="56"/>
      <c r="AG533" s="56"/>
      <c r="AH533" s="56"/>
      <c r="AI533" s="56"/>
      <c r="AJ533" s="56"/>
      <c r="AK533" s="56"/>
      <c r="AL533" s="58"/>
      <c r="AM533" s="56"/>
      <c r="AN533" s="59"/>
      <c r="AO533" s="60"/>
      <c r="AP533" s="56"/>
      <c r="AQ533" s="56"/>
      <c r="AR533" s="56"/>
    </row>
    <row r="534" ht="15.75" customHeight="1">
      <c r="C534" s="56"/>
      <c r="K534" s="61"/>
      <c r="N534" s="2"/>
      <c r="AC534" s="56"/>
      <c r="AD534" s="56"/>
      <c r="AE534" s="56"/>
      <c r="AF534" s="56"/>
      <c r="AG534" s="56"/>
      <c r="AH534" s="56"/>
      <c r="AI534" s="56"/>
      <c r="AJ534" s="56"/>
      <c r="AK534" s="56"/>
      <c r="AL534" s="58"/>
      <c r="AM534" s="56"/>
      <c r="AN534" s="59"/>
      <c r="AO534" s="60"/>
      <c r="AP534" s="56"/>
      <c r="AQ534" s="56"/>
      <c r="AR534" s="56"/>
    </row>
    <row r="535" ht="15.75" customHeight="1">
      <c r="C535" s="56"/>
      <c r="K535" s="61"/>
      <c r="N535" s="2"/>
      <c r="AC535" s="56"/>
      <c r="AD535" s="56"/>
      <c r="AE535" s="56"/>
      <c r="AF535" s="56"/>
      <c r="AG535" s="56"/>
      <c r="AH535" s="56"/>
      <c r="AI535" s="56"/>
      <c r="AJ535" s="56"/>
      <c r="AK535" s="56"/>
      <c r="AL535" s="58"/>
      <c r="AM535" s="56"/>
      <c r="AN535" s="59"/>
      <c r="AO535" s="60"/>
      <c r="AP535" s="56"/>
      <c r="AQ535" s="56"/>
      <c r="AR535" s="56"/>
    </row>
    <row r="536" ht="15.75" customHeight="1">
      <c r="C536" s="56"/>
      <c r="K536" s="61"/>
      <c r="N536" s="2"/>
      <c r="AC536" s="56"/>
      <c r="AD536" s="56"/>
      <c r="AE536" s="56"/>
      <c r="AF536" s="56"/>
      <c r="AG536" s="56"/>
      <c r="AH536" s="56"/>
      <c r="AI536" s="56"/>
      <c r="AJ536" s="56"/>
      <c r="AK536" s="56"/>
      <c r="AL536" s="58"/>
      <c r="AM536" s="56"/>
      <c r="AN536" s="59"/>
      <c r="AO536" s="60"/>
      <c r="AP536" s="56"/>
      <c r="AQ536" s="56"/>
      <c r="AR536" s="56"/>
    </row>
    <row r="537" ht="15.75" customHeight="1">
      <c r="C537" s="56"/>
      <c r="K537" s="61"/>
      <c r="N537" s="2"/>
      <c r="AC537" s="56"/>
      <c r="AD537" s="56"/>
      <c r="AE537" s="56"/>
      <c r="AF537" s="56"/>
      <c r="AG537" s="56"/>
      <c r="AH537" s="56"/>
      <c r="AI537" s="56"/>
      <c r="AJ537" s="56"/>
      <c r="AK537" s="56"/>
      <c r="AL537" s="58"/>
      <c r="AM537" s="56"/>
      <c r="AN537" s="59"/>
      <c r="AO537" s="60"/>
      <c r="AP537" s="56"/>
      <c r="AQ537" s="56"/>
      <c r="AR537" s="56"/>
    </row>
    <row r="538" ht="15.75" customHeight="1">
      <c r="C538" s="56"/>
      <c r="K538" s="61"/>
      <c r="N538" s="2"/>
      <c r="AC538" s="56"/>
      <c r="AD538" s="56"/>
      <c r="AE538" s="56"/>
      <c r="AF538" s="56"/>
      <c r="AG538" s="56"/>
      <c r="AH538" s="56"/>
      <c r="AI538" s="56"/>
      <c r="AJ538" s="56"/>
      <c r="AK538" s="56"/>
      <c r="AL538" s="58"/>
      <c r="AM538" s="56"/>
      <c r="AN538" s="59"/>
      <c r="AO538" s="60"/>
      <c r="AP538" s="56"/>
      <c r="AQ538" s="56"/>
      <c r="AR538" s="56"/>
    </row>
    <row r="539" ht="15.75" customHeight="1">
      <c r="C539" s="56"/>
      <c r="K539" s="61"/>
      <c r="N539" s="2"/>
      <c r="AC539" s="56"/>
      <c r="AD539" s="56"/>
      <c r="AE539" s="56"/>
      <c r="AF539" s="56"/>
      <c r="AG539" s="56"/>
      <c r="AH539" s="56"/>
      <c r="AI539" s="56"/>
      <c r="AJ539" s="56"/>
      <c r="AK539" s="56"/>
      <c r="AL539" s="58"/>
      <c r="AM539" s="56"/>
      <c r="AN539" s="59"/>
      <c r="AO539" s="60"/>
      <c r="AP539" s="56"/>
      <c r="AQ539" s="56"/>
      <c r="AR539" s="56"/>
    </row>
    <row r="540" ht="15.75" customHeight="1">
      <c r="C540" s="56"/>
      <c r="K540" s="61"/>
      <c r="N540" s="2"/>
      <c r="AC540" s="56"/>
      <c r="AD540" s="56"/>
      <c r="AE540" s="56"/>
      <c r="AF540" s="56"/>
      <c r="AG540" s="56"/>
      <c r="AH540" s="56"/>
      <c r="AI540" s="56"/>
      <c r="AJ540" s="56"/>
      <c r="AK540" s="56"/>
      <c r="AL540" s="58"/>
      <c r="AM540" s="56"/>
      <c r="AN540" s="59"/>
      <c r="AO540" s="60"/>
      <c r="AP540" s="56"/>
      <c r="AQ540" s="56"/>
      <c r="AR540" s="56"/>
    </row>
    <row r="541" ht="15.75" customHeight="1">
      <c r="C541" s="56"/>
      <c r="K541" s="61"/>
      <c r="N541" s="2"/>
      <c r="AC541" s="56"/>
      <c r="AD541" s="56"/>
      <c r="AE541" s="56"/>
      <c r="AF541" s="56"/>
      <c r="AG541" s="56"/>
      <c r="AH541" s="56"/>
      <c r="AI541" s="56"/>
      <c r="AJ541" s="56"/>
      <c r="AK541" s="56"/>
      <c r="AL541" s="58"/>
      <c r="AM541" s="56"/>
      <c r="AN541" s="59"/>
      <c r="AO541" s="60"/>
      <c r="AP541" s="56"/>
      <c r="AQ541" s="56"/>
      <c r="AR541" s="56"/>
    </row>
    <row r="542" ht="15.75" customHeight="1">
      <c r="C542" s="56"/>
      <c r="K542" s="61"/>
      <c r="N542" s="2"/>
      <c r="AC542" s="56"/>
      <c r="AD542" s="56"/>
      <c r="AE542" s="56"/>
      <c r="AF542" s="56"/>
      <c r="AG542" s="56"/>
      <c r="AH542" s="56"/>
      <c r="AI542" s="56"/>
      <c r="AJ542" s="56"/>
      <c r="AK542" s="56"/>
      <c r="AL542" s="58"/>
      <c r="AM542" s="56"/>
      <c r="AN542" s="59"/>
      <c r="AO542" s="60"/>
      <c r="AP542" s="56"/>
      <c r="AQ542" s="56"/>
      <c r="AR542" s="56"/>
    </row>
    <row r="543" ht="15.75" customHeight="1">
      <c r="C543" s="56"/>
      <c r="K543" s="61"/>
      <c r="N543" s="2"/>
      <c r="AC543" s="56"/>
      <c r="AD543" s="56"/>
      <c r="AE543" s="56"/>
      <c r="AF543" s="56"/>
      <c r="AG543" s="56"/>
      <c r="AH543" s="56"/>
      <c r="AI543" s="56"/>
      <c r="AJ543" s="56"/>
      <c r="AK543" s="56"/>
      <c r="AL543" s="58"/>
      <c r="AM543" s="56"/>
      <c r="AN543" s="59"/>
      <c r="AO543" s="60"/>
      <c r="AP543" s="56"/>
      <c r="AQ543" s="56"/>
      <c r="AR543" s="56"/>
    </row>
    <row r="544" ht="15.75" customHeight="1">
      <c r="C544" s="56"/>
      <c r="K544" s="61"/>
      <c r="N544" s="2"/>
      <c r="AC544" s="56"/>
      <c r="AD544" s="56"/>
      <c r="AE544" s="56"/>
      <c r="AF544" s="56"/>
      <c r="AG544" s="56"/>
      <c r="AH544" s="56"/>
      <c r="AI544" s="56"/>
      <c r="AJ544" s="56"/>
      <c r="AK544" s="56"/>
      <c r="AL544" s="58"/>
      <c r="AM544" s="56"/>
      <c r="AN544" s="59"/>
      <c r="AO544" s="60"/>
      <c r="AP544" s="56"/>
      <c r="AQ544" s="56"/>
      <c r="AR544" s="56"/>
    </row>
    <row r="545" ht="15.75" customHeight="1">
      <c r="C545" s="56"/>
      <c r="K545" s="61"/>
      <c r="N545" s="2"/>
      <c r="AC545" s="56"/>
      <c r="AD545" s="56"/>
      <c r="AE545" s="56"/>
      <c r="AF545" s="56"/>
      <c r="AG545" s="56"/>
      <c r="AH545" s="56"/>
      <c r="AI545" s="56"/>
      <c r="AJ545" s="56"/>
      <c r="AK545" s="56"/>
      <c r="AL545" s="58"/>
      <c r="AM545" s="56"/>
      <c r="AN545" s="59"/>
      <c r="AO545" s="60"/>
      <c r="AP545" s="56"/>
      <c r="AQ545" s="56"/>
      <c r="AR545" s="56"/>
    </row>
    <row r="546" ht="15.75" customHeight="1">
      <c r="C546" s="56"/>
      <c r="K546" s="61"/>
      <c r="N546" s="2"/>
      <c r="AC546" s="56"/>
      <c r="AD546" s="56"/>
      <c r="AE546" s="56"/>
      <c r="AF546" s="56"/>
      <c r="AG546" s="56"/>
      <c r="AH546" s="56"/>
      <c r="AI546" s="56"/>
      <c r="AJ546" s="56"/>
      <c r="AK546" s="56"/>
      <c r="AL546" s="58"/>
      <c r="AM546" s="56"/>
      <c r="AN546" s="59"/>
      <c r="AO546" s="60"/>
      <c r="AP546" s="56"/>
      <c r="AQ546" s="56"/>
      <c r="AR546" s="56"/>
    </row>
    <row r="547" ht="15.75" customHeight="1">
      <c r="C547" s="56"/>
      <c r="K547" s="61"/>
      <c r="N547" s="2"/>
      <c r="AC547" s="56"/>
      <c r="AD547" s="56"/>
      <c r="AE547" s="56"/>
      <c r="AF547" s="56"/>
      <c r="AG547" s="56"/>
      <c r="AH547" s="56"/>
      <c r="AI547" s="56"/>
      <c r="AJ547" s="56"/>
      <c r="AK547" s="56"/>
      <c r="AL547" s="58"/>
      <c r="AM547" s="56"/>
      <c r="AN547" s="59"/>
      <c r="AO547" s="60"/>
      <c r="AP547" s="56"/>
      <c r="AQ547" s="56"/>
      <c r="AR547" s="56"/>
    </row>
    <row r="548" ht="15.75" customHeight="1">
      <c r="C548" s="56"/>
      <c r="K548" s="61"/>
      <c r="N548" s="2"/>
      <c r="AC548" s="56"/>
      <c r="AD548" s="56"/>
      <c r="AE548" s="56"/>
      <c r="AF548" s="56"/>
      <c r="AG548" s="56"/>
      <c r="AH548" s="56"/>
      <c r="AI548" s="56"/>
      <c r="AJ548" s="56"/>
      <c r="AK548" s="56"/>
      <c r="AL548" s="58"/>
      <c r="AM548" s="56"/>
      <c r="AN548" s="59"/>
      <c r="AO548" s="60"/>
      <c r="AP548" s="56"/>
      <c r="AQ548" s="56"/>
      <c r="AR548" s="56"/>
    </row>
    <row r="549" ht="15.75" customHeight="1">
      <c r="C549" s="56"/>
      <c r="K549" s="61"/>
      <c r="N549" s="2"/>
      <c r="AC549" s="56"/>
      <c r="AD549" s="56"/>
      <c r="AE549" s="56"/>
      <c r="AF549" s="56"/>
      <c r="AG549" s="56"/>
      <c r="AH549" s="56"/>
      <c r="AI549" s="56"/>
      <c r="AJ549" s="56"/>
      <c r="AK549" s="56"/>
      <c r="AL549" s="58"/>
      <c r="AM549" s="56"/>
      <c r="AN549" s="59"/>
      <c r="AO549" s="60"/>
      <c r="AP549" s="56"/>
      <c r="AQ549" s="56"/>
      <c r="AR549" s="56"/>
    </row>
    <row r="550" ht="15.75" customHeight="1">
      <c r="C550" s="56"/>
      <c r="K550" s="61"/>
      <c r="N550" s="2"/>
      <c r="AC550" s="56"/>
      <c r="AD550" s="56"/>
      <c r="AE550" s="56"/>
      <c r="AF550" s="56"/>
      <c r="AG550" s="56"/>
      <c r="AH550" s="56"/>
      <c r="AI550" s="56"/>
      <c r="AJ550" s="56"/>
      <c r="AK550" s="56"/>
      <c r="AL550" s="58"/>
      <c r="AM550" s="56"/>
      <c r="AN550" s="59"/>
      <c r="AO550" s="60"/>
      <c r="AP550" s="56"/>
      <c r="AQ550" s="56"/>
      <c r="AR550" s="56"/>
    </row>
    <row r="551" ht="15.75" customHeight="1">
      <c r="C551" s="56"/>
      <c r="K551" s="61"/>
      <c r="N551" s="2"/>
      <c r="AC551" s="56"/>
      <c r="AD551" s="56"/>
      <c r="AE551" s="56"/>
      <c r="AF551" s="56"/>
      <c r="AG551" s="56"/>
      <c r="AH551" s="56"/>
      <c r="AI551" s="56"/>
      <c r="AJ551" s="56"/>
      <c r="AK551" s="56"/>
      <c r="AL551" s="58"/>
      <c r="AM551" s="56"/>
      <c r="AN551" s="59"/>
      <c r="AO551" s="60"/>
      <c r="AP551" s="56"/>
      <c r="AQ551" s="56"/>
      <c r="AR551" s="56"/>
    </row>
    <row r="552" ht="15.75" customHeight="1">
      <c r="C552" s="56"/>
      <c r="K552" s="61"/>
      <c r="N552" s="2"/>
      <c r="AC552" s="56"/>
      <c r="AD552" s="56"/>
      <c r="AE552" s="56"/>
      <c r="AF552" s="56"/>
      <c r="AG552" s="56"/>
      <c r="AH552" s="56"/>
      <c r="AI552" s="56"/>
      <c r="AJ552" s="56"/>
      <c r="AK552" s="56"/>
      <c r="AL552" s="58"/>
      <c r="AM552" s="56"/>
      <c r="AN552" s="59"/>
      <c r="AO552" s="60"/>
      <c r="AP552" s="56"/>
      <c r="AQ552" s="56"/>
      <c r="AR552" s="56"/>
    </row>
    <row r="553" ht="15.75" customHeight="1">
      <c r="C553" s="56"/>
      <c r="K553" s="61"/>
      <c r="N553" s="2"/>
      <c r="AC553" s="56"/>
      <c r="AD553" s="56"/>
      <c r="AE553" s="56"/>
      <c r="AF553" s="56"/>
      <c r="AG553" s="56"/>
      <c r="AH553" s="56"/>
      <c r="AI553" s="56"/>
      <c r="AJ553" s="56"/>
      <c r="AK553" s="56"/>
      <c r="AL553" s="58"/>
      <c r="AM553" s="56"/>
      <c r="AN553" s="59"/>
      <c r="AO553" s="60"/>
      <c r="AP553" s="56"/>
      <c r="AQ553" s="56"/>
      <c r="AR553" s="56"/>
    </row>
    <row r="554" ht="15.75" customHeight="1">
      <c r="C554" s="56"/>
      <c r="K554" s="61"/>
      <c r="N554" s="2"/>
      <c r="AC554" s="56"/>
      <c r="AD554" s="56"/>
      <c r="AE554" s="56"/>
      <c r="AF554" s="56"/>
      <c r="AG554" s="56"/>
      <c r="AH554" s="56"/>
      <c r="AI554" s="56"/>
      <c r="AJ554" s="56"/>
      <c r="AK554" s="56"/>
      <c r="AL554" s="58"/>
      <c r="AM554" s="56"/>
      <c r="AN554" s="59"/>
      <c r="AO554" s="60"/>
      <c r="AP554" s="56"/>
      <c r="AQ554" s="56"/>
      <c r="AR554" s="56"/>
    </row>
    <row r="555" ht="15.75" customHeight="1">
      <c r="C555" s="56"/>
      <c r="K555" s="61"/>
      <c r="N555" s="2"/>
      <c r="AC555" s="56"/>
      <c r="AD555" s="56"/>
      <c r="AE555" s="56"/>
      <c r="AF555" s="56"/>
      <c r="AG555" s="56"/>
      <c r="AH555" s="56"/>
      <c r="AI555" s="56"/>
      <c r="AJ555" s="56"/>
      <c r="AK555" s="56"/>
      <c r="AL555" s="58"/>
      <c r="AM555" s="56"/>
      <c r="AN555" s="59"/>
      <c r="AO555" s="60"/>
      <c r="AP555" s="56"/>
      <c r="AQ555" s="56"/>
      <c r="AR555" s="56"/>
    </row>
    <row r="556" ht="15.75" customHeight="1">
      <c r="C556" s="56"/>
      <c r="K556" s="61"/>
      <c r="N556" s="2"/>
      <c r="AC556" s="56"/>
      <c r="AD556" s="56"/>
      <c r="AE556" s="56"/>
      <c r="AF556" s="56"/>
      <c r="AG556" s="56"/>
      <c r="AH556" s="56"/>
      <c r="AI556" s="56"/>
      <c r="AJ556" s="56"/>
      <c r="AK556" s="56"/>
      <c r="AL556" s="58"/>
      <c r="AM556" s="56"/>
      <c r="AN556" s="59"/>
      <c r="AO556" s="60"/>
      <c r="AP556" s="56"/>
      <c r="AQ556" s="56"/>
      <c r="AR556" s="56"/>
    </row>
    <row r="557" ht="15.75" customHeight="1">
      <c r="C557" s="56"/>
      <c r="K557" s="61"/>
      <c r="N557" s="2"/>
      <c r="AC557" s="56"/>
      <c r="AD557" s="56"/>
      <c r="AE557" s="56"/>
      <c r="AF557" s="56"/>
      <c r="AG557" s="56"/>
      <c r="AH557" s="56"/>
      <c r="AI557" s="56"/>
      <c r="AJ557" s="56"/>
      <c r="AK557" s="56"/>
      <c r="AL557" s="58"/>
      <c r="AM557" s="56"/>
      <c r="AN557" s="59"/>
      <c r="AO557" s="60"/>
      <c r="AP557" s="56"/>
      <c r="AQ557" s="56"/>
      <c r="AR557" s="56"/>
    </row>
    <row r="558" ht="15.75" customHeight="1">
      <c r="C558" s="56"/>
      <c r="K558" s="61"/>
      <c r="N558" s="2"/>
      <c r="AC558" s="56"/>
      <c r="AD558" s="56"/>
      <c r="AE558" s="56"/>
      <c r="AF558" s="56"/>
      <c r="AG558" s="56"/>
      <c r="AH558" s="56"/>
      <c r="AI558" s="56"/>
      <c r="AJ558" s="56"/>
      <c r="AK558" s="56"/>
      <c r="AL558" s="58"/>
      <c r="AM558" s="56"/>
      <c r="AN558" s="59"/>
      <c r="AO558" s="60"/>
      <c r="AP558" s="56"/>
      <c r="AQ558" s="56"/>
      <c r="AR558" s="56"/>
    </row>
    <row r="559" ht="15.75" customHeight="1">
      <c r="C559" s="56"/>
      <c r="K559" s="61"/>
      <c r="N559" s="2"/>
      <c r="AC559" s="56"/>
      <c r="AD559" s="56"/>
      <c r="AE559" s="56"/>
      <c r="AF559" s="56"/>
      <c r="AG559" s="56"/>
      <c r="AH559" s="56"/>
      <c r="AI559" s="56"/>
      <c r="AJ559" s="56"/>
      <c r="AK559" s="56"/>
      <c r="AL559" s="58"/>
      <c r="AM559" s="56"/>
      <c r="AN559" s="59"/>
      <c r="AO559" s="60"/>
      <c r="AP559" s="56"/>
      <c r="AQ559" s="56"/>
      <c r="AR559" s="56"/>
    </row>
    <row r="560" ht="15.75" customHeight="1">
      <c r="C560" s="56"/>
      <c r="K560" s="61"/>
      <c r="N560" s="2"/>
      <c r="AC560" s="56"/>
      <c r="AD560" s="56"/>
      <c r="AE560" s="56"/>
      <c r="AF560" s="56"/>
      <c r="AG560" s="56"/>
      <c r="AH560" s="56"/>
      <c r="AI560" s="56"/>
      <c r="AJ560" s="56"/>
      <c r="AK560" s="56"/>
      <c r="AL560" s="58"/>
      <c r="AM560" s="56"/>
      <c r="AN560" s="59"/>
      <c r="AO560" s="60"/>
      <c r="AP560" s="56"/>
      <c r="AQ560" s="56"/>
      <c r="AR560" s="56"/>
    </row>
    <row r="561" ht="15.75" customHeight="1">
      <c r="C561" s="56"/>
      <c r="K561" s="61"/>
      <c r="N561" s="2"/>
      <c r="AC561" s="56"/>
      <c r="AD561" s="56"/>
      <c r="AE561" s="56"/>
      <c r="AF561" s="56"/>
      <c r="AG561" s="56"/>
      <c r="AH561" s="56"/>
      <c r="AI561" s="56"/>
      <c r="AJ561" s="56"/>
      <c r="AK561" s="56"/>
      <c r="AL561" s="58"/>
      <c r="AM561" s="56"/>
      <c r="AN561" s="59"/>
      <c r="AO561" s="60"/>
      <c r="AP561" s="56"/>
      <c r="AQ561" s="56"/>
      <c r="AR561" s="56"/>
    </row>
    <row r="562" ht="15.75" customHeight="1">
      <c r="C562" s="56"/>
      <c r="K562" s="61"/>
      <c r="N562" s="2"/>
      <c r="AC562" s="56"/>
      <c r="AD562" s="56"/>
      <c r="AE562" s="56"/>
      <c r="AF562" s="56"/>
      <c r="AG562" s="56"/>
      <c r="AH562" s="56"/>
      <c r="AI562" s="56"/>
      <c r="AJ562" s="56"/>
      <c r="AK562" s="56"/>
      <c r="AL562" s="58"/>
      <c r="AM562" s="56"/>
      <c r="AN562" s="59"/>
      <c r="AO562" s="60"/>
      <c r="AP562" s="56"/>
      <c r="AQ562" s="56"/>
      <c r="AR562" s="56"/>
    </row>
    <row r="563" ht="15.75" customHeight="1">
      <c r="C563" s="56"/>
      <c r="K563" s="61"/>
      <c r="N563" s="2"/>
      <c r="AC563" s="56"/>
      <c r="AD563" s="56"/>
      <c r="AE563" s="56"/>
      <c r="AF563" s="56"/>
      <c r="AG563" s="56"/>
      <c r="AH563" s="56"/>
      <c r="AI563" s="56"/>
      <c r="AJ563" s="56"/>
      <c r="AK563" s="56"/>
      <c r="AL563" s="58"/>
      <c r="AM563" s="56"/>
      <c r="AN563" s="59"/>
      <c r="AO563" s="60"/>
      <c r="AP563" s="56"/>
      <c r="AQ563" s="56"/>
      <c r="AR563" s="56"/>
    </row>
    <row r="564" ht="15.75" customHeight="1">
      <c r="C564" s="56"/>
      <c r="K564" s="61"/>
      <c r="N564" s="2"/>
      <c r="AC564" s="56"/>
      <c r="AD564" s="56"/>
      <c r="AE564" s="56"/>
      <c r="AF564" s="56"/>
      <c r="AG564" s="56"/>
      <c r="AH564" s="56"/>
      <c r="AI564" s="56"/>
      <c r="AJ564" s="56"/>
      <c r="AK564" s="56"/>
      <c r="AL564" s="58"/>
      <c r="AM564" s="56"/>
      <c r="AN564" s="59"/>
      <c r="AO564" s="60"/>
      <c r="AP564" s="56"/>
      <c r="AQ564" s="56"/>
      <c r="AR564" s="56"/>
    </row>
    <row r="565" ht="15.75" customHeight="1">
      <c r="C565" s="56"/>
      <c r="K565" s="61"/>
      <c r="N565" s="2"/>
      <c r="AC565" s="56"/>
      <c r="AD565" s="56"/>
      <c r="AE565" s="56"/>
      <c r="AF565" s="56"/>
      <c r="AG565" s="56"/>
      <c r="AH565" s="56"/>
      <c r="AI565" s="56"/>
      <c r="AJ565" s="56"/>
      <c r="AK565" s="56"/>
      <c r="AL565" s="58"/>
      <c r="AM565" s="56"/>
      <c r="AN565" s="59"/>
      <c r="AO565" s="60"/>
      <c r="AP565" s="56"/>
      <c r="AQ565" s="56"/>
      <c r="AR565" s="56"/>
    </row>
    <row r="566" ht="15.75" customHeight="1">
      <c r="C566" s="56"/>
      <c r="K566" s="61"/>
      <c r="N566" s="2"/>
      <c r="AC566" s="56"/>
      <c r="AD566" s="56"/>
      <c r="AE566" s="56"/>
      <c r="AF566" s="56"/>
      <c r="AG566" s="56"/>
      <c r="AH566" s="56"/>
      <c r="AI566" s="56"/>
      <c r="AJ566" s="56"/>
      <c r="AK566" s="56"/>
      <c r="AL566" s="58"/>
      <c r="AM566" s="56"/>
      <c r="AN566" s="59"/>
      <c r="AO566" s="60"/>
      <c r="AP566" s="56"/>
      <c r="AQ566" s="56"/>
      <c r="AR566" s="56"/>
    </row>
    <row r="567" ht="15.75" customHeight="1">
      <c r="C567" s="56"/>
      <c r="K567" s="61"/>
      <c r="N567" s="2"/>
      <c r="AC567" s="56"/>
      <c r="AD567" s="56"/>
      <c r="AE567" s="56"/>
      <c r="AF567" s="56"/>
      <c r="AG567" s="56"/>
      <c r="AH567" s="56"/>
      <c r="AI567" s="56"/>
      <c r="AJ567" s="56"/>
      <c r="AK567" s="56"/>
      <c r="AL567" s="58"/>
      <c r="AM567" s="56"/>
      <c r="AN567" s="59"/>
      <c r="AO567" s="60"/>
      <c r="AP567" s="56"/>
      <c r="AQ567" s="56"/>
      <c r="AR567" s="56"/>
    </row>
    <row r="568" ht="15.75" customHeight="1">
      <c r="C568" s="56"/>
      <c r="K568" s="61"/>
      <c r="N568" s="2"/>
      <c r="AC568" s="56"/>
      <c r="AD568" s="56"/>
      <c r="AE568" s="56"/>
      <c r="AF568" s="56"/>
      <c r="AG568" s="56"/>
      <c r="AH568" s="56"/>
      <c r="AI568" s="56"/>
      <c r="AJ568" s="56"/>
      <c r="AK568" s="56"/>
      <c r="AL568" s="58"/>
      <c r="AM568" s="56"/>
      <c r="AN568" s="59"/>
      <c r="AO568" s="60"/>
      <c r="AP568" s="56"/>
      <c r="AQ568" s="56"/>
      <c r="AR568" s="56"/>
    </row>
    <row r="569" ht="15.75" customHeight="1">
      <c r="C569" s="56"/>
      <c r="K569" s="61"/>
      <c r="N569" s="2"/>
      <c r="AC569" s="56"/>
      <c r="AD569" s="56"/>
      <c r="AE569" s="56"/>
      <c r="AF569" s="56"/>
      <c r="AG569" s="56"/>
      <c r="AH569" s="56"/>
      <c r="AI569" s="56"/>
      <c r="AJ569" s="56"/>
      <c r="AK569" s="56"/>
      <c r="AL569" s="58"/>
      <c r="AM569" s="56"/>
      <c r="AN569" s="59"/>
      <c r="AO569" s="60"/>
      <c r="AP569" s="56"/>
      <c r="AQ569" s="56"/>
      <c r="AR569" s="56"/>
    </row>
    <row r="570" ht="15.75" customHeight="1">
      <c r="C570" s="56"/>
      <c r="K570" s="61"/>
      <c r="N570" s="2"/>
      <c r="AC570" s="56"/>
      <c r="AD570" s="56"/>
      <c r="AE570" s="56"/>
      <c r="AF570" s="56"/>
      <c r="AG570" s="56"/>
      <c r="AH570" s="56"/>
      <c r="AI570" s="56"/>
      <c r="AJ570" s="56"/>
      <c r="AK570" s="56"/>
      <c r="AL570" s="58"/>
      <c r="AM570" s="56"/>
      <c r="AN570" s="59"/>
      <c r="AO570" s="60"/>
      <c r="AP570" s="56"/>
      <c r="AQ570" s="56"/>
      <c r="AR570" s="56"/>
    </row>
    <row r="571" ht="15.75" customHeight="1">
      <c r="C571" s="56"/>
      <c r="K571" s="61"/>
      <c r="N571" s="2"/>
      <c r="AC571" s="56"/>
      <c r="AD571" s="56"/>
      <c r="AE571" s="56"/>
      <c r="AF571" s="56"/>
      <c r="AG571" s="56"/>
      <c r="AH571" s="56"/>
      <c r="AI571" s="56"/>
      <c r="AJ571" s="56"/>
      <c r="AK571" s="56"/>
      <c r="AL571" s="58"/>
      <c r="AM571" s="56"/>
      <c r="AN571" s="59"/>
      <c r="AO571" s="60"/>
      <c r="AP571" s="56"/>
      <c r="AQ571" s="56"/>
      <c r="AR571" s="56"/>
    </row>
    <row r="572" ht="15.75" customHeight="1">
      <c r="C572" s="56"/>
      <c r="K572" s="61"/>
      <c r="N572" s="2"/>
      <c r="AC572" s="56"/>
      <c r="AD572" s="56"/>
      <c r="AE572" s="56"/>
      <c r="AF572" s="56"/>
      <c r="AG572" s="56"/>
      <c r="AH572" s="56"/>
      <c r="AI572" s="56"/>
      <c r="AJ572" s="56"/>
      <c r="AK572" s="56"/>
      <c r="AL572" s="58"/>
      <c r="AM572" s="56"/>
      <c r="AN572" s="59"/>
      <c r="AO572" s="60"/>
      <c r="AP572" s="56"/>
      <c r="AQ572" s="56"/>
      <c r="AR572" s="56"/>
    </row>
    <row r="573" ht="15.75" customHeight="1">
      <c r="C573" s="56"/>
      <c r="K573" s="61"/>
      <c r="N573" s="2"/>
      <c r="AC573" s="56"/>
      <c r="AD573" s="56"/>
      <c r="AE573" s="56"/>
      <c r="AF573" s="56"/>
      <c r="AG573" s="56"/>
      <c r="AH573" s="56"/>
      <c r="AI573" s="56"/>
      <c r="AJ573" s="56"/>
      <c r="AK573" s="56"/>
      <c r="AL573" s="58"/>
      <c r="AM573" s="56"/>
      <c r="AN573" s="59"/>
      <c r="AO573" s="60"/>
      <c r="AP573" s="56"/>
      <c r="AQ573" s="56"/>
      <c r="AR573" s="56"/>
    </row>
    <row r="574" ht="15.75" customHeight="1">
      <c r="C574" s="56"/>
      <c r="K574" s="61"/>
      <c r="N574" s="2"/>
      <c r="AC574" s="56"/>
      <c r="AD574" s="56"/>
      <c r="AE574" s="56"/>
      <c r="AF574" s="56"/>
      <c r="AG574" s="56"/>
      <c r="AH574" s="56"/>
      <c r="AI574" s="56"/>
      <c r="AJ574" s="56"/>
      <c r="AK574" s="56"/>
      <c r="AL574" s="58"/>
      <c r="AM574" s="56"/>
      <c r="AN574" s="59"/>
      <c r="AO574" s="60"/>
      <c r="AP574" s="56"/>
      <c r="AQ574" s="56"/>
      <c r="AR574" s="56"/>
    </row>
    <row r="575" ht="15.75" customHeight="1">
      <c r="C575" s="56"/>
      <c r="K575" s="61"/>
      <c r="N575" s="2"/>
      <c r="AC575" s="56"/>
      <c r="AD575" s="56"/>
      <c r="AE575" s="56"/>
      <c r="AF575" s="56"/>
      <c r="AG575" s="56"/>
      <c r="AH575" s="56"/>
      <c r="AI575" s="56"/>
      <c r="AJ575" s="56"/>
      <c r="AK575" s="56"/>
      <c r="AL575" s="58"/>
      <c r="AM575" s="56"/>
      <c r="AN575" s="59"/>
      <c r="AO575" s="60"/>
      <c r="AP575" s="56"/>
      <c r="AQ575" s="56"/>
      <c r="AR575" s="56"/>
    </row>
    <row r="576" ht="15.75" customHeight="1">
      <c r="C576" s="56"/>
      <c r="K576" s="61"/>
      <c r="N576" s="2"/>
      <c r="AC576" s="56"/>
      <c r="AD576" s="56"/>
      <c r="AE576" s="56"/>
      <c r="AF576" s="56"/>
      <c r="AG576" s="56"/>
      <c r="AH576" s="56"/>
      <c r="AI576" s="56"/>
      <c r="AJ576" s="56"/>
      <c r="AK576" s="56"/>
      <c r="AL576" s="58"/>
      <c r="AM576" s="56"/>
      <c r="AN576" s="59"/>
      <c r="AO576" s="60"/>
      <c r="AP576" s="56"/>
      <c r="AQ576" s="56"/>
      <c r="AR576" s="56"/>
    </row>
    <row r="577" ht="15.75" customHeight="1">
      <c r="C577" s="56"/>
      <c r="K577" s="61"/>
      <c r="N577" s="2"/>
      <c r="AC577" s="56"/>
      <c r="AD577" s="56"/>
      <c r="AE577" s="56"/>
      <c r="AF577" s="56"/>
      <c r="AG577" s="56"/>
      <c r="AH577" s="56"/>
      <c r="AI577" s="56"/>
      <c r="AJ577" s="56"/>
      <c r="AK577" s="56"/>
      <c r="AL577" s="58"/>
      <c r="AM577" s="56"/>
      <c r="AN577" s="59"/>
      <c r="AO577" s="60"/>
      <c r="AP577" s="56"/>
      <c r="AQ577" s="56"/>
      <c r="AR577" s="56"/>
    </row>
    <row r="578" ht="15.75" customHeight="1">
      <c r="C578" s="56"/>
      <c r="K578" s="61"/>
      <c r="N578" s="2"/>
      <c r="AC578" s="56"/>
      <c r="AD578" s="56"/>
      <c r="AE578" s="56"/>
      <c r="AF578" s="56"/>
      <c r="AG578" s="56"/>
      <c r="AH578" s="56"/>
      <c r="AI578" s="56"/>
      <c r="AJ578" s="56"/>
      <c r="AK578" s="56"/>
      <c r="AL578" s="58"/>
      <c r="AM578" s="56"/>
      <c r="AN578" s="59"/>
      <c r="AO578" s="60"/>
      <c r="AP578" s="56"/>
      <c r="AQ578" s="56"/>
      <c r="AR578" s="56"/>
    </row>
    <row r="579" ht="15.75" customHeight="1">
      <c r="C579" s="56"/>
      <c r="K579" s="61"/>
      <c r="N579" s="2"/>
      <c r="AC579" s="56"/>
      <c r="AD579" s="56"/>
      <c r="AE579" s="56"/>
      <c r="AF579" s="56"/>
      <c r="AG579" s="56"/>
      <c r="AH579" s="56"/>
      <c r="AI579" s="56"/>
      <c r="AJ579" s="56"/>
      <c r="AK579" s="56"/>
      <c r="AL579" s="58"/>
      <c r="AM579" s="56"/>
      <c r="AN579" s="59"/>
      <c r="AO579" s="60"/>
      <c r="AP579" s="56"/>
      <c r="AQ579" s="56"/>
      <c r="AR579" s="56"/>
    </row>
    <row r="580" ht="15.75" customHeight="1">
      <c r="C580" s="56"/>
      <c r="K580" s="61"/>
      <c r="N580" s="2"/>
      <c r="AC580" s="56"/>
      <c r="AD580" s="56"/>
      <c r="AE580" s="56"/>
      <c r="AF580" s="56"/>
      <c r="AG580" s="56"/>
      <c r="AH580" s="56"/>
      <c r="AI580" s="56"/>
      <c r="AJ580" s="56"/>
      <c r="AK580" s="56"/>
      <c r="AL580" s="58"/>
      <c r="AM580" s="56"/>
      <c r="AN580" s="59"/>
      <c r="AO580" s="60"/>
      <c r="AP580" s="56"/>
      <c r="AQ580" s="56"/>
      <c r="AR580" s="56"/>
    </row>
    <row r="581" ht="15.75" customHeight="1">
      <c r="C581" s="56"/>
      <c r="K581" s="61"/>
      <c r="N581" s="2"/>
      <c r="AC581" s="56"/>
      <c r="AD581" s="56"/>
      <c r="AE581" s="56"/>
      <c r="AF581" s="56"/>
      <c r="AG581" s="56"/>
      <c r="AH581" s="56"/>
      <c r="AI581" s="56"/>
      <c r="AJ581" s="56"/>
      <c r="AK581" s="56"/>
      <c r="AL581" s="58"/>
      <c r="AM581" s="56"/>
      <c r="AN581" s="59"/>
      <c r="AO581" s="60"/>
      <c r="AP581" s="56"/>
      <c r="AQ581" s="56"/>
      <c r="AR581" s="56"/>
    </row>
    <row r="582" ht="15.75" customHeight="1">
      <c r="C582" s="56"/>
      <c r="K582" s="61"/>
      <c r="N582" s="2"/>
      <c r="AC582" s="56"/>
      <c r="AD582" s="56"/>
      <c r="AE582" s="56"/>
      <c r="AF582" s="56"/>
      <c r="AG582" s="56"/>
      <c r="AH582" s="56"/>
      <c r="AI582" s="56"/>
      <c r="AJ582" s="56"/>
      <c r="AK582" s="56"/>
      <c r="AL582" s="58"/>
      <c r="AM582" s="56"/>
      <c r="AN582" s="59"/>
      <c r="AO582" s="60"/>
      <c r="AP582" s="56"/>
      <c r="AQ582" s="56"/>
      <c r="AR582" s="56"/>
    </row>
    <row r="583" ht="15.75" customHeight="1">
      <c r="C583" s="56"/>
      <c r="K583" s="61"/>
      <c r="N583" s="2"/>
      <c r="AC583" s="56"/>
      <c r="AD583" s="56"/>
      <c r="AE583" s="56"/>
      <c r="AF583" s="56"/>
      <c r="AG583" s="56"/>
      <c r="AH583" s="56"/>
      <c r="AI583" s="56"/>
      <c r="AJ583" s="56"/>
      <c r="AK583" s="56"/>
      <c r="AL583" s="58"/>
      <c r="AM583" s="56"/>
      <c r="AN583" s="59"/>
      <c r="AO583" s="60"/>
      <c r="AP583" s="56"/>
      <c r="AQ583" s="56"/>
      <c r="AR583" s="56"/>
    </row>
    <row r="584" ht="15.75" customHeight="1">
      <c r="C584" s="56"/>
      <c r="K584" s="61"/>
      <c r="N584" s="2"/>
      <c r="AC584" s="56"/>
      <c r="AD584" s="56"/>
      <c r="AE584" s="56"/>
      <c r="AF584" s="56"/>
      <c r="AG584" s="56"/>
      <c r="AH584" s="56"/>
      <c r="AI584" s="56"/>
      <c r="AJ584" s="56"/>
      <c r="AK584" s="56"/>
      <c r="AL584" s="58"/>
      <c r="AM584" s="56"/>
      <c r="AN584" s="59"/>
      <c r="AO584" s="60"/>
      <c r="AP584" s="56"/>
      <c r="AQ584" s="56"/>
      <c r="AR584" s="56"/>
    </row>
    <row r="585" ht="15.75" customHeight="1">
      <c r="C585" s="56"/>
      <c r="K585" s="61"/>
      <c r="N585" s="2"/>
      <c r="AC585" s="56"/>
      <c r="AD585" s="56"/>
      <c r="AE585" s="56"/>
      <c r="AF585" s="56"/>
      <c r="AG585" s="56"/>
      <c r="AH585" s="56"/>
      <c r="AI585" s="56"/>
      <c r="AJ585" s="56"/>
      <c r="AK585" s="56"/>
      <c r="AL585" s="58"/>
      <c r="AM585" s="56"/>
      <c r="AN585" s="59"/>
      <c r="AO585" s="60"/>
      <c r="AP585" s="56"/>
      <c r="AQ585" s="56"/>
      <c r="AR585" s="56"/>
    </row>
    <row r="586" ht="15.75" customHeight="1">
      <c r="C586" s="56"/>
      <c r="K586" s="61"/>
      <c r="N586" s="2"/>
      <c r="AC586" s="56"/>
      <c r="AD586" s="56"/>
      <c r="AE586" s="56"/>
      <c r="AF586" s="56"/>
      <c r="AG586" s="56"/>
      <c r="AH586" s="56"/>
      <c r="AI586" s="56"/>
      <c r="AJ586" s="56"/>
      <c r="AK586" s="56"/>
      <c r="AL586" s="58"/>
      <c r="AM586" s="56"/>
      <c r="AN586" s="59"/>
      <c r="AO586" s="60"/>
      <c r="AP586" s="56"/>
      <c r="AQ586" s="56"/>
      <c r="AR586" s="56"/>
    </row>
    <row r="587" ht="15.75" customHeight="1">
      <c r="C587" s="56"/>
      <c r="K587" s="61"/>
      <c r="N587" s="2"/>
      <c r="AC587" s="56"/>
      <c r="AD587" s="56"/>
      <c r="AE587" s="56"/>
      <c r="AF587" s="56"/>
      <c r="AG587" s="56"/>
      <c r="AH587" s="56"/>
      <c r="AI587" s="56"/>
      <c r="AJ587" s="56"/>
      <c r="AK587" s="56"/>
      <c r="AL587" s="58"/>
      <c r="AM587" s="56"/>
      <c r="AN587" s="59"/>
      <c r="AO587" s="60"/>
      <c r="AP587" s="56"/>
      <c r="AQ587" s="56"/>
      <c r="AR587" s="56"/>
    </row>
    <row r="588" ht="15.75" customHeight="1">
      <c r="C588" s="56"/>
      <c r="K588" s="61"/>
      <c r="N588" s="2"/>
      <c r="AC588" s="56"/>
      <c r="AD588" s="56"/>
      <c r="AE588" s="56"/>
      <c r="AF588" s="56"/>
      <c r="AG588" s="56"/>
      <c r="AH588" s="56"/>
      <c r="AI588" s="56"/>
      <c r="AJ588" s="56"/>
      <c r="AK588" s="56"/>
      <c r="AL588" s="58"/>
      <c r="AM588" s="56"/>
      <c r="AN588" s="59"/>
      <c r="AO588" s="60"/>
      <c r="AP588" s="56"/>
      <c r="AQ588" s="56"/>
      <c r="AR588" s="56"/>
    </row>
    <row r="589" ht="15.75" customHeight="1">
      <c r="C589" s="56"/>
      <c r="K589" s="61"/>
      <c r="N589" s="2"/>
      <c r="AC589" s="56"/>
      <c r="AD589" s="56"/>
      <c r="AE589" s="56"/>
      <c r="AF589" s="56"/>
      <c r="AG589" s="56"/>
      <c r="AH589" s="56"/>
      <c r="AI589" s="56"/>
      <c r="AJ589" s="56"/>
      <c r="AK589" s="56"/>
      <c r="AL589" s="58"/>
      <c r="AM589" s="56"/>
      <c r="AN589" s="59"/>
      <c r="AO589" s="60"/>
      <c r="AP589" s="56"/>
      <c r="AQ589" s="56"/>
      <c r="AR589" s="56"/>
    </row>
    <row r="590" ht="15.75" customHeight="1">
      <c r="C590" s="56"/>
      <c r="K590" s="61"/>
      <c r="N590" s="2"/>
      <c r="AC590" s="56"/>
      <c r="AD590" s="56"/>
      <c r="AE590" s="56"/>
      <c r="AF590" s="56"/>
      <c r="AG590" s="56"/>
      <c r="AH590" s="56"/>
      <c r="AI590" s="56"/>
      <c r="AJ590" s="56"/>
      <c r="AK590" s="56"/>
      <c r="AL590" s="58"/>
      <c r="AM590" s="56"/>
      <c r="AN590" s="59"/>
      <c r="AO590" s="60"/>
      <c r="AP590" s="56"/>
      <c r="AQ590" s="56"/>
      <c r="AR590" s="56"/>
    </row>
    <row r="591" ht="15.75" customHeight="1">
      <c r="C591" s="56"/>
      <c r="K591" s="61"/>
      <c r="N591" s="2"/>
      <c r="AC591" s="56"/>
      <c r="AD591" s="56"/>
      <c r="AE591" s="56"/>
      <c r="AF591" s="56"/>
      <c r="AG591" s="56"/>
      <c r="AH591" s="56"/>
      <c r="AI591" s="56"/>
      <c r="AJ591" s="56"/>
      <c r="AK591" s="56"/>
      <c r="AL591" s="58"/>
      <c r="AM591" s="56"/>
      <c r="AN591" s="59"/>
      <c r="AO591" s="60"/>
      <c r="AP591" s="56"/>
      <c r="AQ591" s="56"/>
      <c r="AR591" s="56"/>
    </row>
    <row r="592" ht="15.75" customHeight="1">
      <c r="C592" s="56"/>
      <c r="K592" s="61"/>
      <c r="N592" s="2"/>
      <c r="AC592" s="56"/>
      <c r="AD592" s="56"/>
      <c r="AE592" s="56"/>
      <c r="AF592" s="56"/>
      <c r="AG592" s="56"/>
      <c r="AH592" s="56"/>
      <c r="AI592" s="56"/>
      <c r="AJ592" s="56"/>
      <c r="AK592" s="56"/>
      <c r="AL592" s="58"/>
      <c r="AM592" s="56"/>
      <c r="AN592" s="59"/>
      <c r="AO592" s="60"/>
      <c r="AP592" s="56"/>
      <c r="AQ592" s="56"/>
      <c r="AR592" s="56"/>
    </row>
    <row r="593" ht="15.75" customHeight="1">
      <c r="C593" s="56"/>
      <c r="K593" s="61"/>
      <c r="N593" s="2"/>
      <c r="AC593" s="56"/>
      <c r="AD593" s="56"/>
      <c r="AE593" s="56"/>
      <c r="AF593" s="56"/>
      <c r="AG593" s="56"/>
      <c r="AH593" s="56"/>
      <c r="AI593" s="56"/>
      <c r="AJ593" s="56"/>
      <c r="AK593" s="56"/>
      <c r="AL593" s="58"/>
      <c r="AM593" s="56"/>
      <c r="AN593" s="59"/>
      <c r="AO593" s="60"/>
      <c r="AP593" s="56"/>
      <c r="AQ593" s="56"/>
      <c r="AR593" s="56"/>
    </row>
    <row r="594" ht="15.75" customHeight="1">
      <c r="C594" s="56"/>
      <c r="K594" s="61"/>
      <c r="N594" s="2"/>
      <c r="AC594" s="56"/>
      <c r="AD594" s="56"/>
      <c r="AE594" s="56"/>
      <c r="AF594" s="56"/>
      <c r="AG594" s="56"/>
      <c r="AH594" s="56"/>
      <c r="AI594" s="56"/>
      <c r="AJ594" s="56"/>
      <c r="AK594" s="56"/>
      <c r="AL594" s="58"/>
      <c r="AM594" s="56"/>
      <c r="AN594" s="59"/>
      <c r="AO594" s="60"/>
      <c r="AP594" s="56"/>
      <c r="AQ594" s="56"/>
      <c r="AR594" s="56"/>
    </row>
    <row r="595" ht="15.75" customHeight="1">
      <c r="C595" s="56"/>
      <c r="K595" s="61"/>
      <c r="N595" s="2"/>
      <c r="AC595" s="56"/>
      <c r="AD595" s="56"/>
      <c r="AE595" s="56"/>
      <c r="AF595" s="56"/>
      <c r="AG595" s="56"/>
      <c r="AH595" s="56"/>
      <c r="AI595" s="56"/>
      <c r="AJ595" s="56"/>
      <c r="AK595" s="56"/>
      <c r="AL595" s="58"/>
      <c r="AM595" s="56"/>
      <c r="AN595" s="59"/>
      <c r="AO595" s="60"/>
      <c r="AP595" s="56"/>
      <c r="AQ595" s="56"/>
      <c r="AR595" s="56"/>
    </row>
    <row r="596" ht="15.75" customHeight="1">
      <c r="C596" s="56"/>
      <c r="K596" s="61"/>
      <c r="N596" s="2"/>
      <c r="AC596" s="56"/>
      <c r="AD596" s="56"/>
      <c r="AE596" s="56"/>
      <c r="AF596" s="56"/>
      <c r="AG596" s="56"/>
      <c r="AH596" s="56"/>
      <c r="AI596" s="56"/>
      <c r="AJ596" s="56"/>
      <c r="AK596" s="56"/>
      <c r="AL596" s="58"/>
      <c r="AM596" s="56"/>
      <c r="AN596" s="59"/>
      <c r="AO596" s="60"/>
      <c r="AP596" s="56"/>
      <c r="AQ596" s="56"/>
      <c r="AR596" s="56"/>
    </row>
    <row r="597" ht="15.75" customHeight="1">
      <c r="C597" s="56"/>
      <c r="K597" s="61"/>
      <c r="N597" s="2"/>
      <c r="AC597" s="56"/>
      <c r="AD597" s="56"/>
      <c r="AE597" s="56"/>
      <c r="AF597" s="56"/>
      <c r="AG597" s="56"/>
      <c r="AH597" s="56"/>
      <c r="AI597" s="56"/>
      <c r="AJ597" s="56"/>
      <c r="AK597" s="56"/>
      <c r="AL597" s="58"/>
      <c r="AM597" s="56"/>
      <c r="AN597" s="59"/>
      <c r="AO597" s="60"/>
      <c r="AP597" s="56"/>
      <c r="AQ597" s="56"/>
      <c r="AR597" s="56"/>
    </row>
    <row r="598" ht="15.75" customHeight="1">
      <c r="C598" s="56"/>
      <c r="K598" s="61"/>
      <c r="N598" s="2"/>
      <c r="AC598" s="56"/>
      <c r="AD598" s="56"/>
      <c r="AE598" s="56"/>
      <c r="AF598" s="56"/>
      <c r="AG598" s="56"/>
      <c r="AH598" s="56"/>
      <c r="AI598" s="56"/>
      <c r="AJ598" s="56"/>
      <c r="AK598" s="56"/>
      <c r="AL598" s="58"/>
      <c r="AM598" s="56"/>
      <c r="AN598" s="59"/>
      <c r="AO598" s="60"/>
      <c r="AP598" s="56"/>
      <c r="AQ598" s="56"/>
      <c r="AR598" s="56"/>
    </row>
    <row r="599" ht="15.75" customHeight="1">
      <c r="C599" s="56"/>
      <c r="K599" s="61"/>
      <c r="N599" s="2"/>
      <c r="AC599" s="56"/>
      <c r="AD599" s="56"/>
      <c r="AE599" s="56"/>
      <c r="AF599" s="56"/>
      <c r="AG599" s="56"/>
      <c r="AH599" s="56"/>
      <c r="AI599" s="56"/>
      <c r="AJ599" s="56"/>
      <c r="AK599" s="56"/>
      <c r="AL599" s="58"/>
      <c r="AM599" s="56"/>
      <c r="AN599" s="59"/>
      <c r="AO599" s="60"/>
      <c r="AP599" s="56"/>
      <c r="AQ599" s="56"/>
      <c r="AR599" s="56"/>
    </row>
    <row r="600" ht="15.75" customHeight="1">
      <c r="C600" s="56"/>
      <c r="K600" s="61"/>
      <c r="N600" s="2"/>
      <c r="AC600" s="56"/>
      <c r="AD600" s="56"/>
      <c r="AE600" s="56"/>
      <c r="AF600" s="56"/>
      <c r="AG600" s="56"/>
      <c r="AH600" s="56"/>
      <c r="AI600" s="56"/>
      <c r="AJ600" s="56"/>
      <c r="AK600" s="56"/>
      <c r="AL600" s="58"/>
      <c r="AM600" s="56"/>
      <c r="AN600" s="59"/>
      <c r="AO600" s="60"/>
      <c r="AP600" s="56"/>
      <c r="AQ600" s="56"/>
      <c r="AR600" s="56"/>
    </row>
    <row r="601" ht="15.75" customHeight="1">
      <c r="C601" s="56"/>
      <c r="K601" s="61"/>
      <c r="N601" s="2"/>
      <c r="AC601" s="56"/>
      <c r="AD601" s="56"/>
      <c r="AE601" s="56"/>
      <c r="AF601" s="56"/>
      <c r="AG601" s="56"/>
      <c r="AH601" s="56"/>
      <c r="AI601" s="56"/>
      <c r="AJ601" s="56"/>
      <c r="AK601" s="56"/>
      <c r="AL601" s="58"/>
      <c r="AM601" s="56"/>
      <c r="AN601" s="59"/>
      <c r="AO601" s="60"/>
      <c r="AP601" s="56"/>
      <c r="AQ601" s="56"/>
      <c r="AR601" s="56"/>
    </row>
    <row r="602" ht="15.75" customHeight="1">
      <c r="C602" s="56"/>
      <c r="K602" s="61"/>
      <c r="N602" s="2"/>
      <c r="AC602" s="56"/>
      <c r="AD602" s="56"/>
      <c r="AE602" s="56"/>
      <c r="AF602" s="56"/>
      <c r="AG602" s="56"/>
      <c r="AH602" s="56"/>
      <c r="AI602" s="56"/>
      <c r="AJ602" s="56"/>
      <c r="AK602" s="56"/>
      <c r="AL602" s="58"/>
      <c r="AM602" s="56"/>
      <c r="AN602" s="59"/>
      <c r="AO602" s="60"/>
      <c r="AP602" s="56"/>
      <c r="AQ602" s="56"/>
      <c r="AR602" s="56"/>
    </row>
    <row r="603" ht="15.75" customHeight="1">
      <c r="C603" s="56"/>
      <c r="K603" s="61"/>
      <c r="N603" s="2"/>
      <c r="AC603" s="56"/>
      <c r="AD603" s="56"/>
      <c r="AE603" s="56"/>
      <c r="AF603" s="56"/>
      <c r="AG603" s="56"/>
      <c r="AH603" s="56"/>
      <c r="AI603" s="56"/>
      <c r="AJ603" s="56"/>
      <c r="AK603" s="56"/>
      <c r="AL603" s="58"/>
      <c r="AM603" s="56"/>
      <c r="AN603" s="59"/>
      <c r="AO603" s="60"/>
      <c r="AP603" s="56"/>
      <c r="AQ603" s="56"/>
      <c r="AR603" s="56"/>
    </row>
    <row r="604" ht="15.75" customHeight="1">
      <c r="C604" s="56"/>
      <c r="K604" s="61"/>
      <c r="N604" s="2"/>
      <c r="AC604" s="56"/>
      <c r="AD604" s="56"/>
      <c r="AE604" s="56"/>
      <c r="AF604" s="56"/>
      <c r="AG604" s="56"/>
      <c r="AH604" s="56"/>
      <c r="AI604" s="56"/>
      <c r="AJ604" s="56"/>
      <c r="AK604" s="56"/>
      <c r="AL604" s="58"/>
      <c r="AM604" s="56"/>
      <c r="AN604" s="59"/>
      <c r="AO604" s="60"/>
      <c r="AP604" s="56"/>
      <c r="AQ604" s="56"/>
      <c r="AR604" s="56"/>
    </row>
    <row r="605" ht="15.75" customHeight="1">
      <c r="C605" s="56"/>
      <c r="K605" s="61"/>
      <c r="N605" s="2"/>
      <c r="AC605" s="56"/>
      <c r="AD605" s="56"/>
      <c r="AE605" s="56"/>
      <c r="AF605" s="56"/>
      <c r="AG605" s="56"/>
      <c r="AH605" s="56"/>
      <c r="AI605" s="56"/>
      <c r="AJ605" s="56"/>
      <c r="AK605" s="56"/>
      <c r="AL605" s="58"/>
      <c r="AM605" s="56"/>
      <c r="AN605" s="59"/>
      <c r="AO605" s="60"/>
      <c r="AP605" s="56"/>
      <c r="AQ605" s="56"/>
      <c r="AR605" s="56"/>
    </row>
    <row r="606" ht="15.75" customHeight="1">
      <c r="C606" s="56"/>
      <c r="K606" s="61"/>
      <c r="N606" s="2"/>
      <c r="AC606" s="56"/>
      <c r="AD606" s="56"/>
      <c r="AE606" s="56"/>
      <c r="AF606" s="56"/>
      <c r="AG606" s="56"/>
      <c r="AH606" s="56"/>
      <c r="AI606" s="56"/>
      <c r="AJ606" s="56"/>
      <c r="AK606" s="56"/>
      <c r="AL606" s="58"/>
      <c r="AM606" s="56"/>
      <c r="AN606" s="59"/>
      <c r="AO606" s="60"/>
      <c r="AP606" s="56"/>
      <c r="AQ606" s="56"/>
      <c r="AR606" s="56"/>
    </row>
    <row r="607" ht="15.75" customHeight="1">
      <c r="C607" s="56"/>
      <c r="K607" s="61"/>
      <c r="N607" s="2"/>
      <c r="AC607" s="56"/>
      <c r="AD607" s="56"/>
      <c r="AE607" s="56"/>
      <c r="AF607" s="56"/>
      <c r="AG607" s="56"/>
      <c r="AH607" s="56"/>
      <c r="AI607" s="56"/>
      <c r="AJ607" s="56"/>
      <c r="AK607" s="56"/>
      <c r="AL607" s="58"/>
      <c r="AM607" s="56"/>
      <c r="AN607" s="59"/>
      <c r="AO607" s="60"/>
      <c r="AP607" s="56"/>
      <c r="AQ607" s="56"/>
      <c r="AR607" s="56"/>
    </row>
    <row r="608" ht="15.75" customHeight="1">
      <c r="C608" s="56"/>
      <c r="K608" s="61"/>
      <c r="N608" s="2"/>
      <c r="AC608" s="56"/>
      <c r="AD608" s="56"/>
      <c r="AE608" s="56"/>
      <c r="AF608" s="56"/>
      <c r="AG608" s="56"/>
      <c r="AH608" s="56"/>
      <c r="AI608" s="56"/>
      <c r="AJ608" s="56"/>
      <c r="AK608" s="56"/>
      <c r="AL608" s="58"/>
      <c r="AM608" s="56"/>
      <c r="AN608" s="59"/>
      <c r="AO608" s="60"/>
      <c r="AP608" s="56"/>
      <c r="AQ608" s="56"/>
      <c r="AR608" s="56"/>
    </row>
    <row r="609" ht="15.75" customHeight="1">
      <c r="C609" s="56"/>
      <c r="K609" s="61"/>
      <c r="N609" s="2"/>
      <c r="AC609" s="56"/>
      <c r="AD609" s="56"/>
      <c r="AE609" s="56"/>
      <c r="AF609" s="56"/>
      <c r="AG609" s="56"/>
      <c r="AH609" s="56"/>
      <c r="AI609" s="56"/>
      <c r="AJ609" s="56"/>
      <c r="AK609" s="56"/>
      <c r="AL609" s="58"/>
      <c r="AM609" s="56"/>
      <c r="AN609" s="59"/>
      <c r="AO609" s="60"/>
      <c r="AP609" s="56"/>
      <c r="AQ609" s="56"/>
      <c r="AR609" s="56"/>
    </row>
    <row r="610" ht="15.75" customHeight="1">
      <c r="C610" s="56"/>
      <c r="K610" s="61"/>
      <c r="N610" s="2"/>
      <c r="AC610" s="56"/>
      <c r="AD610" s="56"/>
      <c r="AE610" s="56"/>
      <c r="AF610" s="56"/>
      <c r="AG610" s="56"/>
      <c r="AH610" s="56"/>
      <c r="AI610" s="56"/>
      <c r="AJ610" s="56"/>
      <c r="AK610" s="56"/>
      <c r="AL610" s="58"/>
      <c r="AM610" s="56"/>
      <c r="AN610" s="59"/>
      <c r="AO610" s="60"/>
      <c r="AP610" s="56"/>
      <c r="AQ610" s="56"/>
      <c r="AR610" s="56"/>
    </row>
    <row r="611" ht="15.75" customHeight="1">
      <c r="C611" s="56"/>
      <c r="K611" s="61"/>
      <c r="N611" s="2"/>
      <c r="AC611" s="56"/>
      <c r="AD611" s="56"/>
      <c r="AE611" s="56"/>
      <c r="AF611" s="56"/>
      <c r="AG611" s="56"/>
      <c r="AH611" s="56"/>
      <c r="AI611" s="56"/>
      <c r="AJ611" s="56"/>
      <c r="AK611" s="56"/>
      <c r="AL611" s="58"/>
      <c r="AM611" s="56"/>
      <c r="AN611" s="59"/>
      <c r="AO611" s="60"/>
      <c r="AP611" s="56"/>
      <c r="AQ611" s="56"/>
      <c r="AR611" s="56"/>
    </row>
    <row r="612" ht="15.75" customHeight="1">
      <c r="C612" s="56"/>
      <c r="K612" s="61"/>
      <c r="N612" s="2"/>
      <c r="AC612" s="56"/>
      <c r="AD612" s="56"/>
      <c r="AE612" s="56"/>
      <c r="AF612" s="56"/>
      <c r="AG612" s="56"/>
      <c r="AH612" s="56"/>
      <c r="AI612" s="56"/>
      <c r="AJ612" s="56"/>
      <c r="AK612" s="56"/>
      <c r="AL612" s="58"/>
      <c r="AM612" s="56"/>
      <c r="AN612" s="59"/>
      <c r="AO612" s="60"/>
      <c r="AP612" s="56"/>
      <c r="AQ612" s="56"/>
      <c r="AR612" s="56"/>
    </row>
    <row r="613" ht="15.75" customHeight="1">
      <c r="C613" s="56"/>
      <c r="K613" s="61"/>
      <c r="N613" s="2"/>
      <c r="AC613" s="56"/>
      <c r="AD613" s="56"/>
      <c r="AE613" s="56"/>
      <c r="AF613" s="56"/>
      <c r="AG613" s="56"/>
      <c r="AH613" s="56"/>
      <c r="AI613" s="56"/>
      <c r="AJ613" s="56"/>
      <c r="AK613" s="56"/>
      <c r="AL613" s="58"/>
      <c r="AM613" s="56"/>
      <c r="AN613" s="59"/>
      <c r="AO613" s="60"/>
      <c r="AP613" s="56"/>
      <c r="AQ613" s="56"/>
      <c r="AR613" s="56"/>
    </row>
    <row r="614" ht="15.75" customHeight="1">
      <c r="C614" s="56"/>
      <c r="K614" s="61"/>
      <c r="N614" s="2"/>
      <c r="AC614" s="56"/>
      <c r="AD614" s="56"/>
      <c r="AE614" s="56"/>
      <c r="AF614" s="56"/>
      <c r="AG614" s="56"/>
      <c r="AH614" s="56"/>
      <c r="AI614" s="56"/>
      <c r="AJ614" s="56"/>
      <c r="AK614" s="56"/>
      <c r="AL614" s="58"/>
      <c r="AM614" s="56"/>
      <c r="AN614" s="59"/>
      <c r="AO614" s="60"/>
      <c r="AP614" s="56"/>
      <c r="AQ614" s="56"/>
      <c r="AR614" s="56"/>
    </row>
    <row r="615" ht="15.75" customHeight="1">
      <c r="C615" s="56"/>
      <c r="K615" s="61"/>
      <c r="N615" s="2"/>
      <c r="AC615" s="56"/>
      <c r="AD615" s="56"/>
      <c r="AE615" s="56"/>
      <c r="AF615" s="56"/>
      <c r="AG615" s="56"/>
      <c r="AH615" s="56"/>
      <c r="AI615" s="56"/>
      <c r="AJ615" s="56"/>
      <c r="AK615" s="56"/>
      <c r="AL615" s="58"/>
      <c r="AM615" s="56"/>
      <c r="AN615" s="59"/>
      <c r="AO615" s="60"/>
      <c r="AP615" s="56"/>
      <c r="AQ615" s="56"/>
      <c r="AR615" s="56"/>
    </row>
    <row r="616" ht="15.75" customHeight="1">
      <c r="C616" s="56"/>
      <c r="K616" s="61"/>
      <c r="N616" s="2"/>
      <c r="AC616" s="56"/>
      <c r="AD616" s="56"/>
      <c r="AE616" s="56"/>
      <c r="AF616" s="56"/>
      <c r="AG616" s="56"/>
      <c r="AH616" s="56"/>
      <c r="AI616" s="56"/>
      <c r="AJ616" s="56"/>
      <c r="AK616" s="56"/>
      <c r="AL616" s="58"/>
      <c r="AM616" s="56"/>
      <c r="AN616" s="59"/>
      <c r="AO616" s="60"/>
      <c r="AP616" s="56"/>
      <c r="AQ616" s="56"/>
      <c r="AR616" s="56"/>
    </row>
    <row r="617" ht="15.75" customHeight="1">
      <c r="C617" s="56"/>
      <c r="K617" s="61"/>
      <c r="N617" s="2"/>
      <c r="AC617" s="56"/>
      <c r="AD617" s="56"/>
      <c r="AE617" s="56"/>
      <c r="AF617" s="56"/>
      <c r="AG617" s="56"/>
      <c r="AH617" s="56"/>
      <c r="AI617" s="56"/>
      <c r="AJ617" s="56"/>
      <c r="AK617" s="56"/>
      <c r="AL617" s="58"/>
      <c r="AM617" s="56"/>
      <c r="AN617" s="59"/>
      <c r="AO617" s="60"/>
      <c r="AP617" s="56"/>
      <c r="AQ617" s="56"/>
      <c r="AR617" s="56"/>
    </row>
    <row r="618" ht="15.75" customHeight="1">
      <c r="C618" s="56"/>
      <c r="K618" s="61"/>
      <c r="N618" s="2"/>
      <c r="AC618" s="56"/>
      <c r="AD618" s="56"/>
      <c r="AE618" s="56"/>
      <c r="AF618" s="56"/>
      <c r="AG618" s="56"/>
      <c r="AH618" s="56"/>
      <c r="AI618" s="56"/>
      <c r="AJ618" s="56"/>
      <c r="AK618" s="56"/>
      <c r="AL618" s="58"/>
      <c r="AM618" s="56"/>
      <c r="AN618" s="59"/>
      <c r="AO618" s="60"/>
      <c r="AP618" s="56"/>
      <c r="AQ618" s="56"/>
      <c r="AR618" s="56"/>
    </row>
    <row r="619" ht="15.75" customHeight="1">
      <c r="C619" s="56"/>
      <c r="K619" s="61"/>
      <c r="N619" s="2"/>
      <c r="AC619" s="56"/>
      <c r="AD619" s="56"/>
      <c r="AE619" s="56"/>
      <c r="AF619" s="56"/>
      <c r="AG619" s="56"/>
      <c r="AH619" s="56"/>
      <c r="AI619" s="56"/>
      <c r="AJ619" s="56"/>
      <c r="AK619" s="56"/>
      <c r="AL619" s="58"/>
      <c r="AM619" s="56"/>
      <c r="AN619" s="59"/>
      <c r="AO619" s="60"/>
      <c r="AP619" s="56"/>
      <c r="AQ619" s="56"/>
      <c r="AR619" s="56"/>
    </row>
    <row r="620" ht="15.75" customHeight="1">
      <c r="C620" s="56"/>
      <c r="K620" s="61"/>
      <c r="N620" s="2"/>
      <c r="AC620" s="56"/>
      <c r="AD620" s="56"/>
      <c r="AE620" s="56"/>
      <c r="AF620" s="56"/>
      <c r="AG620" s="56"/>
      <c r="AH620" s="56"/>
      <c r="AI620" s="56"/>
      <c r="AJ620" s="56"/>
      <c r="AK620" s="56"/>
      <c r="AL620" s="58"/>
      <c r="AM620" s="56"/>
      <c r="AN620" s="59"/>
      <c r="AO620" s="60"/>
      <c r="AP620" s="56"/>
      <c r="AQ620" s="56"/>
      <c r="AR620" s="56"/>
    </row>
    <row r="621" ht="15.75" customHeight="1">
      <c r="C621" s="56"/>
      <c r="K621" s="61"/>
      <c r="N621" s="2"/>
      <c r="AC621" s="56"/>
      <c r="AD621" s="56"/>
      <c r="AE621" s="56"/>
      <c r="AF621" s="56"/>
      <c r="AG621" s="56"/>
      <c r="AH621" s="56"/>
      <c r="AI621" s="56"/>
      <c r="AJ621" s="56"/>
      <c r="AK621" s="56"/>
      <c r="AL621" s="58"/>
      <c r="AM621" s="56"/>
      <c r="AN621" s="59"/>
      <c r="AO621" s="60"/>
      <c r="AP621" s="56"/>
      <c r="AQ621" s="56"/>
      <c r="AR621" s="56"/>
    </row>
    <row r="622" ht="15.75" customHeight="1">
      <c r="C622" s="56"/>
      <c r="K622" s="61"/>
      <c r="N622" s="2"/>
      <c r="AC622" s="56"/>
      <c r="AD622" s="56"/>
      <c r="AE622" s="56"/>
      <c r="AF622" s="56"/>
      <c r="AG622" s="56"/>
      <c r="AH622" s="56"/>
      <c r="AI622" s="56"/>
      <c r="AJ622" s="56"/>
      <c r="AK622" s="56"/>
      <c r="AL622" s="58"/>
      <c r="AM622" s="56"/>
      <c r="AN622" s="59"/>
      <c r="AO622" s="60"/>
      <c r="AP622" s="56"/>
      <c r="AQ622" s="56"/>
      <c r="AR622" s="56"/>
    </row>
    <row r="623" ht="15.75" customHeight="1">
      <c r="C623" s="56"/>
      <c r="K623" s="61"/>
      <c r="N623" s="2"/>
      <c r="AC623" s="56"/>
      <c r="AD623" s="56"/>
      <c r="AE623" s="56"/>
      <c r="AF623" s="56"/>
      <c r="AG623" s="56"/>
      <c r="AH623" s="56"/>
      <c r="AI623" s="56"/>
      <c r="AJ623" s="56"/>
      <c r="AK623" s="56"/>
      <c r="AL623" s="58"/>
      <c r="AM623" s="56"/>
      <c r="AN623" s="59"/>
      <c r="AO623" s="60"/>
      <c r="AP623" s="56"/>
      <c r="AQ623" s="56"/>
      <c r="AR623" s="56"/>
    </row>
    <row r="624" ht="15.75" customHeight="1">
      <c r="C624" s="56"/>
      <c r="K624" s="61"/>
      <c r="N624" s="2"/>
      <c r="AC624" s="56"/>
      <c r="AD624" s="56"/>
      <c r="AE624" s="56"/>
      <c r="AF624" s="56"/>
      <c r="AG624" s="56"/>
      <c r="AH624" s="56"/>
      <c r="AI624" s="56"/>
      <c r="AJ624" s="56"/>
      <c r="AK624" s="56"/>
      <c r="AL624" s="58"/>
      <c r="AM624" s="56"/>
      <c r="AN624" s="59"/>
      <c r="AO624" s="60"/>
      <c r="AP624" s="56"/>
      <c r="AQ624" s="56"/>
      <c r="AR624" s="56"/>
    </row>
    <row r="625" ht="15.75" customHeight="1">
      <c r="C625" s="56"/>
      <c r="K625" s="61"/>
      <c r="N625" s="2"/>
      <c r="AC625" s="56"/>
      <c r="AD625" s="56"/>
      <c r="AE625" s="56"/>
      <c r="AF625" s="56"/>
      <c r="AG625" s="56"/>
      <c r="AH625" s="56"/>
      <c r="AI625" s="56"/>
      <c r="AJ625" s="56"/>
      <c r="AK625" s="56"/>
      <c r="AL625" s="58"/>
      <c r="AM625" s="56"/>
      <c r="AN625" s="59"/>
      <c r="AO625" s="60"/>
      <c r="AP625" s="56"/>
      <c r="AQ625" s="56"/>
      <c r="AR625" s="56"/>
    </row>
    <row r="626" ht="15.75" customHeight="1">
      <c r="C626" s="56"/>
      <c r="K626" s="61"/>
      <c r="N626" s="2"/>
      <c r="AC626" s="56"/>
      <c r="AD626" s="56"/>
      <c r="AE626" s="56"/>
      <c r="AF626" s="56"/>
      <c r="AG626" s="56"/>
      <c r="AH626" s="56"/>
      <c r="AI626" s="56"/>
      <c r="AJ626" s="56"/>
      <c r="AK626" s="56"/>
      <c r="AL626" s="58"/>
      <c r="AM626" s="56"/>
      <c r="AN626" s="59"/>
      <c r="AO626" s="60"/>
      <c r="AP626" s="56"/>
      <c r="AQ626" s="56"/>
      <c r="AR626" s="56"/>
    </row>
    <row r="627" ht="15.75" customHeight="1">
      <c r="C627" s="56"/>
      <c r="K627" s="61"/>
      <c r="N627" s="2"/>
      <c r="AC627" s="56"/>
      <c r="AD627" s="56"/>
      <c r="AE627" s="56"/>
      <c r="AF627" s="56"/>
      <c r="AG627" s="56"/>
      <c r="AH627" s="56"/>
      <c r="AI627" s="56"/>
      <c r="AJ627" s="56"/>
      <c r="AK627" s="56"/>
      <c r="AL627" s="58"/>
      <c r="AM627" s="56"/>
      <c r="AN627" s="59"/>
      <c r="AO627" s="60"/>
      <c r="AP627" s="56"/>
      <c r="AQ627" s="56"/>
      <c r="AR627" s="56"/>
    </row>
    <row r="628" ht="15.75" customHeight="1">
      <c r="C628" s="56"/>
      <c r="K628" s="61"/>
      <c r="N628" s="2"/>
      <c r="AC628" s="56"/>
      <c r="AD628" s="56"/>
      <c r="AE628" s="56"/>
      <c r="AF628" s="56"/>
      <c r="AG628" s="56"/>
      <c r="AH628" s="56"/>
      <c r="AI628" s="56"/>
      <c r="AJ628" s="56"/>
      <c r="AK628" s="56"/>
      <c r="AL628" s="58"/>
      <c r="AM628" s="56"/>
      <c r="AN628" s="59"/>
      <c r="AO628" s="60"/>
      <c r="AP628" s="56"/>
      <c r="AQ628" s="56"/>
      <c r="AR628" s="56"/>
    </row>
    <row r="629" ht="15.75" customHeight="1">
      <c r="C629" s="56"/>
      <c r="K629" s="61"/>
      <c r="N629" s="2"/>
      <c r="AC629" s="56"/>
      <c r="AD629" s="56"/>
      <c r="AE629" s="56"/>
      <c r="AF629" s="56"/>
      <c r="AG629" s="56"/>
      <c r="AH629" s="56"/>
      <c r="AI629" s="56"/>
      <c r="AJ629" s="56"/>
      <c r="AK629" s="56"/>
      <c r="AL629" s="58"/>
      <c r="AM629" s="56"/>
      <c r="AN629" s="59"/>
      <c r="AO629" s="60"/>
      <c r="AP629" s="56"/>
      <c r="AQ629" s="56"/>
      <c r="AR629" s="56"/>
    </row>
    <row r="630" ht="15.75" customHeight="1">
      <c r="C630" s="56"/>
      <c r="K630" s="61"/>
      <c r="N630" s="2"/>
      <c r="AC630" s="56"/>
      <c r="AD630" s="56"/>
      <c r="AE630" s="56"/>
      <c r="AF630" s="56"/>
      <c r="AG630" s="56"/>
      <c r="AH630" s="56"/>
      <c r="AI630" s="56"/>
      <c r="AJ630" s="56"/>
      <c r="AK630" s="56"/>
      <c r="AL630" s="58"/>
      <c r="AM630" s="56"/>
      <c r="AN630" s="59"/>
      <c r="AO630" s="60"/>
      <c r="AP630" s="56"/>
      <c r="AQ630" s="56"/>
      <c r="AR630" s="56"/>
    </row>
    <row r="631" ht="15.75" customHeight="1">
      <c r="C631" s="56"/>
      <c r="K631" s="61"/>
      <c r="N631" s="2"/>
      <c r="AC631" s="56"/>
      <c r="AD631" s="56"/>
      <c r="AE631" s="56"/>
      <c r="AF631" s="56"/>
      <c r="AG631" s="56"/>
      <c r="AH631" s="56"/>
      <c r="AI631" s="56"/>
      <c r="AJ631" s="56"/>
      <c r="AK631" s="56"/>
      <c r="AL631" s="58"/>
      <c r="AM631" s="56"/>
      <c r="AN631" s="59"/>
      <c r="AO631" s="60"/>
      <c r="AP631" s="56"/>
      <c r="AQ631" s="56"/>
      <c r="AR631" s="56"/>
    </row>
    <row r="632" ht="15.75" customHeight="1">
      <c r="C632" s="56"/>
      <c r="K632" s="61"/>
      <c r="N632" s="2"/>
      <c r="AC632" s="56"/>
      <c r="AD632" s="56"/>
      <c r="AE632" s="56"/>
      <c r="AF632" s="56"/>
      <c r="AG632" s="56"/>
      <c r="AH632" s="56"/>
      <c r="AI632" s="56"/>
      <c r="AJ632" s="56"/>
      <c r="AK632" s="56"/>
      <c r="AL632" s="58"/>
      <c r="AM632" s="56"/>
      <c r="AN632" s="59"/>
      <c r="AO632" s="60"/>
      <c r="AP632" s="56"/>
      <c r="AQ632" s="56"/>
      <c r="AR632" s="56"/>
    </row>
    <row r="633" ht="15.75" customHeight="1">
      <c r="C633" s="56"/>
      <c r="K633" s="61"/>
      <c r="N633" s="2"/>
      <c r="AC633" s="56"/>
      <c r="AD633" s="56"/>
      <c r="AE633" s="56"/>
      <c r="AF633" s="56"/>
      <c r="AG633" s="56"/>
      <c r="AH633" s="56"/>
      <c r="AI633" s="56"/>
      <c r="AJ633" s="56"/>
      <c r="AK633" s="56"/>
      <c r="AL633" s="58"/>
      <c r="AM633" s="56"/>
      <c r="AN633" s="59"/>
      <c r="AO633" s="60"/>
      <c r="AP633" s="56"/>
      <c r="AQ633" s="56"/>
      <c r="AR633" s="56"/>
    </row>
    <row r="634" ht="15.75" customHeight="1">
      <c r="C634" s="56"/>
      <c r="K634" s="61"/>
      <c r="N634" s="2"/>
      <c r="AC634" s="56"/>
      <c r="AD634" s="56"/>
      <c r="AE634" s="56"/>
      <c r="AF634" s="56"/>
      <c r="AG634" s="56"/>
      <c r="AH634" s="56"/>
      <c r="AI634" s="56"/>
      <c r="AJ634" s="56"/>
      <c r="AK634" s="56"/>
      <c r="AL634" s="58"/>
      <c r="AM634" s="56"/>
      <c r="AN634" s="59"/>
      <c r="AO634" s="60"/>
      <c r="AP634" s="56"/>
      <c r="AQ634" s="56"/>
      <c r="AR634" s="56"/>
    </row>
    <row r="635" ht="15.75" customHeight="1">
      <c r="C635" s="56"/>
      <c r="K635" s="61"/>
      <c r="N635" s="2"/>
      <c r="AC635" s="56"/>
      <c r="AD635" s="56"/>
      <c r="AE635" s="56"/>
      <c r="AF635" s="56"/>
      <c r="AG635" s="56"/>
      <c r="AH635" s="56"/>
      <c r="AI635" s="56"/>
      <c r="AJ635" s="56"/>
      <c r="AK635" s="56"/>
      <c r="AL635" s="58"/>
      <c r="AM635" s="56"/>
      <c r="AN635" s="59"/>
      <c r="AO635" s="60"/>
      <c r="AP635" s="56"/>
      <c r="AQ635" s="56"/>
      <c r="AR635" s="56"/>
    </row>
    <row r="636" ht="15.75" customHeight="1">
      <c r="C636" s="56"/>
      <c r="K636" s="61"/>
      <c r="N636" s="2"/>
      <c r="AC636" s="56"/>
      <c r="AD636" s="56"/>
      <c r="AE636" s="56"/>
      <c r="AF636" s="56"/>
      <c r="AG636" s="56"/>
      <c r="AH636" s="56"/>
      <c r="AI636" s="56"/>
      <c r="AJ636" s="56"/>
      <c r="AK636" s="56"/>
      <c r="AL636" s="58"/>
      <c r="AM636" s="56"/>
      <c r="AN636" s="59"/>
      <c r="AO636" s="60"/>
      <c r="AP636" s="56"/>
      <c r="AQ636" s="56"/>
      <c r="AR636" s="56"/>
    </row>
    <row r="637" ht="15.75" customHeight="1">
      <c r="C637" s="56"/>
      <c r="K637" s="61"/>
      <c r="N637" s="2"/>
      <c r="AC637" s="56"/>
      <c r="AD637" s="56"/>
      <c r="AE637" s="56"/>
      <c r="AF637" s="56"/>
      <c r="AG637" s="56"/>
      <c r="AH637" s="56"/>
      <c r="AI637" s="56"/>
      <c r="AJ637" s="56"/>
      <c r="AK637" s="56"/>
      <c r="AL637" s="58"/>
      <c r="AM637" s="56"/>
      <c r="AN637" s="59"/>
      <c r="AO637" s="60"/>
      <c r="AP637" s="56"/>
      <c r="AQ637" s="56"/>
      <c r="AR637" s="56"/>
    </row>
    <row r="638" ht="15.75" customHeight="1">
      <c r="C638" s="56"/>
      <c r="K638" s="61"/>
      <c r="N638" s="2"/>
      <c r="AC638" s="56"/>
      <c r="AD638" s="56"/>
      <c r="AE638" s="56"/>
      <c r="AF638" s="56"/>
      <c r="AG638" s="56"/>
      <c r="AH638" s="56"/>
      <c r="AI638" s="56"/>
      <c r="AJ638" s="56"/>
      <c r="AK638" s="56"/>
      <c r="AL638" s="58"/>
      <c r="AM638" s="56"/>
      <c r="AN638" s="59"/>
      <c r="AO638" s="60"/>
      <c r="AP638" s="56"/>
      <c r="AQ638" s="56"/>
      <c r="AR638" s="56"/>
    </row>
    <row r="639" ht="15.75" customHeight="1">
      <c r="C639" s="56"/>
      <c r="K639" s="61"/>
      <c r="N639" s="2"/>
      <c r="AC639" s="56"/>
      <c r="AD639" s="56"/>
      <c r="AE639" s="56"/>
      <c r="AF639" s="56"/>
      <c r="AG639" s="56"/>
      <c r="AH639" s="56"/>
      <c r="AI639" s="56"/>
      <c r="AJ639" s="56"/>
      <c r="AK639" s="56"/>
      <c r="AL639" s="58"/>
      <c r="AM639" s="56"/>
      <c r="AN639" s="59"/>
      <c r="AO639" s="60"/>
      <c r="AP639" s="56"/>
      <c r="AQ639" s="56"/>
      <c r="AR639" s="56"/>
    </row>
    <row r="640" ht="15.75" customHeight="1">
      <c r="C640" s="56"/>
      <c r="K640" s="61"/>
      <c r="N640" s="2"/>
      <c r="AC640" s="56"/>
      <c r="AD640" s="56"/>
      <c r="AE640" s="56"/>
      <c r="AF640" s="56"/>
      <c r="AG640" s="56"/>
      <c r="AH640" s="56"/>
      <c r="AI640" s="56"/>
      <c r="AJ640" s="56"/>
      <c r="AK640" s="56"/>
      <c r="AL640" s="58"/>
      <c r="AM640" s="56"/>
      <c r="AN640" s="59"/>
      <c r="AO640" s="60"/>
      <c r="AP640" s="56"/>
      <c r="AQ640" s="56"/>
      <c r="AR640" s="56"/>
    </row>
    <row r="641" ht="15.75" customHeight="1">
      <c r="C641" s="56"/>
      <c r="K641" s="61"/>
      <c r="N641" s="2"/>
      <c r="AC641" s="56"/>
      <c r="AD641" s="56"/>
      <c r="AE641" s="56"/>
      <c r="AF641" s="56"/>
      <c r="AG641" s="56"/>
      <c r="AH641" s="56"/>
      <c r="AI641" s="56"/>
      <c r="AJ641" s="56"/>
      <c r="AK641" s="56"/>
      <c r="AL641" s="58"/>
      <c r="AM641" s="56"/>
      <c r="AN641" s="59"/>
      <c r="AO641" s="60"/>
      <c r="AP641" s="56"/>
      <c r="AQ641" s="56"/>
      <c r="AR641" s="56"/>
    </row>
    <row r="642" ht="15.75" customHeight="1">
      <c r="C642" s="56"/>
      <c r="K642" s="61"/>
      <c r="N642" s="2"/>
      <c r="AC642" s="56"/>
      <c r="AD642" s="56"/>
      <c r="AE642" s="56"/>
      <c r="AF642" s="56"/>
      <c r="AG642" s="56"/>
      <c r="AH642" s="56"/>
      <c r="AI642" s="56"/>
      <c r="AJ642" s="56"/>
      <c r="AK642" s="56"/>
      <c r="AL642" s="58"/>
      <c r="AM642" s="56"/>
      <c r="AN642" s="59"/>
      <c r="AO642" s="60"/>
      <c r="AP642" s="56"/>
      <c r="AQ642" s="56"/>
      <c r="AR642" s="56"/>
    </row>
    <row r="643" ht="15.75" customHeight="1">
      <c r="C643" s="56"/>
      <c r="K643" s="61"/>
      <c r="N643" s="2"/>
      <c r="AC643" s="56"/>
      <c r="AD643" s="56"/>
      <c r="AE643" s="56"/>
      <c r="AF643" s="56"/>
      <c r="AG643" s="56"/>
      <c r="AH643" s="56"/>
      <c r="AI643" s="56"/>
      <c r="AJ643" s="56"/>
      <c r="AK643" s="56"/>
      <c r="AL643" s="58"/>
      <c r="AM643" s="56"/>
      <c r="AN643" s="59"/>
      <c r="AO643" s="60"/>
      <c r="AP643" s="56"/>
      <c r="AQ643" s="56"/>
      <c r="AR643" s="56"/>
    </row>
    <row r="644" ht="15.75" customHeight="1">
      <c r="C644" s="56"/>
      <c r="K644" s="61"/>
      <c r="N644" s="2"/>
      <c r="AC644" s="56"/>
      <c r="AD644" s="56"/>
      <c r="AE644" s="56"/>
      <c r="AF644" s="56"/>
      <c r="AG644" s="56"/>
      <c r="AH644" s="56"/>
      <c r="AI644" s="56"/>
      <c r="AJ644" s="56"/>
      <c r="AK644" s="56"/>
      <c r="AL644" s="58"/>
      <c r="AM644" s="56"/>
      <c r="AN644" s="59"/>
      <c r="AO644" s="60"/>
      <c r="AP644" s="56"/>
      <c r="AQ644" s="56"/>
      <c r="AR644" s="56"/>
    </row>
    <row r="645" ht="15.75" customHeight="1">
      <c r="C645" s="56"/>
      <c r="K645" s="61"/>
      <c r="N645" s="2"/>
      <c r="AC645" s="56"/>
      <c r="AD645" s="56"/>
      <c r="AE645" s="56"/>
      <c r="AF645" s="56"/>
      <c r="AG645" s="56"/>
      <c r="AH645" s="56"/>
      <c r="AI645" s="56"/>
      <c r="AJ645" s="56"/>
      <c r="AK645" s="56"/>
      <c r="AL645" s="58"/>
      <c r="AM645" s="56"/>
      <c r="AN645" s="59"/>
      <c r="AO645" s="60"/>
      <c r="AP645" s="56"/>
      <c r="AQ645" s="56"/>
      <c r="AR645" s="56"/>
    </row>
    <row r="646" ht="15.75" customHeight="1">
      <c r="C646" s="56"/>
      <c r="K646" s="61"/>
      <c r="N646" s="2"/>
      <c r="AC646" s="56"/>
      <c r="AD646" s="56"/>
      <c r="AE646" s="56"/>
      <c r="AF646" s="56"/>
      <c r="AG646" s="56"/>
      <c r="AH646" s="56"/>
      <c r="AI646" s="56"/>
      <c r="AJ646" s="56"/>
      <c r="AK646" s="56"/>
      <c r="AL646" s="58"/>
      <c r="AM646" s="56"/>
      <c r="AN646" s="59"/>
      <c r="AO646" s="60"/>
      <c r="AP646" s="56"/>
      <c r="AQ646" s="56"/>
      <c r="AR646" s="56"/>
    </row>
    <row r="647" ht="15.75" customHeight="1">
      <c r="C647" s="56"/>
      <c r="K647" s="61"/>
      <c r="N647" s="2"/>
      <c r="AC647" s="56"/>
      <c r="AD647" s="56"/>
      <c r="AE647" s="56"/>
      <c r="AF647" s="56"/>
      <c r="AG647" s="56"/>
      <c r="AH647" s="56"/>
      <c r="AI647" s="56"/>
      <c r="AJ647" s="56"/>
      <c r="AK647" s="56"/>
      <c r="AL647" s="58"/>
      <c r="AM647" s="56"/>
      <c r="AN647" s="59"/>
      <c r="AO647" s="60"/>
      <c r="AP647" s="56"/>
      <c r="AQ647" s="56"/>
      <c r="AR647" s="56"/>
    </row>
    <row r="648" ht="15.75" customHeight="1">
      <c r="C648" s="56"/>
      <c r="K648" s="61"/>
      <c r="N648" s="2"/>
      <c r="AC648" s="56"/>
      <c r="AD648" s="56"/>
      <c r="AE648" s="56"/>
      <c r="AF648" s="56"/>
      <c r="AG648" s="56"/>
      <c r="AH648" s="56"/>
      <c r="AI648" s="56"/>
      <c r="AJ648" s="56"/>
      <c r="AK648" s="56"/>
      <c r="AL648" s="58"/>
      <c r="AM648" s="56"/>
      <c r="AN648" s="59"/>
      <c r="AO648" s="60"/>
      <c r="AP648" s="56"/>
      <c r="AQ648" s="56"/>
      <c r="AR648" s="56"/>
    </row>
    <row r="649" ht="15.75" customHeight="1">
      <c r="C649" s="56"/>
      <c r="K649" s="61"/>
      <c r="N649" s="2"/>
      <c r="AC649" s="56"/>
      <c r="AD649" s="56"/>
      <c r="AE649" s="56"/>
      <c r="AF649" s="56"/>
      <c r="AG649" s="56"/>
      <c r="AH649" s="56"/>
      <c r="AI649" s="56"/>
      <c r="AJ649" s="56"/>
      <c r="AK649" s="56"/>
      <c r="AL649" s="58"/>
      <c r="AM649" s="56"/>
      <c r="AN649" s="59"/>
      <c r="AO649" s="60"/>
      <c r="AP649" s="56"/>
      <c r="AQ649" s="56"/>
      <c r="AR649" s="56"/>
    </row>
    <row r="650" ht="15.75" customHeight="1">
      <c r="C650" s="56"/>
      <c r="K650" s="61"/>
      <c r="N650" s="2"/>
      <c r="AC650" s="56"/>
      <c r="AD650" s="56"/>
      <c r="AE650" s="56"/>
      <c r="AF650" s="56"/>
      <c r="AG650" s="56"/>
      <c r="AH650" s="56"/>
      <c r="AI650" s="56"/>
      <c r="AJ650" s="56"/>
      <c r="AK650" s="56"/>
      <c r="AL650" s="58"/>
      <c r="AM650" s="56"/>
      <c r="AN650" s="59"/>
      <c r="AO650" s="60"/>
      <c r="AP650" s="56"/>
      <c r="AQ650" s="56"/>
      <c r="AR650" s="56"/>
    </row>
    <row r="651" ht="15.75" customHeight="1">
      <c r="C651" s="56"/>
      <c r="K651" s="61"/>
      <c r="N651" s="2"/>
      <c r="AC651" s="56"/>
      <c r="AD651" s="56"/>
      <c r="AE651" s="56"/>
      <c r="AF651" s="56"/>
      <c r="AG651" s="56"/>
      <c r="AH651" s="56"/>
      <c r="AI651" s="56"/>
      <c r="AJ651" s="56"/>
      <c r="AK651" s="56"/>
      <c r="AL651" s="58"/>
      <c r="AM651" s="56"/>
      <c r="AN651" s="59"/>
      <c r="AO651" s="60"/>
      <c r="AP651" s="56"/>
      <c r="AQ651" s="56"/>
      <c r="AR651" s="56"/>
    </row>
    <row r="652" ht="15.75" customHeight="1">
      <c r="C652" s="56"/>
      <c r="K652" s="61"/>
      <c r="N652" s="2"/>
      <c r="AC652" s="56"/>
      <c r="AD652" s="56"/>
      <c r="AE652" s="56"/>
      <c r="AF652" s="56"/>
      <c r="AG652" s="56"/>
      <c r="AH652" s="56"/>
      <c r="AI652" s="56"/>
      <c r="AJ652" s="56"/>
      <c r="AK652" s="56"/>
      <c r="AL652" s="58"/>
      <c r="AM652" s="56"/>
      <c r="AN652" s="59"/>
      <c r="AO652" s="60"/>
      <c r="AP652" s="56"/>
      <c r="AQ652" s="56"/>
      <c r="AR652" s="56"/>
    </row>
    <row r="653" ht="15.75" customHeight="1">
      <c r="C653" s="56"/>
      <c r="K653" s="61"/>
      <c r="N653" s="2"/>
      <c r="AC653" s="56"/>
      <c r="AD653" s="56"/>
      <c r="AE653" s="56"/>
      <c r="AF653" s="56"/>
      <c r="AG653" s="56"/>
      <c r="AH653" s="56"/>
      <c r="AI653" s="56"/>
      <c r="AJ653" s="56"/>
      <c r="AK653" s="56"/>
      <c r="AL653" s="58"/>
      <c r="AM653" s="56"/>
      <c r="AN653" s="59"/>
      <c r="AO653" s="60"/>
      <c r="AP653" s="56"/>
      <c r="AQ653" s="56"/>
      <c r="AR653" s="56"/>
    </row>
    <row r="654" ht="15.75" customHeight="1">
      <c r="C654" s="56"/>
      <c r="K654" s="61"/>
      <c r="N654" s="2"/>
      <c r="AC654" s="56"/>
      <c r="AD654" s="56"/>
      <c r="AE654" s="56"/>
      <c r="AF654" s="56"/>
      <c r="AG654" s="56"/>
      <c r="AH654" s="56"/>
      <c r="AI654" s="56"/>
      <c r="AJ654" s="56"/>
      <c r="AK654" s="56"/>
      <c r="AL654" s="58"/>
      <c r="AM654" s="56"/>
      <c r="AN654" s="59"/>
      <c r="AO654" s="60"/>
      <c r="AP654" s="56"/>
      <c r="AQ654" s="56"/>
      <c r="AR654" s="56"/>
    </row>
    <row r="655" ht="15.75" customHeight="1">
      <c r="C655" s="56"/>
      <c r="K655" s="61"/>
      <c r="N655" s="2"/>
      <c r="AC655" s="56"/>
      <c r="AD655" s="56"/>
      <c r="AE655" s="56"/>
      <c r="AF655" s="56"/>
      <c r="AG655" s="56"/>
      <c r="AH655" s="56"/>
      <c r="AI655" s="56"/>
      <c r="AJ655" s="56"/>
      <c r="AK655" s="56"/>
      <c r="AL655" s="58"/>
      <c r="AM655" s="56"/>
      <c r="AN655" s="59"/>
      <c r="AO655" s="60"/>
      <c r="AP655" s="56"/>
      <c r="AQ655" s="56"/>
      <c r="AR655" s="56"/>
    </row>
    <row r="656" ht="15.75" customHeight="1">
      <c r="C656" s="56"/>
      <c r="K656" s="61"/>
      <c r="N656" s="2"/>
      <c r="AC656" s="56"/>
      <c r="AD656" s="56"/>
      <c r="AE656" s="56"/>
      <c r="AF656" s="56"/>
      <c r="AG656" s="56"/>
      <c r="AH656" s="56"/>
      <c r="AI656" s="56"/>
      <c r="AJ656" s="56"/>
      <c r="AK656" s="56"/>
      <c r="AL656" s="58"/>
      <c r="AM656" s="56"/>
      <c r="AN656" s="59"/>
      <c r="AO656" s="60"/>
      <c r="AP656" s="56"/>
      <c r="AQ656" s="56"/>
      <c r="AR656" s="56"/>
    </row>
    <row r="657" ht="15.75" customHeight="1">
      <c r="C657" s="56"/>
      <c r="K657" s="61"/>
      <c r="N657" s="2"/>
      <c r="AC657" s="56"/>
      <c r="AD657" s="56"/>
      <c r="AE657" s="56"/>
      <c r="AF657" s="56"/>
      <c r="AG657" s="56"/>
      <c r="AH657" s="56"/>
      <c r="AI657" s="56"/>
      <c r="AJ657" s="56"/>
      <c r="AK657" s="56"/>
      <c r="AL657" s="58"/>
      <c r="AM657" s="56"/>
      <c r="AN657" s="59"/>
      <c r="AO657" s="60"/>
      <c r="AP657" s="56"/>
      <c r="AQ657" s="56"/>
      <c r="AR657" s="56"/>
    </row>
    <row r="658" ht="15.75" customHeight="1">
      <c r="C658" s="56"/>
      <c r="K658" s="61"/>
      <c r="N658" s="2"/>
      <c r="AC658" s="56"/>
      <c r="AD658" s="56"/>
      <c r="AE658" s="56"/>
      <c r="AF658" s="56"/>
      <c r="AG658" s="56"/>
      <c r="AH658" s="56"/>
      <c r="AI658" s="56"/>
      <c r="AJ658" s="56"/>
      <c r="AK658" s="56"/>
      <c r="AL658" s="58"/>
      <c r="AM658" s="56"/>
      <c r="AN658" s="59"/>
      <c r="AO658" s="60"/>
      <c r="AP658" s="56"/>
      <c r="AQ658" s="56"/>
      <c r="AR658" s="56"/>
    </row>
    <row r="659" ht="15.75" customHeight="1">
      <c r="C659" s="56"/>
      <c r="K659" s="61"/>
      <c r="N659" s="2"/>
      <c r="AC659" s="56"/>
      <c r="AD659" s="56"/>
      <c r="AE659" s="56"/>
      <c r="AF659" s="56"/>
      <c r="AG659" s="56"/>
      <c r="AH659" s="56"/>
      <c r="AI659" s="56"/>
      <c r="AJ659" s="56"/>
      <c r="AK659" s="56"/>
      <c r="AL659" s="58"/>
      <c r="AM659" s="56"/>
      <c r="AN659" s="59"/>
      <c r="AO659" s="60"/>
      <c r="AP659" s="56"/>
      <c r="AQ659" s="56"/>
      <c r="AR659" s="56"/>
    </row>
    <row r="660" ht="15.75" customHeight="1">
      <c r="C660" s="56"/>
      <c r="K660" s="61"/>
      <c r="N660" s="2"/>
      <c r="AC660" s="56"/>
      <c r="AD660" s="56"/>
      <c r="AE660" s="56"/>
      <c r="AF660" s="56"/>
      <c r="AG660" s="56"/>
      <c r="AH660" s="56"/>
      <c r="AI660" s="56"/>
      <c r="AJ660" s="56"/>
      <c r="AK660" s="56"/>
      <c r="AL660" s="58"/>
      <c r="AM660" s="56"/>
      <c r="AN660" s="59"/>
      <c r="AO660" s="60"/>
      <c r="AP660" s="56"/>
      <c r="AQ660" s="56"/>
      <c r="AR660" s="56"/>
    </row>
    <row r="661" ht="15.75" customHeight="1">
      <c r="C661" s="56"/>
      <c r="K661" s="61"/>
      <c r="N661" s="2"/>
      <c r="AC661" s="56"/>
      <c r="AD661" s="56"/>
      <c r="AE661" s="56"/>
      <c r="AF661" s="56"/>
      <c r="AG661" s="56"/>
      <c r="AH661" s="56"/>
      <c r="AI661" s="56"/>
      <c r="AJ661" s="56"/>
      <c r="AK661" s="56"/>
      <c r="AL661" s="58"/>
      <c r="AM661" s="56"/>
      <c r="AN661" s="59"/>
      <c r="AO661" s="60"/>
      <c r="AP661" s="56"/>
      <c r="AQ661" s="56"/>
      <c r="AR661" s="56"/>
    </row>
    <row r="662" ht="15.75" customHeight="1">
      <c r="C662" s="56"/>
      <c r="K662" s="61"/>
      <c r="N662" s="2"/>
      <c r="AC662" s="56"/>
      <c r="AD662" s="56"/>
      <c r="AE662" s="56"/>
      <c r="AF662" s="56"/>
      <c r="AG662" s="56"/>
      <c r="AH662" s="56"/>
      <c r="AI662" s="56"/>
      <c r="AJ662" s="56"/>
      <c r="AK662" s="56"/>
      <c r="AL662" s="58"/>
      <c r="AM662" s="56"/>
      <c r="AN662" s="59"/>
      <c r="AO662" s="60"/>
      <c r="AP662" s="56"/>
      <c r="AQ662" s="56"/>
      <c r="AR662" s="56"/>
    </row>
    <row r="663" ht="15.75" customHeight="1">
      <c r="C663" s="56"/>
      <c r="K663" s="61"/>
      <c r="N663" s="2"/>
      <c r="AC663" s="56"/>
      <c r="AD663" s="56"/>
      <c r="AE663" s="56"/>
      <c r="AF663" s="56"/>
      <c r="AG663" s="56"/>
      <c r="AH663" s="56"/>
      <c r="AI663" s="56"/>
      <c r="AJ663" s="56"/>
      <c r="AK663" s="56"/>
      <c r="AL663" s="58"/>
      <c r="AM663" s="56"/>
      <c r="AN663" s="59"/>
      <c r="AO663" s="60"/>
      <c r="AP663" s="56"/>
      <c r="AQ663" s="56"/>
      <c r="AR663" s="56"/>
    </row>
    <row r="664" ht="15.75" customHeight="1">
      <c r="C664" s="56"/>
      <c r="K664" s="61"/>
      <c r="N664" s="2"/>
      <c r="AC664" s="56"/>
      <c r="AD664" s="56"/>
      <c r="AE664" s="56"/>
      <c r="AF664" s="56"/>
      <c r="AG664" s="56"/>
      <c r="AH664" s="56"/>
      <c r="AI664" s="56"/>
      <c r="AJ664" s="56"/>
      <c r="AK664" s="56"/>
      <c r="AL664" s="58"/>
      <c r="AM664" s="56"/>
      <c r="AN664" s="59"/>
      <c r="AO664" s="60"/>
      <c r="AP664" s="56"/>
      <c r="AQ664" s="56"/>
      <c r="AR664" s="56"/>
    </row>
    <row r="665" ht="15.75" customHeight="1">
      <c r="C665" s="56"/>
      <c r="K665" s="61"/>
      <c r="N665" s="2"/>
      <c r="AC665" s="56"/>
      <c r="AD665" s="56"/>
      <c r="AE665" s="56"/>
      <c r="AF665" s="56"/>
      <c r="AG665" s="56"/>
      <c r="AH665" s="56"/>
      <c r="AI665" s="56"/>
      <c r="AJ665" s="56"/>
      <c r="AK665" s="56"/>
      <c r="AL665" s="58"/>
      <c r="AM665" s="56"/>
      <c r="AN665" s="59"/>
      <c r="AO665" s="60"/>
      <c r="AP665" s="56"/>
      <c r="AQ665" s="56"/>
      <c r="AR665" s="56"/>
    </row>
    <row r="666" ht="15.75" customHeight="1">
      <c r="C666" s="56"/>
      <c r="K666" s="61"/>
      <c r="N666" s="2"/>
      <c r="AC666" s="56"/>
      <c r="AD666" s="56"/>
      <c r="AE666" s="56"/>
      <c r="AF666" s="56"/>
      <c r="AG666" s="56"/>
      <c r="AH666" s="56"/>
      <c r="AI666" s="56"/>
      <c r="AJ666" s="56"/>
      <c r="AK666" s="56"/>
      <c r="AL666" s="58"/>
      <c r="AM666" s="56"/>
      <c r="AN666" s="59"/>
      <c r="AO666" s="60"/>
      <c r="AP666" s="56"/>
      <c r="AQ666" s="56"/>
      <c r="AR666" s="56"/>
    </row>
    <row r="667" ht="15.75" customHeight="1">
      <c r="C667" s="56"/>
      <c r="K667" s="61"/>
      <c r="N667" s="2"/>
      <c r="AC667" s="56"/>
      <c r="AD667" s="56"/>
      <c r="AE667" s="56"/>
      <c r="AF667" s="56"/>
      <c r="AG667" s="56"/>
      <c r="AH667" s="56"/>
      <c r="AI667" s="56"/>
      <c r="AJ667" s="56"/>
      <c r="AK667" s="56"/>
      <c r="AL667" s="58"/>
      <c r="AM667" s="56"/>
      <c r="AN667" s="59"/>
      <c r="AO667" s="60"/>
      <c r="AP667" s="56"/>
      <c r="AQ667" s="56"/>
      <c r="AR667" s="56"/>
    </row>
    <row r="668" ht="15.75" customHeight="1">
      <c r="C668" s="56"/>
      <c r="K668" s="61"/>
      <c r="N668" s="2"/>
      <c r="AC668" s="56"/>
      <c r="AD668" s="56"/>
      <c r="AE668" s="56"/>
      <c r="AF668" s="56"/>
      <c r="AG668" s="56"/>
      <c r="AH668" s="56"/>
      <c r="AI668" s="56"/>
      <c r="AJ668" s="56"/>
      <c r="AK668" s="56"/>
      <c r="AL668" s="58"/>
      <c r="AM668" s="56"/>
      <c r="AN668" s="59"/>
      <c r="AO668" s="60"/>
      <c r="AP668" s="56"/>
      <c r="AQ668" s="56"/>
      <c r="AR668" s="56"/>
    </row>
    <row r="669" ht="15.75" customHeight="1">
      <c r="C669" s="56"/>
      <c r="K669" s="61"/>
      <c r="N669" s="2"/>
      <c r="AC669" s="56"/>
      <c r="AD669" s="56"/>
      <c r="AE669" s="56"/>
      <c r="AF669" s="56"/>
      <c r="AG669" s="56"/>
      <c r="AH669" s="56"/>
      <c r="AI669" s="56"/>
      <c r="AJ669" s="56"/>
      <c r="AK669" s="56"/>
      <c r="AL669" s="58"/>
      <c r="AM669" s="56"/>
      <c r="AN669" s="59"/>
      <c r="AO669" s="60"/>
      <c r="AP669" s="56"/>
      <c r="AQ669" s="56"/>
      <c r="AR669" s="56"/>
    </row>
    <row r="670" ht="15.75" customHeight="1">
      <c r="C670" s="56"/>
      <c r="K670" s="61"/>
      <c r="N670" s="2"/>
      <c r="AC670" s="56"/>
      <c r="AD670" s="56"/>
      <c r="AE670" s="56"/>
      <c r="AF670" s="56"/>
      <c r="AG670" s="56"/>
      <c r="AH670" s="56"/>
      <c r="AI670" s="56"/>
      <c r="AJ670" s="56"/>
      <c r="AK670" s="56"/>
      <c r="AL670" s="58"/>
      <c r="AM670" s="56"/>
      <c r="AN670" s="59"/>
      <c r="AO670" s="60"/>
      <c r="AP670" s="56"/>
      <c r="AQ670" s="56"/>
      <c r="AR670" s="56"/>
    </row>
    <row r="671" ht="15.75" customHeight="1">
      <c r="C671" s="56"/>
      <c r="K671" s="61"/>
      <c r="N671" s="2"/>
      <c r="AC671" s="56"/>
      <c r="AD671" s="56"/>
      <c r="AE671" s="56"/>
      <c r="AF671" s="56"/>
      <c r="AG671" s="56"/>
      <c r="AH671" s="56"/>
      <c r="AI671" s="56"/>
      <c r="AJ671" s="56"/>
      <c r="AK671" s="56"/>
      <c r="AL671" s="58"/>
      <c r="AM671" s="56"/>
      <c r="AN671" s="59"/>
      <c r="AO671" s="60"/>
      <c r="AP671" s="56"/>
      <c r="AQ671" s="56"/>
      <c r="AR671" s="56"/>
    </row>
    <row r="672" ht="15.75" customHeight="1">
      <c r="C672" s="56"/>
      <c r="K672" s="61"/>
      <c r="N672" s="2"/>
      <c r="AC672" s="56"/>
      <c r="AD672" s="56"/>
      <c r="AE672" s="56"/>
      <c r="AF672" s="56"/>
      <c r="AG672" s="56"/>
      <c r="AH672" s="56"/>
      <c r="AI672" s="56"/>
      <c r="AJ672" s="56"/>
      <c r="AK672" s="56"/>
      <c r="AL672" s="58"/>
      <c r="AM672" s="56"/>
      <c r="AN672" s="59"/>
      <c r="AO672" s="60"/>
      <c r="AP672" s="56"/>
      <c r="AQ672" s="56"/>
      <c r="AR672" s="56"/>
    </row>
    <row r="673" ht="15.75" customHeight="1">
      <c r="C673" s="56"/>
      <c r="K673" s="61"/>
      <c r="N673" s="2"/>
      <c r="AC673" s="56"/>
      <c r="AD673" s="56"/>
      <c r="AE673" s="56"/>
      <c r="AF673" s="56"/>
      <c r="AG673" s="56"/>
      <c r="AH673" s="56"/>
      <c r="AI673" s="56"/>
      <c r="AJ673" s="56"/>
      <c r="AK673" s="56"/>
      <c r="AL673" s="58"/>
      <c r="AM673" s="56"/>
      <c r="AN673" s="59"/>
      <c r="AO673" s="60"/>
      <c r="AP673" s="56"/>
      <c r="AQ673" s="56"/>
      <c r="AR673" s="56"/>
    </row>
    <row r="674" ht="15.75" customHeight="1">
      <c r="C674" s="56"/>
      <c r="K674" s="61"/>
      <c r="N674" s="2"/>
      <c r="AC674" s="56"/>
      <c r="AD674" s="56"/>
      <c r="AE674" s="56"/>
      <c r="AF674" s="56"/>
      <c r="AG674" s="56"/>
      <c r="AH674" s="56"/>
      <c r="AI674" s="56"/>
      <c r="AJ674" s="56"/>
      <c r="AK674" s="56"/>
      <c r="AL674" s="58"/>
      <c r="AM674" s="56"/>
      <c r="AN674" s="59"/>
      <c r="AO674" s="60"/>
      <c r="AP674" s="56"/>
      <c r="AQ674" s="56"/>
      <c r="AR674" s="56"/>
    </row>
    <row r="675" ht="15.75" customHeight="1">
      <c r="C675" s="56"/>
      <c r="K675" s="61"/>
      <c r="N675" s="2"/>
      <c r="AC675" s="56"/>
      <c r="AD675" s="56"/>
      <c r="AE675" s="56"/>
      <c r="AF675" s="56"/>
      <c r="AG675" s="56"/>
      <c r="AH675" s="56"/>
      <c r="AI675" s="56"/>
      <c r="AJ675" s="56"/>
      <c r="AK675" s="56"/>
      <c r="AL675" s="58"/>
      <c r="AM675" s="56"/>
      <c r="AN675" s="59"/>
      <c r="AO675" s="60"/>
      <c r="AP675" s="56"/>
      <c r="AQ675" s="56"/>
      <c r="AR675" s="56"/>
    </row>
    <row r="676" ht="15.75" customHeight="1">
      <c r="C676" s="56"/>
      <c r="K676" s="61"/>
      <c r="N676" s="2"/>
      <c r="AC676" s="56"/>
      <c r="AD676" s="56"/>
      <c r="AE676" s="56"/>
      <c r="AF676" s="56"/>
      <c r="AG676" s="56"/>
      <c r="AH676" s="56"/>
      <c r="AI676" s="56"/>
      <c r="AJ676" s="56"/>
      <c r="AK676" s="56"/>
      <c r="AL676" s="58"/>
      <c r="AM676" s="56"/>
      <c r="AN676" s="59"/>
      <c r="AO676" s="60"/>
      <c r="AP676" s="56"/>
      <c r="AQ676" s="56"/>
      <c r="AR676" s="56"/>
    </row>
    <row r="677" ht="15.75" customHeight="1">
      <c r="C677" s="56"/>
      <c r="K677" s="61"/>
      <c r="N677" s="2"/>
      <c r="AC677" s="56"/>
      <c r="AD677" s="56"/>
      <c r="AE677" s="56"/>
      <c r="AF677" s="56"/>
      <c r="AG677" s="56"/>
      <c r="AH677" s="56"/>
      <c r="AI677" s="56"/>
      <c r="AJ677" s="56"/>
      <c r="AK677" s="56"/>
      <c r="AL677" s="58"/>
      <c r="AM677" s="56"/>
      <c r="AN677" s="59"/>
      <c r="AO677" s="60"/>
      <c r="AP677" s="56"/>
      <c r="AQ677" s="56"/>
      <c r="AR677" s="56"/>
    </row>
    <row r="678" ht="15.75" customHeight="1">
      <c r="C678" s="56"/>
      <c r="K678" s="61"/>
      <c r="N678" s="2"/>
      <c r="AC678" s="56"/>
      <c r="AD678" s="56"/>
      <c r="AE678" s="56"/>
      <c r="AF678" s="56"/>
      <c r="AG678" s="56"/>
      <c r="AH678" s="56"/>
      <c r="AI678" s="56"/>
      <c r="AJ678" s="56"/>
      <c r="AK678" s="56"/>
      <c r="AL678" s="58"/>
      <c r="AM678" s="56"/>
      <c r="AN678" s="59"/>
      <c r="AO678" s="60"/>
      <c r="AP678" s="56"/>
      <c r="AQ678" s="56"/>
      <c r="AR678" s="56"/>
    </row>
    <row r="679" ht="15.75" customHeight="1">
      <c r="C679" s="56"/>
      <c r="K679" s="61"/>
      <c r="N679" s="2"/>
      <c r="AC679" s="56"/>
      <c r="AD679" s="56"/>
      <c r="AE679" s="56"/>
      <c r="AF679" s="56"/>
      <c r="AG679" s="56"/>
      <c r="AH679" s="56"/>
      <c r="AI679" s="56"/>
      <c r="AJ679" s="56"/>
      <c r="AK679" s="56"/>
      <c r="AL679" s="58"/>
      <c r="AM679" s="56"/>
      <c r="AN679" s="59"/>
      <c r="AO679" s="60"/>
      <c r="AP679" s="56"/>
      <c r="AQ679" s="56"/>
      <c r="AR679" s="56"/>
    </row>
    <row r="680" ht="15.75" customHeight="1">
      <c r="C680" s="56"/>
      <c r="K680" s="61"/>
      <c r="N680" s="2"/>
      <c r="AC680" s="56"/>
      <c r="AD680" s="56"/>
      <c r="AE680" s="56"/>
      <c r="AF680" s="56"/>
      <c r="AG680" s="56"/>
      <c r="AH680" s="56"/>
      <c r="AI680" s="56"/>
      <c r="AJ680" s="56"/>
      <c r="AK680" s="56"/>
      <c r="AL680" s="58"/>
      <c r="AM680" s="56"/>
      <c r="AN680" s="59"/>
      <c r="AO680" s="60"/>
      <c r="AP680" s="56"/>
      <c r="AQ680" s="56"/>
      <c r="AR680" s="56"/>
    </row>
    <row r="681" ht="15.75" customHeight="1">
      <c r="C681" s="56"/>
      <c r="K681" s="61"/>
      <c r="N681" s="2"/>
      <c r="AC681" s="56"/>
      <c r="AD681" s="56"/>
      <c r="AE681" s="56"/>
      <c r="AF681" s="56"/>
      <c r="AG681" s="56"/>
      <c r="AH681" s="56"/>
      <c r="AI681" s="56"/>
      <c r="AJ681" s="56"/>
      <c r="AK681" s="56"/>
      <c r="AL681" s="58"/>
      <c r="AM681" s="56"/>
      <c r="AN681" s="59"/>
      <c r="AO681" s="60"/>
      <c r="AP681" s="56"/>
      <c r="AQ681" s="56"/>
      <c r="AR681" s="56"/>
    </row>
    <row r="682" ht="15.75" customHeight="1">
      <c r="C682" s="56"/>
      <c r="K682" s="61"/>
      <c r="N682" s="2"/>
      <c r="AC682" s="56"/>
      <c r="AD682" s="56"/>
      <c r="AE682" s="56"/>
      <c r="AF682" s="56"/>
      <c r="AG682" s="56"/>
      <c r="AH682" s="56"/>
      <c r="AI682" s="56"/>
      <c r="AJ682" s="56"/>
      <c r="AK682" s="56"/>
      <c r="AL682" s="58"/>
      <c r="AM682" s="56"/>
      <c r="AN682" s="59"/>
      <c r="AO682" s="60"/>
      <c r="AP682" s="56"/>
      <c r="AQ682" s="56"/>
      <c r="AR682" s="56"/>
    </row>
    <row r="683" ht="15.75" customHeight="1">
      <c r="C683" s="56"/>
      <c r="K683" s="61"/>
      <c r="N683" s="2"/>
      <c r="AC683" s="56"/>
      <c r="AD683" s="56"/>
      <c r="AE683" s="56"/>
      <c r="AF683" s="56"/>
      <c r="AG683" s="56"/>
      <c r="AH683" s="56"/>
      <c r="AI683" s="56"/>
      <c r="AJ683" s="56"/>
      <c r="AK683" s="56"/>
      <c r="AL683" s="58"/>
      <c r="AM683" s="56"/>
      <c r="AN683" s="59"/>
      <c r="AO683" s="60"/>
      <c r="AP683" s="56"/>
      <c r="AQ683" s="56"/>
      <c r="AR683" s="56"/>
    </row>
    <row r="684" ht="15.75" customHeight="1">
      <c r="C684" s="56"/>
      <c r="K684" s="61"/>
      <c r="N684" s="2"/>
      <c r="AC684" s="56"/>
      <c r="AD684" s="56"/>
      <c r="AE684" s="56"/>
      <c r="AF684" s="56"/>
      <c r="AG684" s="56"/>
      <c r="AH684" s="56"/>
      <c r="AI684" s="56"/>
      <c r="AJ684" s="56"/>
      <c r="AK684" s="56"/>
      <c r="AL684" s="58"/>
      <c r="AM684" s="56"/>
      <c r="AN684" s="59"/>
      <c r="AO684" s="60"/>
      <c r="AP684" s="56"/>
      <c r="AQ684" s="56"/>
      <c r="AR684" s="56"/>
    </row>
    <row r="685" ht="15.75" customHeight="1">
      <c r="C685" s="56"/>
      <c r="K685" s="61"/>
      <c r="N685" s="2"/>
      <c r="AC685" s="56"/>
      <c r="AD685" s="56"/>
      <c r="AE685" s="56"/>
      <c r="AF685" s="56"/>
      <c r="AG685" s="56"/>
      <c r="AH685" s="56"/>
      <c r="AI685" s="56"/>
      <c r="AJ685" s="56"/>
      <c r="AK685" s="56"/>
      <c r="AL685" s="58"/>
      <c r="AM685" s="56"/>
      <c r="AN685" s="59"/>
      <c r="AO685" s="60"/>
      <c r="AP685" s="56"/>
      <c r="AQ685" s="56"/>
      <c r="AR685" s="56"/>
    </row>
    <row r="686" ht="15.75" customHeight="1">
      <c r="C686" s="56"/>
      <c r="K686" s="61"/>
      <c r="N686" s="2"/>
      <c r="AC686" s="56"/>
      <c r="AD686" s="56"/>
      <c r="AE686" s="56"/>
      <c r="AF686" s="56"/>
      <c r="AG686" s="56"/>
      <c r="AH686" s="56"/>
      <c r="AI686" s="56"/>
      <c r="AJ686" s="56"/>
      <c r="AK686" s="56"/>
      <c r="AL686" s="58"/>
      <c r="AM686" s="56"/>
      <c r="AN686" s="59"/>
      <c r="AO686" s="60"/>
      <c r="AP686" s="56"/>
      <c r="AQ686" s="56"/>
      <c r="AR686" s="56"/>
    </row>
    <row r="687" ht="15.75" customHeight="1">
      <c r="C687" s="56"/>
      <c r="K687" s="61"/>
      <c r="N687" s="2"/>
      <c r="AC687" s="56"/>
      <c r="AD687" s="56"/>
      <c r="AE687" s="56"/>
      <c r="AF687" s="56"/>
      <c r="AG687" s="56"/>
      <c r="AH687" s="56"/>
      <c r="AI687" s="56"/>
      <c r="AJ687" s="56"/>
      <c r="AK687" s="56"/>
      <c r="AL687" s="58"/>
      <c r="AM687" s="56"/>
      <c r="AN687" s="59"/>
      <c r="AO687" s="60"/>
      <c r="AP687" s="56"/>
      <c r="AQ687" s="56"/>
      <c r="AR687" s="56"/>
    </row>
    <row r="688" ht="15.75" customHeight="1">
      <c r="C688" s="56"/>
      <c r="K688" s="61"/>
      <c r="N688" s="2"/>
      <c r="AC688" s="56"/>
      <c r="AD688" s="56"/>
      <c r="AE688" s="56"/>
      <c r="AF688" s="56"/>
      <c r="AG688" s="56"/>
      <c r="AH688" s="56"/>
      <c r="AI688" s="56"/>
      <c r="AJ688" s="56"/>
      <c r="AK688" s="56"/>
      <c r="AL688" s="58"/>
      <c r="AM688" s="56"/>
      <c r="AN688" s="59"/>
      <c r="AO688" s="60"/>
      <c r="AP688" s="56"/>
      <c r="AQ688" s="56"/>
      <c r="AR688" s="56"/>
    </row>
    <row r="689" ht="15.75" customHeight="1">
      <c r="C689" s="56"/>
      <c r="K689" s="61"/>
      <c r="N689" s="2"/>
      <c r="AC689" s="56"/>
      <c r="AD689" s="56"/>
      <c r="AE689" s="56"/>
      <c r="AF689" s="56"/>
      <c r="AG689" s="56"/>
      <c r="AH689" s="56"/>
      <c r="AI689" s="56"/>
      <c r="AJ689" s="56"/>
      <c r="AK689" s="56"/>
      <c r="AL689" s="58"/>
      <c r="AM689" s="56"/>
      <c r="AN689" s="59"/>
      <c r="AO689" s="60"/>
      <c r="AP689" s="56"/>
      <c r="AQ689" s="56"/>
      <c r="AR689" s="56"/>
    </row>
    <row r="690" ht="15.75" customHeight="1">
      <c r="C690" s="56"/>
      <c r="K690" s="61"/>
      <c r="N690" s="2"/>
      <c r="AC690" s="56"/>
      <c r="AD690" s="56"/>
      <c r="AE690" s="56"/>
      <c r="AF690" s="56"/>
      <c r="AG690" s="56"/>
      <c r="AH690" s="56"/>
      <c r="AI690" s="56"/>
      <c r="AJ690" s="56"/>
      <c r="AK690" s="56"/>
      <c r="AL690" s="58"/>
      <c r="AM690" s="56"/>
      <c r="AN690" s="59"/>
      <c r="AO690" s="60"/>
      <c r="AP690" s="56"/>
      <c r="AQ690" s="56"/>
      <c r="AR690" s="56"/>
    </row>
    <row r="691" ht="15.75" customHeight="1">
      <c r="C691" s="56"/>
      <c r="K691" s="61"/>
      <c r="N691" s="2"/>
      <c r="AC691" s="56"/>
      <c r="AD691" s="56"/>
      <c r="AE691" s="56"/>
      <c r="AF691" s="56"/>
      <c r="AG691" s="56"/>
      <c r="AH691" s="56"/>
      <c r="AI691" s="56"/>
      <c r="AJ691" s="56"/>
      <c r="AK691" s="56"/>
      <c r="AL691" s="58"/>
      <c r="AM691" s="56"/>
      <c r="AN691" s="59"/>
      <c r="AO691" s="60"/>
      <c r="AP691" s="56"/>
      <c r="AQ691" s="56"/>
      <c r="AR691" s="56"/>
    </row>
    <row r="692" ht="15.75" customHeight="1">
      <c r="C692" s="56"/>
      <c r="K692" s="61"/>
      <c r="N692" s="2"/>
      <c r="AC692" s="56"/>
      <c r="AD692" s="56"/>
      <c r="AE692" s="56"/>
      <c r="AF692" s="56"/>
      <c r="AG692" s="56"/>
      <c r="AH692" s="56"/>
      <c r="AI692" s="56"/>
      <c r="AJ692" s="56"/>
      <c r="AK692" s="56"/>
      <c r="AL692" s="58"/>
      <c r="AM692" s="56"/>
      <c r="AN692" s="59"/>
      <c r="AO692" s="60"/>
      <c r="AP692" s="56"/>
      <c r="AQ692" s="56"/>
      <c r="AR692" s="56"/>
    </row>
    <row r="693" ht="15.75" customHeight="1">
      <c r="C693" s="56"/>
      <c r="K693" s="61"/>
      <c r="N693" s="2"/>
      <c r="AC693" s="56"/>
      <c r="AD693" s="56"/>
      <c r="AE693" s="56"/>
      <c r="AF693" s="56"/>
      <c r="AG693" s="56"/>
      <c r="AH693" s="56"/>
      <c r="AI693" s="56"/>
      <c r="AJ693" s="56"/>
      <c r="AK693" s="56"/>
      <c r="AL693" s="58"/>
      <c r="AM693" s="56"/>
      <c r="AN693" s="59"/>
      <c r="AO693" s="60"/>
      <c r="AP693" s="56"/>
      <c r="AQ693" s="56"/>
      <c r="AR693" s="56"/>
    </row>
    <row r="694" ht="15.75" customHeight="1">
      <c r="C694" s="56"/>
      <c r="K694" s="61"/>
      <c r="N694" s="2"/>
      <c r="AC694" s="56"/>
      <c r="AD694" s="56"/>
      <c r="AE694" s="56"/>
      <c r="AF694" s="56"/>
      <c r="AG694" s="56"/>
      <c r="AH694" s="56"/>
      <c r="AI694" s="56"/>
      <c r="AJ694" s="56"/>
      <c r="AK694" s="56"/>
      <c r="AL694" s="58"/>
      <c r="AM694" s="56"/>
      <c r="AN694" s="59"/>
      <c r="AO694" s="60"/>
      <c r="AP694" s="56"/>
      <c r="AQ694" s="56"/>
      <c r="AR694" s="56"/>
    </row>
    <row r="695" ht="15.75" customHeight="1">
      <c r="C695" s="56"/>
      <c r="K695" s="61"/>
      <c r="N695" s="2"/>
      <c r="AC695" s="56"/>
      <c r="AD695" s="56"/>
      <c r="AE695" s="56"/>
      <c r="AF695" s="56"/>
      <c r="AG695" s="56"/>
      <c r="AH695" s="56"/>
      <c r="AI695" s="56"/>
      <c r="AJ695" s="56"/>
      <c r="AK695" s="56"/>
      <c r="AL695" s="58"/>
      <c r="AM695" s="56"/>
      <c r="AN695" s="59"/>
      <c r="AO695" s="60"/>
      <c r="AP695" s="56"/>
      <c r="AQ695" s="56"/>
      <c r="AR695" s="56"/>
    </row>
    <row r="696" ht="15.75" customHeight="1">
      <c r="C696" s="56"/>
      <c r="K696" s="61"/>
      <c r="N696" s="2"/>
      <c r="AC696" s="56"/>
      <c r="AD696" s="56"/>
      <c r="AE696" s="56"/>
      <c r="AF696" s="56"/>
      <c r="AG696" s="56"/>
      <c r="AH696" s="56"/>
      <c r="AI696" s="56"/>
      <c r="AJ696" s="56"/>
      <c r="AK696" s="56"/>
      <c r="AL696" s="58"/>
      <c r="AM696" s="56"/>
      <c r="AN696" s="59"/>
      <c r="AO696" s="60"/>
      <c r="AP696" s="56"/>
      <c r="AQ696" s="56"/>
      <c r="AR696" s="56"/>
    </row>
    <row r="697" ht="15.75" customHeight="1">
      <c r="C697" s="56"/>
      <c r="K697" s="61"/>
      <c r="N697" s="2"/>
      <c r="AC697" s="56"/>
      <c r="AD697" s="56"/>
      <c r="AE697" s="56"/>
      <c r="AF697" s="56"/>
      <c r="AG697" s="56"/>
      <c r="AH697" s="56"/>
      <c r="AI697" s="56"/>
      <c r="AJ697" s="56"/>
      <c r="AK697" s="56"/>
      <c r="AL697" s="58"/>
      <c r="AM697" s="56"/>
      <c r="AN697" s="59"/>
      <c r="AO697" s="60"/>
      <c r="AP697" s="56"/>
      <c r="AQ697" s="56"/>
      <c r="AR697" s="56"/>
    </row>
    <row r="698" ht="15.75" customHeight="1">
      <c r="C698" s="56"/>
      <c r="K698" s="61"/>
      <c r="N698" s="2"/>
      <c r="AC698" s="56"/>
      <c r="AD698" s="56"/>
      <c r="AE698" s="56"/>
      <c r="AF698" s="56"/>
      <c r="AG698" s="56"/>
      <c r="AH698" s="56"/>
      <c r="AI698" s="56"/>
      <c r="AJ698" s="56"/>
      <c r="AK698" s="56"/>
      <c r="AL698" s="58"/>
      <c r="AM698" s="56"/>
      <c r="AN698" s="59"/>
      <c r="AO698" s="60"/>
      <c r="AP698" s="56"/>
      <c r="AQ698" s="56"/>
      <c r="AR698" s="56"/>
    </row>
    <row r="699" ht="15.75" customHeight="1">
      <c r="C699" s="56"/>
      <c r="K699" s="61"/>
      <c r="N699" s="2"/>
      <c r="AC699" s="56"/>
      <c r="AD699" s="56"/>
      <c r="AE699" s="56"/>
      <c r="AF699" s="56"/>
      <c r="AG699" s="56"/>
      <c r="AH699" s="56"/>
      <c r="AI699" s="56"/>
      <c r="AJ699" s="56"/>
      <c r="AK699" s="56"/>
      <c r="AL699" s="58"/>
      <c r="AM699" s="56"/>
      <c r="AN699" s="59"/>
      <c r="AO699" s="60"/>
      <c r="AP699" s="56"/>
      <c r="AQ699" s="56"/>
      <c r="AR699" s="56"/>
    </row>
    <row r="700" ht="15.75" customHeight="1">
      <c r="C700" s="56"/>
      <c r="K700" s="61"/>
      <c r="N700" s="2"/>
      <c r="AC700" s="56"/>
      <c r="AD700" s="56"/>
      <c r="AE700" s="56"/>
      <c r="AF700" s="56"/>
      <c r="AG700" s="56"/>
      <c r="AH700" s="56"/>
      <c r="AI700" s="56"/>
      <c r="AJ700" s="56"/>
      <c r="AK700" s="56"/>
      <c r="AL700" s="58"/>
      <c r="AM700" s="56"/>
      <c r="AN700" s="59"/>
      <c r="AO700" s="60"/>
      <c r="AP700" s="56"/>
      <c r="AQ700" s="56"/>
      <c r="AR700" s="56"/>
    </row>
    <row r="701" ht="15.75" customHeight="1">
      <c r="C701" s="56"/>
      <c r="K701" s="61"/>
      <c r="N701" s="2"/>
      <c r="AC701" s="56"/>
      <c r="AD701" s="56"/>
      <c r="AE701" s="56"/>
      <c r="AF701" s="56"/>
      <c r="AG701" s="56"/>
      <c r="AH701" s="56"/>
      <c r="AI701" s="56"/>
      <c r="AJ701" s="56"/>
      <c r="AK701" s="56"/>
      <c r="AL701" s="58"/>
      <c r="AM701" s="56"/>
      <c r="AN701" s="59"/>
      <c r="AO701" s="60"/>
      <c r="AP701" s="56"/>
      <c r="AQ701" s="56"/>
      <c r="AR701" s="56"/>
    </row>
    <row r="702" ht="15.75" customHeight="1">
      <c r="C702" s="56"/>
      <c r="K702" s="61"/>
      <c r="N702" s="2"/>
      <c r="AC702" s="56"/>
      <c r="AD702" s="56"/>
      <c r="AE702" s="56"/>
      <c r="AF702" s="56"/>
      <c r="AG702" s="56"/>
      <c r="AH702" s="56"/>
      <c r="AI702" s="56"/>
      <c r="AJ702" s="56"/>
      <c r="AK702" s="56"/>
      <c r="AL702" s="58"/>
      <c r="AM702" s="56"/>
      <c r="AN702" s="59"/>
      <c r="AO702" s="60"/>
      <c r="AP702" s="56"/>
      <c r="AQ702" s="56"/>
      <c r="AR702" s="56"/>
    </row>
    <row r="703" ht="15.75" customHeight="1">
      <c r="C703" s="56"/>
      <c r="K703" s="61"/>
      <c r="N703" s="2"/>
      <c r="AC703" s="56"/>
      <c r="AD703" s="56"/>
      <c r="AE703" s="56"/>
      <c r="AF703" s="56"/>
      <c r="AG703" s="56"/>
      <c r="AH703" s="56"/>
      <c r="AI703" s="56"/>
      <c r="AJ703" s="56"/>
      <c r="AK703" s="56"/>
      <c r="AL703" s="58"/>
      <c r="AM703" s="56"/>
      <c r="AN703" s="59"/>
      <c r="AO703" s="60"/>
      <c r="AP703" s="56"/>
      <c r="AQ703" s="56"/>
      <c r="AR703" s="56"/>
    </row>
    <row r="704" ht="15.75" customHeight="1">
      <c r="C704" s="56"/>
      <c r="K704" s="61"/>
      <c r="N704" s="2"/>
      <c r="AC704" s="56"/>
      <c r="AD704" s="56"/>
      <c r="AE704" s="56"/>
      <c r="AF704" s="56"/>
      <c r="AG704" s="56"/>
      <c r="AH704" s="56"/>
      <c r="AI704" s="56"/>
      <c r="AJ704" s="56"/>
      <c r="AK704" s="56"/>
      <c r="AL704" s="58"/>
      <c r="AM704" s="56"/>
      <c r="AN704" s="59"/>
      <c r="AO704" s="60"/>
      <c r="AP704" s="56"/>
      <c r="AQ704" s="56"/>
      <c r="AR704" s="56"/>
    </row>
    <row r="705" ht="15.75" customHeight="1">
      <c r="C705" s="56"/>
      <c r="K705" s="61"/>
      <c r="N705" s="2"/>
      <c r="AC705" s="56"/>
      <c r="AD705" s="56"/>
      <c r="AE705" s="56"/>
      <c r="AF705" s="56"/>
      <c r="AG705" s="56"/>
      <c r="AH705" s="56"/>
      <c r="AI705" s="56"/>
      <c r="AJ705" s="56"/>
      <c r="AK705" s="56"/>
      <c r="AL705" s="58"/>
      <c r="AM705" s="56"/>
      <c r="AN705" s="59"/>
      <c r="AO705" s="60"/>
      <c r="AP705" s="56"/>
      <c r="AQ705" s="56"/>
      <c r="AR705" s="56"/>
    </row>
    <row r="706" ht="15.75" customHeight="1">
      <c r="C706" s="56"/>
      <c r="K706" s="61"/>
      <c r="N706" s="2"/>
      <c r="AC706" s="56"/>
      <c r="AD706" s="56"/>
      <c r="AE706" s="56"/>
      <c r="AF706" s="56"/>
      <c r="AG706" s="56"/>
      <c r="AH706" s="56"/>
      <c r="AI706" s="56"/>
      <c r="AJ706" s="56"/>
      <c r="AK706" s="56"/>
      <c r="AL706" s="58"/>
      <c r="AM706" s="56"/>
      <c r="AN706" s="59"/>
      <c r="AO706" s="60"/>
      <c r="AP706" s="56"/>
      <c r="AQ706" s="56"/>
      <c r="AR706" s="56"/>
    </row>
    <row r="707" ht="15.75" customHeight="1">
      <c r="C707" s="56"/>
      <c r="K707" s="61"/>
      <c r="N707" s="2"/>
      <c r="AC707" s="56"/>
      <c r="AD707" s="56"/>
      <c r="AE707" s="56"/>
      <c r="AF707" s="56"/>
      <c r="AG707" s="56"/>
      <c r="AH707" s="56"/>
      <c r="AI707" s="56"/>
      <c r="AJ707" s="56"/>
      <c r="AK707" s="56"/>
      <c r="AL707" s="58"/>
      <c r="AM707" s="56"/>
      <c r="AN707" s="59"/>
      <c r="AO707" s="60"/>
      <c r="AP707" s="56"/>
      <c r="AQ707" s="56"/>
      <c r="AR707" s="56"/>
    </row>
    <row r="708" ht="15.75" customHeight="1">
      <c r="C708" s="56"/>
      <c r="K708" s="61"/>
      <c r="N708" s="2"/>
      <c r="AC708" s="56"/>
      <c r="AD708" s="56"/>
      <c r="AE708" s="56"/>
      <c r="AF708" s="56"/>
      <c r="AG708" s="56"/>
      <c r="AH708" s="56"/>
      <c r="AI708" s="56"/>
      <c r="AJ708" s="56"/>
      <c r="AK708" s="56"/>
      <c r="AL708" s="58"/>
      <c r="AM708" s="56"/>
      <c r="AN708" s="59"/>
      <c r="AO708" s="60"/>
      <c r="AP708" s="56"/>
      <c r="AQ708" s="56"/>
      <c r="AR708" s="56"/>
    </row>
    <row r="709" ht="15.75" customHeight="1">
      <c r="C709" s="56"/>
      <c r="K709" s="61"/>
      <c r="N709" s="2"/>
      <c r="AC709" s="56"/>
      <c r="AD709" s="56"/>
      <c r="AE709" s="56"/>
      <c r="AF709" s="56"/>
      <c r="AG709" s="56"/>
      <c r="AH709" s="56"/>
      <c r="AI709" s="56"/>
      <c r="AJ709" s="56"/>
      <c r="AK709" s="56"/>
      <c r="AL709" s="58"/>
      <c r="AM709" s="56"/>
      <c r="AN709" s="59"/>
      <c r="AO709" s="60"/>
      <c r="AP709" s="56"/>
      <c r="AQ709" s="56"/>
      <c r="AR709" s="56"/>
    </row>
    <row r="710" ht="15.75" customHeight="1">
      <c r="C710" s="56"/>
      <c r="K710" s="61"/>
      <c r="N710" s="2"/>
      <c r="AC710" s="56"/>
      <c r="AD710" s="56"/>
      <c r="AE710" s="56"/>
      <c r="AF710" s="56"/>
      <c r="AG710" s="56"/>
      <c r="AH710" s="56"/>
      <c r="AI710" s="56"/>
      <c r="AJ710" s="56"/>
      <c r="AK710" s="56"/>
      <c r="AL710" s="58"/>
      <c r="AM710" s="56"/>
      <c r="AN710" s="59"/>
      <c r="AO710" s="60"/>
      <c r="AP710" s="56"/>
      <c r="AQ710" s="56"/>
      <c r="AR710" s="56"/>
    </row>
    <row r="711" ht="15.75" customHeight="1">
      <c r="C711" s="56"/>
      <c r="K711" s="61"/>
      <c r="N711" s="2"/>
      <c r="AC711" s="56"/>
      <c r="AD711" s="56"/>
      <c r="AE711" s="56"/>
      <c r="AF711" s="56"/>
      <c r="AG711" s="56"/>
      <c r="AH711" s="56"/>
      <c r="AI711" s="56"/>
      <c r="AJ711" s="56"/>
      <c r="AK711" s="56"/>
      <c r="AL711" s="58"/>
      <c r="AM711" s="56"/>
      <c r="AN711" s="59"/>
      <c r="AO711" s="60"/>
      <c r="AP711" s="56"/>
      <c r="AQ711" s="56"/>
      <c r="AR711" s="56"/>
    </row>
    <row r="712" ht="15.75" customHeight="1">
      <c r="C712" s="56"/>
      <c r="K712" s="61"/>
      <c r="N712" s="2"/>
      <c r="AC712" s="56"/>
      <c r="AD712" s="56"/>
      <c r="AE712" s="56"/>
      <c r="AF712" s="56"/>
      <c r="AG712" s="56"/>
      <c r="AH712" s="56"/>
      <c r="AI712" s="56"/>
      <c r="AJ712" s="56"/>
      <c r="AK712" s="56"/>
      <c r="AL712" s="58"/>
      <c r="AM712" s="56"/>
      <c r="AN712" s="59"/>
      <c r="AO712" s="60"/>
      <c r="AP712" s="56"/>
      <c r="AQ712" s="56"/>
      <c r="AR712" s="56"/>
    </row>
    <row r="713" ht="15.75" customHeight="1">
      <c r="C713" s="56"/>
      <c r="K713" s="61"/>
      <c r="N713" s="2"/>
      <c r="AC713" s="56"/>
      <c r="AD713" s="56"/>
      <c r="AE713" s="56"/>
      <c r="AF713" s="56"/>
      <c r="AG713" s="56"/>
      <c r="AH713" s="56"/>
      <c r="AI713" s="56"/>
      <c r="AJ713" s="56"/>
      <c r="AK713" s="56"/>
      <c r="AL713" s="58"/>
      <c r="AM713" s="56"/>
      <c r="AN713" s="59"/>
      <c r="AO713" s="60"/>
      <c r="AP713" s="56"/>
      <c r="AQ713" s="56"/>
      <c r="AR713" s="56"/>
    </row>
    <row r="714" ht="15.75" customHeight="1">
      <c r="C714" s="56"/>
      <c r="K714" s="61"/>
      <c r="N714" s="2"/>
      <c r="AC714" s="56"/>
      <c r="AD714" s="56"/>
      <c r="AE714" s="56"/>
      <c r="AF714" s="56"/>
      <c r="AG714" s="56"/>
      <c r="AH714" s="56"/>
      <c r="AI714" s="56"/>
      <c r="AJ714" s="56"/>
      <c r="AK714" s="56"/>
      <c r="AL714" s="58"/>
      <c r="AM714" s="56"/>
      <c r="AN714" s="59"/>
      <c r="AO714" s="60"/>
      <c r="AP714" s="56"/>
      <c r="AQ714" s="56"/>
      <c r="AR714" s="56"/>
    </row>
    <row r="715" ht="15.75" customHeight="1">
      <c r="C715" s="56"/>
      <c r="K715" s="61"/>
      <c r="N715" s="2"/>
      <c r="AC715" s="56"/>
      <c r="AD715" s="56"/>
      <c r="AE715" s="56"/>
      <c r="AF715" s="56"/>
      <c r="AG715" s="56"/>
      <c r="AH715" s="56"/>
      <c r="AI715" s="56"/>
      <c r="AJ715" s="56"/>
      <c r="AK715" s="56"/>
      <c r="AL715" s="58"/>
      <c r="AM715" s="56"/>
      <c r="AN715" s="59"/>
      <c r="AO715" s="60"/>
      <c r="AP715" s="56"/>
      <c r="AQ715" s="56"/>
      <c r="AR715" s="56"/>
    </row>
    <row r="716" ht="15.75" customHeight="1">
      <c r="C716" s="56"/>
      <c r="K716" s="61"/>
      <c r="N716" s="2"/>
      <c r="AC716" s="56"/>
      <c r="AD716" s="56"/>
      <c r="AE716" s="56"/>
      <c r="AF716" s="56"/>
      <c r="AG716" s="56"/>
      <c r="AH716" s="56"/>
      <c r="AI716" s="56"/>
      <c r="AJ716" s="56"/>
      <c r="AK716" s="56"/>
      <c r="AL716" s="58"/>
      <c r="AM716" s="56"/>
      <c r="AN716" s="59"/>
      <c r="AO716" s="60"/>
      <c r="AP716" s="56"/>
      <c r="AQ716" s="56"/>
      <c r="AR716" s="56"/>
    </row>
    <row r="717" ht="15.75" customHeight="1">
      <c r="C717" s="56"/>
      <c r="K717" s="61"/>
      <c r="N717" s="2"/>
      <c r="AC717" s="56"/>
      <c r="AD717" s="56"/>
      <c r="AE717" s="56"/>
      <c r="AF717" s="56"/>
      <c r="AG717" s="56"/>
      <c r="AH717" s="56"/>
      <c r="AI717" s="56"/>
      <c r="AJ717" s="56"/>
      <c r="AK717" s="56"/>
      <c r="AL717" s="58"/>
      <c r="AM717" s="56"/>
      <c r="AN717" s="59"/>
      <c r="AO717" s="60"/>
      <c r="AP717" s="56"/>
      <c r="AQ717" s="56"/>
      <c r="AR717" s="56"/>
    </row>
    <row r="718" ht="15.75" customHeight="1">
      <c r="C718" s="56"/>
      <c r="K718" s="61"/>
      <c r="N718" s="2"/>
      <c r="AC718" s="56"/>
      <c r="AD718" s="56"/>
      <c r="AE718" s="56"/>
      <c r="AF718" s="56"/>
      <c r="AG718" s="56"/>
      <c r="AH718" s="56"/>
      <c r="AI718" s="56"/>
      <c r="AJ718" s="56"/>
      <c r="AK718" s="56"/>
      <c r="AL718" s="58"/>
      <c r="AM718" s="56"/>
      <c r="AN718" s="59"/>
      <c r="AO718" s="60"/>
      <c r="AP718" s="56"/>
      <c r="AQ718" s="56"/>
      <c r="AR718" s="56"/>
    </row>
    <row r="719" ht="15.75" customHeight="1">
      <c r="C719" s="56"/>
      <c r="K719" s="61"/>
      <c r="N719" s="2"/>
      <c r="AC719" s="56"/>
      <c r="AD719" s="56"/>
      <c r="AE719" s="56"/>
      <c r="AF719" s="56"/>
      <c r="AG719" s="56"/>
      <c r="AH719" s="56"/>
      <c r="AI719" s="56"/>
      <c r="AJ719" s="56"/>
      <c r="AK719" s="56"/>
      <c r="AL719" s="58"/>
      <c r="AM719" s="56"/>
      <c r="AN719" s="59"/>
      <c r="AO719" s="60"/>
      <c r="AP719" s="56"/>
      <c r="AQ719" s="56"/>
      <c r="AR719" s="56"/>
    </row>
    <row r="720" ht="15.75" customHeight="1">
      <c r="C720" s="56"/>
      <c r="K720" s="61"/>
      <c r="N720" s="2"/>
      <c r="AC720" s="56"/>
      <c r="AD720" s="56"/>
      <c r="AE720" s="56"/>
      <c r="AF720" s="56"/>
      <c r="AG720" s="56"/>
      <c r="AH720" s="56"/>
      <c r="AI720" s="56"/>
      <c r="AJ720" s="56"/>
      <c r="AK720" s="56"/>
      <c r="AL720" s="58"/>
      <c r="AM720" s="56"/>
      <c r="AN720" s="59"/>
      <c r="AO720" s="60"/>
      <c r="AP720" s="56"/>
      <c r="AQ720" s="56"/>
      <c r="AR720" s="56"/>
    </row>
    <row r="721" ht="15.75" customHeight="1">
      <c r="C721" s="56"/>
      <c r="K721" s="61"/>
      <c r="N721" s="2"/>
      <c r="AC721" s="56"/>
      <c r="AD721" s="56"/>
      <c r="AE721" s="56"/>
      <c r="AF721" s="56"/>
      <c r="AG721" s="56"/>
      <c r="AH721" s="56"/>
      <c r="AI721" s="56"/>
      <c r="AJ721" s="56"/>
      <c r="AK721" s="56"/>
      <c r="AL721" s="58"/>
      <c r="AM721" s="56"/>
      <c r="AN721" s="59"/>
      <c r="AO721" s="60"/>
      <c r="AP721" s="56"/>
      <c r="AQ721" s="56"/>
      <c r="AR721" s="56"/>
    </row>
    <row r="722" ht="15.75" customHeight="1">
      <c r="C722" s="56"/>
      <c r="K722" s="61"/>
      <c r="N722" s="2"/>
      <c r="AC722" s="56"/>
      <c r="AD722" s="56"/>
      <c r="AE722" s="56"/>
      <c r="AF722" s="56"/>
      <c r="AG722" s="56"/>
      <c r="AH722" s="56"/>
      <c r="AI722" s="56"/>
      <c r="AJ722" s="56"/>
      <c r="AK722" s="56"/>
      <c r="AL722" s="58"/>
      <c r="AM722" s="56"/>
      <c r="AN722" s="59"/>
      <c r="AO722" s="60"/>
      <c r="AP722" s="56"/>
      <c r="AQ722" s="56"/>
      <c r="AR722" s="56"/>
    </row>
    <row r="723" ht="15.75" customHeight="1">
      <c r="C723" s="56"/>
      <c r="K723" s="61"/>
      <c r="N723" s="2"/>
      <c r="AC723" s="56"/>
      <c r="AD723" s="56"/>
      <c r="AE723" s="56"/>
      <c r="AF723" s="56"/>
      <c r="AG723" s="56"/>
      <c r="AH723" s="56"/>
      <c r="AI723" s="56"/>
      <c r="AJ723" s="56"/>
      <c r="AK723" s="56"/>
      <c r="AL723" s="58"/>
      <c r="AM723" s="56"/>
      <c r="AN723" s="59"/>
      <c r="AO723" s="60"/>
      <c r="AP723" s="56"/>
      <c r="AQ723" s="56"/>
      <c r="AR723" s="56"/>
    </row>
    <row r="724" ht="15.75" customHeight="1">
      <c r="C724" s="56"/>
      <c r="K724" s="61"/>
      <c r="N724" s="2"/>
      <c r="AC724" s="56"/>
      <c r="AD724" s="56"/>
      <c r="AE724" s="56"/>
      <c r="AF724" s="56"/>
      <c r="AG724" s="56"/>
      <c r="AH724" s="56"/>
      <c r="AI724" s="56"/>
      <c r="AJ724" s="56"/>
      <c r="AK724" s="56"/>
      <c r="AL724" s="58"/>
      <c r="AM724" s="56"/>
      <c r="AN724" s="59"/>
      <c r="AO724" s="60"/>
      <c r="AP724" s="56"/>
      <c r="AQ724" s="56"/>
      <c r="AR724" s="56"/>
    </row>
    <row r="725" ht="15.75" customHeight="1">
      <c r="C725" s="56"/>
      <c r="K725" s="61"/>
      <c r="N725" s="2"/>
      <c r="AC725" s="56"/>
      <c r="AD725" s="56"/>
      <c r="AE725" s="56"/>
      <c r="AF725" s="56"/>
      <c r="AG725" s="56"/>
      <c r="AH725" s="56"/>
      <c r="AI725" s="56"/>
      <c r="AJ725" s="56"/>
      <c r="AK725" s="56"/>
      <c r="AL725" s="58"/>
      <c r="AM725" s="56"/>
      <c r="AN725" s="59"/>
      <c r="AO725" s="60"/>
      <c r="AP725" s="56"/>
      <c r="AQ725" s="56"/>
      <c r="AR725" s="56"/>
    </row>
    <row r="726" ht="15.75" customHeight="1">
      <c r="C726" s="56"/>
      <c r="K726" s="61"/>
      <c r="N726" s="2"/>
      <c r="AC726" s="56"/>
      <c r="AD726" s="56"/>
      <c r="AE726" s="56"/>
      <c r="AF726" s="56"/>
      <c r="AG726" s="56"/>
      <c r="AH726" s="56"/>
      <c r="AI726" s="56"/>
      <c r="AJ726" s="56"/>
      <c r="AK726" s="56"/>
      <c r="AL726" s="58"/>
      <c r="AM726" s="56"/>
      <c r="AN726" s="59"/>
      <c r="AO726" s="60"/>
      <c r="AP726" s="56"/>
      <c r="AQ726" s="56"/>
      <c r="AR726" s="56"/>
    </row>
    <row r="727" ht="15.75" customHeight="1">
      <c r="C727" s="56"/>
      <c r="K727" s="61"/>
      <c r="N727" s="2"/>
      <c r="AC727" s="56"/>
      <c r="AD727" s="56"/>
      <c r="AE727" s="56"/>
      <c r="AF727" s="56"/>
      <c r="AG727" s="56"/>
      <c r="AH727" s="56"/>
      <c r="AI727" s="56"/>
      <c r="AJ727" s="56"/>
      <c r="AK727" s="56"/>
      <c r="AL727" s="58"/>
      <c r="AM727" s="56"/>
      <c r="AN727" s="59"/>
      <c r="AO727" s="60"/>
      <c r="AP727" s="56"/>
      <c r="AQ727" s="56"/>
      <c r="AR727" s="56"/>
    </row>
    <row r="728" ht="15.75" customHeight="1">
      <c r="C728" s="56"/>
      <c r="K728" s="61"/>
      <c r="N728" s="2"/>
      <c r="AC728" s="56"/>
      <c r="AD728" s="56"/>
      <c r="AE728" s="56"/>
      <c r="AF728" s="56"/>
      <c r="AG728" s="56"/>
      <c r="AH728" s="56"/>
      <c r="AI728" s="56"/>
      <c r="AJ728" s="56"/>
      <c r="AK728" s="56"/>
      <c r="AL728" s="58"/>
      <c r="AM728" s="56"/>
      <c r="AN728" s="59"/>
      <c r="AO728" s="60"/>
      <c r="AP728" s="56"/>
      <c r="AQ728" s="56"/>
      <c r="AR728" s="56"/>
    </row>
    <row r="729" ht="15.75" customHeight="1">
      <c r="C729" s="56"/>
      <c r="K729" s="61"/>
      <c r="N729" s="2"/>
      <c r="AC729" s="56"/>
      <c r="AD729" s="56"/>
      <c r="AE729" s="56"/>
      <c r="AF729" s="56"/>
      <c r="AG729" s="56"/>
      <c r="AH729" s="56"/>
      <c r="AI729" s="56"/>
      <c r="AJ729" s="56"/>
      <c r="AK729" s="56"/>
      <c r="AL729" s="58"/>
      <c r="AM729" s="56"/>
      <c r="AN729" s="59"/>
      <c r="AO729" s="60"/>
      <c r="AP729" s="56"/>
      <c r="AQ729" s="56"/>
      <c r="AR729" s="56"/>
    </row>
    <row r="730" ht="15.75" customHeight="1">
      <c r="C730" s="56"/>
      <c r="K730" s="61"/>
      <c r="N730" s="2"/>
      <c r="AC730" s="56"/>
      <c r="AD730" s="56"/>
      <c r="AE730" s="56"/>
      <c r="AF730" s="56"/>
      <c r="AG730" s="56"/>
      <c r="AH730" s="56"/>
      <c r="AI730" s="56"/>
      <c r="AJ730" s="56"/>
      <c r="AK730" s="56"/>
      <c r="AL730" s="58"/>
      <c r="AM730" s="56"/>
      <c r="AN730" s="59"/>
      <c r="AO730" s="60"/>
      <c r="AP730" s="56"/>
      <c r="AQ730" s="56"/>
      <c r="AR730" s="56"/>
    </row>
    <row r="731" ht="15.75" customHeight="1">
      <c r="C731" s="56"/>
      <c r="K731" s="61"/>
      <c r="N731" s="2"/>
      <c r="AC731" s="56"/>
      <c r="AD731" s="56"/>
      <c r="AE731" s="56"/>
      <c r="AF731" s="56"/>
      <c r="AG731" s="56"/>
      <c r="AH731" s="56"/>
      <c r="AI731" s="56"/>
      <c r="AJ731" s="56"/>
      <c r="AK731" s="56"/>
      <c r="AL731" s="58"/>
      <c r="AM731" s="56"/>
      <c r="AN731" s="59"/>
      <c r="AO731" s="60"/>
      <c r="AP731" s="56"/>
      <c r="AQ731" s="56"/>
      <c r="AR731" s="56"/>
    </row>
    <row r="732" ht="15.75" customHeight="1">
      <c r="C732" s="56"/>
      <c r="K732" s="61"/>
      <c r="N732" s="2"/>
      <c r="AC732" s="56"/>
      <c r="AD732" s="56"/>
      <c r="AE732" s="56"/>
      <c r="AF732" s="56"/>
      <c r="AG732" s="56"/>
      <c r="AH732" s="56"/>
      <c r="AI732" s="56"/>
      <c r="AJ732" s="56"/>
      <c r="AK732" s="56"/>
      <c r="AL732" s="58"/>
      <c r="AM732" s="56"/>
      <c r="AN732" s="59"/>
      <c r="AO732" s="60"/>
      <c r="AP732" s="56"/>
      <c r="AQ732" s="56"/>
      <c r="AR732" s="56"/>
    </row>
    <row r="733" ht="15.75" customHeight="1">
      <c r="C733" s="56"/>
      <c r="K733" s="61"/>
      <c r="N733" s="2"/>
      <c r="AC733" s="56"/>
      <c r="AD733" s="56"/>
      <c r="AE733" s="56"/>
      <c r="AF733" s="56"/>
      <c r="AG733" s="56"/>
      <c r="AH733" s="56"/>
      <c r="AI733" s="56"/>
      <c r="AJ733" s="56"/>
      <c r="AK733" s="56"/>
      <c r="AL733" s="58"/>
      <c r="AM733" s="56"/>
      <c r="AN733" s="59"/>
      <c r="AO733" s="60"/>
      <c r="AP733" s="56"/>
      <c r="AQ733" s="56"/>
      <c r="AR733" s="56"/>
    </row>
    <row r="734" ht="15.75" customHeight="1">
      <c r="C734" s="56"/>
      <c r="K734" s="61"/>
      <c r="N734" s="2"/>
      <c r="AC734" s="56"/>
      <c r="AD734" s="56"/>
      <c r="AE734" s="56"/>
      <c r="AF734" s="56"/>
      <c r="AG734" s="56"/>
      <c r="AH734" s="56"/>
      <c r="AI734" s="56"/>
      <c r="AJ734" s="56"/>
      <c r="AK734" s="56"/>
      <c r="AL734" s="58"/>
      <c r="AM734" s="56"/>
      <c r="AN734" s="59"/>
      <c r="AO734" s="60"/>
      <c r="AP734" s="56"/>
      <c r="AQ734" s="56"/>
      <c r="AR734" s="56"/>
    </row>
    <row r="735" ht="15.75" customHeight="1">
      <c r="C735" s="56"/>
      <c r="K735" s="61"/>
      <c r="N735" s="2"/>
      <c r="AC735" s="56"/>
      <c r="AD735" s="56"/>
      <c r="AE735" s="56"/>
      <c r="AF735" s="56"/>
      <c r="AG735" s="56"/>
      <c r="AH735" s="56"/>
      <c r="AI735" s="56"/>
      <c r="AJ735" s="56"/>
      <c r="AK735" s="56"/>
      <c r="AL735" s="58"/>
      <c r="AM735" s="56"/>
      <c r="AN735" s="59"/>
      <c r="AO735" s="60"/>
      <c r="AP735" s="56"/>
      <c r="AQ735" s="56"/>
      <c r="AR735" s="56"/>
    </row>
    <row r="736" ht="15.75" customHeight="1">
      <c r="C736" s="56"/>
      <c r="K736" s="61"/>
      <c r="N736" s="2"/>
      <c r="AC736" s="56"/>
      <c r="AD736" s="56"/>
      <c r="AE736" s="56"/>
      <c r="AF736" s="56"/>
      <c r="AG736" s="56"/>
      <c r="AH736" s="56"/>
      <c r="AI736" s="56"/>
      <c r="AJ736" s="56"/>
      <c r="AK736" s="56"/>
      <c r="AL736" s="58"/>
      <c r="AM736" s="56"/>
      <c r="AN736" s="59"/>
      <c r="AO736" s="60"/>
      <c r="AP736" s="56"/>
      <c r="AQ736" s="56"/>
      <c r="AR736" s="56"/>
    </row>
    <row r="737" ht="15.75" customHeight="1">
      <c r="C737" s="56"/>
      <c r="K737" s="61"/>
      <c r="N737" s="2"/>
      <c r="AC737" s="56"/>
      <c r="AD737" s="56"/>
      <c r="AE737" s="56"/>
      <c r="AF737" s="56"/>
      <c r="AG737" s="56"/>
      <c r="AH737" s="56"/>
      <c r="AI737" s="56"/>
      <c r="AJ737" s="56"/>
      <c r="AK737" s="56"/>
      <c r="AL737" s="58"/>
      <c r="AM737" s="56"/>
      <c r="AN737" s="59"/>
      <c r="AO737" s="60"/>
      <c r="AP737" s="56"/>
      <c r="AQ737" s="56"/>
      <c r="AR737" s="56"/>
    </row>
    <row r="738" ht="15.75" customHeight="1">
      <c r="C738" s="56"/>
      <c r="K738" s="61"/>
      <c r="N738" s="2"/>
      <c r="AC738" s="56"/>
      <c r="AD738" s="56"/>
      <c r="AE738" s="56"/>
      <c r="AF738" s="56"/>
      <c r="AG738" s="56"/>
      <c r="AH738" s="56"/>
      <c r="AI738" s="56"/>
      <c r="AJ738" s="56"/>
      <c r="AK738" s="56"/>
      <c r="AL738" s="58"/>
      <c r="AM738" s="56"/>
      <c r="AN738" s="59"/>
      <c r="AO738" s="60"/>
      <c r="AP738" s="56"/>
      <c r="AQ738" s="56"/>
      <c r="AR738" s="56"/>
    </row>
    <row r="739" ht="15.75" customHeight="1">
      <c r="C739" s="56"/>
      <c r="K739" s="61"/>
      <c r="N739" s="2"/>
      <c r="AC739" s="56"/>
      <c r="AD739" s="56"/>
      <c r="AE739" s="56"/>
      <c r="AF739" s="56"/>
      <c r="AG739" s="56"/>
      <c r="AH739" s="56"/>
      <c r="AI739" s="56"/>
      <c r="AJ739" s="56"/>
      <c r="AK739" s="56"/>
      <c r="AL739" s="58"/>
      <c r="AM739" s="56"/>
      <c r="AN739" s="59"/>
      <c r="AO739" s="60"/>
      <c r="AP739" s="56"/>
      <c r="AQ739" s="56"/>
      <c r="AR739" s="56"/>
    </row>
    <row r="740" ht="15.75" customHeight="1">
      <c r="C740" s="56"/>
      <c r="K740" s="61"/>
      <c r="N740" s="2"/>
      <c r="AC740" s="56"/>
      <c r="AD740" s="56"/>
      <c r="AE740" s="56"/>
      <c r="AF740" s="56"/>
      <c r="AG740" s="56"/>
      <c r="AH740" s="56"/>
      <c r="AI740" s="56"/>
      <c r="AJ740" s="56"/>
      <c r="AK740" s="56"/>
      <c r="AL740" s="58"/>
      <c r="AM740" s="56"/>
      <c r="AN740" s="59"/>
      <c r="AO740" s="60"/>
      <c r="AP740" s="56"/>
      <c r="AQ740" s="56"/>
      <c r="AR740" s="56"/>
    </row>
    <row r="741" ht="15.75" customHeight="1">
      <c r="C741" s="56"/>
      <c r="K741" s="61"/>
      <c r="N741" s="2"/>
      <c r="AC741" s="56"/>
      <c r="AD741" s="56"/>
      <c r="AE741" s="56"/>
      <c r="AF741" s="56"/>
      <c r="AG741" s="56"/>
      <c r="AH741" s="56"/>
      <c r="AI741" s="56"/>
      <c r="AJ741" s="56"/>
      <c r="AK741" s="56"/>
      <c r="AL741" s="58"/>
      <c r="AM741" s="56"/>
      <c r="AN741" s="59"/>
      <c r="AO741" s="60"/>
      <c r="AP741" s="56"/>
      <c r="AQ741" s="56"/>
      <c r="AR741" s="56"/>
    </row>
    <row r="742" ht="15.75" customHeight="1">
      <c r="C742" s="56"/>
      <c r="K742" s="61"/>
      <c r="N742" s="2"/>
      <c r="AC742" s="56"/>
      <c r="AD742" s="56"/>
      <c r="AE742" s="56"/>
      <c r="AF742" s="56"/>
      <c r="AG742" s="56"/>
      <c r="AH742" s="56"/>
      <c r="AI742" s="56"/>
      <c r="AJ742" s="56"/>
      <c r="AK742" s="56"/>
      <c r="AL742" s="58"/>
      <c r="AM742" s="56"/>
      <c r="AN742" s="59"/>
      <c r="AO742" s="60"/>
      <c r="AP742" s="56"/>
      <c r="AQ742" s="56"/>
      <c r="AR742" s="56"/>
    </row>
    <row r="743" ht="15.75" customHeight="1">
      <c r="C743" s="56"/>
      <c r="K743" s="61"/>
      <c r="N743" s="2"/>
      <c r="AC743" s="56"/>
      <c r="AD743" s="56"/>
      <c r="AE743" s="56"/>
      <c r="AF743" s="56"/>
      <c r="AG743" s="56"/>
      <c r="AH743" s="56"/>
      <c r="AI743" s="56"/>
      <c r="AJ743" s="56"/>
      <c r="AK743" s="56"/>
      <c r="AL743" s="58"/>
      <c r="AM743" s="56"/>
      <c r="AN743" s="59"/>
      <c r="AO743" s="60"/>
      <c r="AP743" s="56"/>
      <c r="AQ743" s="56"/>
      <c r="AR743" s="56"/>
    </row>
    <row r="744" ht="15.75" customHeight="1">
      <c r="C744" s="56"/>
      <c r="K744" s="61"/>
      <c r="N744" s="2"/>
      <c r="AC744" s="56"/>
      <c r="AD744" s="56"/>
      <c r="AE744" s="56"/>
      <c r="AF744" s="56"/>
      <c r="AG744" s="56"/>
      <c r="AH744" s="56"/>
      <c r="AI744" s="56"/>
      <c r="AJ744" s="56"/>
      <c r="AK744" s="56"/>
      <c r="AL744" s="58"/>
      <c r="AM744" s="56"/>
      <c r="AN744" s="59"/>
      <c r="AO744" s="60"/>
      <c r="AP744" s="56"/>
      <c r="AQ744" s="56"/>
      <c r="AR744" s="56"/>
    </row>
    <row r="745" ht="15.75" customHeight="1">
      <c r="C745" s="56"/>
      <c r="K745" s="61"/>
      <c r="N745" s="2"/>
      <c r="AC745" s="56"/>
      <c r="AD745" s="56"/>
      <c r="AE745" s="56"/>
      <c r="AF745" s="56"/>
      <c r="AG745" s="56"/>
      <c r="AH745" s="56"/>
      <c r="AI745" s="56"/>
      <c r="AJ745" s="56"/>
      <c r="AK745" s="56"/>
      <c r="AL745" s="58"/>
      <c r="AM745" s="56"/>
      <c r="AN745" s="59"/>
      <c r="AO745" s="60"/>
      <c r="AP745" s="56"/>
      <c r="AQ745" s="56"/>
      <c r="AR745" s="56"/>
    </row>
    <row r="746" ht="15.75" customHeight="1">
      <c r="C746" s="56"/>
      <c r="K746" s="61"/>
      <c r="N746" s="2"/>
      <c r="AC746" s="56"/>
      <c r="AD746" s="56"/>
      <c r="AE746" s="56"/>
      <c r="AF746" s="56"/>
      <c r="AG746" s="56"/>
      <c r="AH746" s="56"/>
      <c r="AI746" s="56"/>
      <c r="AJ746" s="56"/>
      <c r="AK746" s="56"/>
      <c r="AL746" s="58"/>
      <c r="AM746" s="56"/>
      <c r="AN746" s="59"/>
      <c r="AO746" s="60"/>
      <c r="AP746" s="56"/>
      <c r="AQ746" s="56"/>
      <c r="AR746" s="56"/>
    </row>
    <row r="747" ht="15.75" customHeight="1">
      <c r="C747" s="56"/>
      <c r="K747" s="61"/>
      <c r="N747" s="2"/>
      <c r="AC747" s="56"/>
      <c r="AD747" s="56"/>
      <c r="AE747" s="56"/>
      <c r="AF747" s="56"/>
      <c r="AG747" s="56"/>
      <c r="AH747" s="56"/>
      <c r="AI747" s="56"/>
      <c r="AJ747" s="56"/>
      <c r="AK747" s="56"/>
      <c r="AL747" s="58"/>
      <c r="AM747" s="56"/>
      <c r="AN747" s="59"/>
      <c r="AO747" s="60"/>
      <c r="AP747" s="56"/>
      <c r="AQ747" s="56"/>
      <c r="AR747" s="56"/>
    </row>
    <row r="748" ht="15.75" customHeight="1">
      <c r="C748" s="56"/>
      <c r="K748" s="61"/>
      <c r="N748" s="2"/>
      <c r="AC748" s="56"/>
      <c r="AD748" s="56"/>
      <c r="AE748" s="56"/>
      <c r="AF748" s="56"/>
      <c r="AG748" s="56"/>
      <c r="AH748" s="56"/>
      <c r="AI748" s="56"/>
      <c r="AJ748" s="56"/>
      <c r="AK748" s="56"/>
      <c r="AL748" s="58"/>
      <c r="AM748" s="56"/>
      <c r="AN748" s="59"/>
      <c r="AO748" s="60"/>
      <c r="AP748" s="56"/>
      <c r="AQ748" s="56"/>
      <c r="AR748" s="56"/>
    </row>
    <row r="749" ht="15.75" customHeight="1">
      <c r="C749" s="56"/>
      <c r="K749" s="61"/>
      <c r="N749" s="2"/>
      <c r="AC749" s="56"/>
      <c r="AD749" s="56"/>
      <c r="AE749" s="56"/>
      <c r="AF749" s="56"/>
      <c r="AG749" s="56"/>
      <c r="AH749" s="56"/>
      <c r="AI749" s="56"/>
      <c r="AJ749" s="56"/>
      <c r="AK749" s="56"/>
      <c r="AL749" s="58"/>
      <c r="AM749" s="56"/>
      <c r="AN749" s="59"/>
      <c r="AO749" s="60"/>
      <c r="AP749" s="56"/>
      <c r="AQ749" s="56"/>
      <c r="AR749" s="56"/>
    </row>
    <row r="750" ht="15.75" customHeight="1">
      <c r="C750" s="56"/>
      <c r="K750" s="61"/>
      <c r="N750" s="2"/>
      <c r="AC750" s="56"/>
      <c r="AD750" s="56"/>
      <c r="AE750" s="56"/>
      <c r="AF750" s="56"/>
      <c r="AG750" s="56"/>
      <c r="AH750" s="56"/>
      <c r="AI750" s="56"/>
      <c r="AJ750" s="56"/>
      <c r="AK750" s="56"/>
      <c r="AL750" s="58"/>
      <c r="AM750" s="56"/>
      <c r="AN750" s="59"/>
      <c r="AO750" s="60"/>
      <c r="AP750" s="56"/>
      <c r="AQ750" s="56"/>
      <c r="AR750" s="56"/>
    </row>
    <row r="751" ht="15.75" customHeight="1">
      <c r="C751" s="56"/>
      <c r="K751" s="61"/>
      <c r="N751" s="2"/>
      <c r="AC751" s="56"/>
      <c r="AD751" s="56"/>
      <c r="AE751" s="56"/>
      <c r="AF751" s="56"/>
      <c r="AG751" s="56"/>
      <c r="AH751" s="56"/>
      <c r="AI751" s="56"/>
      <c r="AJ751" s="56"/>
      <c r="AK751" s="56"/>
      <c r="AL751" s="58"/>
      <c r="AM751" s="56"/>
      <c r="AN751" s="59"/>
      <c r="AO751" s="60"/>
      <c r="AP751" s="56"/>
      <c r="AQ751" s="56"/>
      <c r="AR751" s="56"/>
    </row>
    <row r="752" ht="15.75" customHeight="1">
      <c r="C752" s="56"/>
      <c r="K752" s="61"/>
      <c r="N752" s="2"/>
      <c r="AC752" s="56"/>
      <c r="AD752" s="56"/>
      <c r="AE752" s="56"/>
      <c r="AF752" s="56"/>
      <c r="AG752" s="56"/>
      <c r="AH752" s="56"/>
      <c r="AI752" s="56"/>
      <c r="AJ752" s="56"/>
      <c r="AK752" s="56"/>
      <c r="AL752" s="58"/>
      <c r="AM752" s="56"/>
      <c r="AN752" s="59"/>
      <c r="AO752" s="60"/>
      <c r="AP752" s="56"/>
      <c r="AQ752" s="56"/>
      <c r="AR752" s="56"/>
    </row>
    <row r="753" ht="15.75" customHeight="1">
      <c r="C753" s="56"/>
      <c r="K753" s="61"/>
      <c r="N753" s="2"/>
      <c r="AC753" s="56"/>
      <c r="AD753" s="56"/>
      <c r="AE753" s="56"/>
      <c r="AF753" s="56"/>
      <c r="AG753" s="56"/>
      <c r="AH753" s="56"/>
      <c r="AI753" s="56"/>
      <c r="AJ753" s="56"/>
      <c r="AK753" s="56"/>
      <c r="AL753" s="58"/>
      <c r="AM753" s="56"/>
      <c r="AN753" s="59"/>
      <c r="AO753" s="60"/>
      <c r="AP753" s="56"/>
      <c r="AQ753" s="56"/>
      <c r="AR753" s="56"/>
    </row>
    <row r="754" ht="15.75" customHeight="1">
      <c r="C754" s="56"/>
      <c r="K754" s="61"/>
      <c r="N754" s="2"/>
      <c r="AC754" s="56"/>
      <c r="AD754" s="56"/>
      <c r="AE754" s="56"/>
      <c r="AF754" s="56"/>
      <c r="AG754" s="56"/>
      <c r="AH754" s="56"/>
      <c r="AI754" s="56"/>
      <c r="AJ754" s="56"/>
      <c r="AK754" s="56"/>
      <c r="AL754" s="58"/>
      <c r="AM754" s="56"/>
      <c r="AN754" s="59"/>
      <c r="AO754" s="60"/>
      <c r="AP754" s="56"/>
      <c r="AQ754" s="56"/>
      <c r="AR754" s="56"/>
    </row>
    <row r="755" ht="15.75" customHeight="1">
      <c r="C755" s="56"/>
      <c r="K755" s="61"/>
      <c r="N755" s="2"/>
      <c r="AC755" s="56"/>
      <c r="AD755" s="56"/>
      <c r="AE755" s="56"/>
      <c r="AF755" s="56"/>
      <c r="AG755" s="56"/>
      <c r="AH755" s="56"/>
      <c r="AI755" s="56"/>
      <c r="AJ755" s="56"/>
      <c r="AK755" s="56"/>
      <c r="AL755" s="58"/>
      <c r="AM755" s="56"/>
      <c r="AN755" s="59"/>
      <c r="AO755" s="60"/>
      <c r="AP755" s="56"/>
      <c r="AQ755" s="56"/>
      <c r="AR755" s="56"/>
    </row>
    <row r="756" ht="15.75" customHeight="1">
      <c r="C756" s="56"/>
      <c r="K756" s="61"/>
      <c r="N756" s="2"/>
      <c r="AC756" s="56"/>
      <c r="AD756" s="56"/>
      <c r="AE756" s="56"/>
      <c r="AF756" s="56"/>
      <c r="AG756" s="56"/>
      <c r="AH756" s="56"/>
      <c r="AI756" s="56"/>
      <c r="AJ756" s="56"/>
      <c r="AK756" s="56"/>
      <c r="AL756" s="58"/>
      <c r="AM756" s="56"/>
      <c r="AN756" s="59"/>
      <c r="AO756" s="60"/>
      <c r="AP756" s="56"/>
      <c r="AQ756" s="56"/>
      <c r="AR756" s="56"/>
    </row>
    <row r="757" ht="15.75" customHeight="1">
      <c r="C757" s="56"/>
      <c r="K757" s="61"/>
      <c r="N757" s="2"/>
      <c r="AC757" s="56"/>
      <c r="AD757" s="56"/>
      <c r="AE757" s="56"/>
      <c r="AF757" s="56"/>
      <c r="AG757" s="56"/>
      <c r="AH757" s="56"/>
      <c r="AI757" s="56"/>
      <c r="AJ757" s="56"/>
      <c r="AK757" s="56"/>
      <c r="AL757" s="58"/>
      <c r="AM757" s="56"/>
      <c r="AN757" s="59"/>
      <c r="AO757" s="60"/>
      <c r="AP757" s="56"/>
      <c r="AQ757" s="56"/>
      <c r="AR757" s="56"/>
    </row>
    <row r="758" ht="15.75" customHeight="1">
      <c r="C758" s="56"/>
      <c r="K758" s="61"/>
      <c r="N758" s="2"/>
      <c r="AC758" s="56"/>
      <c r="AD758" s="56"/>
      <c r="AE758" s="56"/>
      <c r="AF758" s="56"/>
      <c r="AG758" s="56"/>
      <c r="AH758" s="56"/>
      <c r="AI758" s="56"/>
      <c r="AJ758" s="56"/>
      <c r="AK758" s="56"/>
      <c r="AL758" s="58"/>
      <c r="AM758" s="56"/>
      <c r="AN758" s="59"/>
      <c r="AO758" s="60"/>
      <c r="AP758" s="56"/>
      <c r="AQ758" s="56"/>
      <c r="AR758" s="56"/>
    </row>
    <row r="759" ht="15.75" customHeight="1">
      <c r="C759" s="56"/>
      <c r="K759" s="61"/>
      <c r="N759" s="2"/>
      <c r="AC759" s="56"/>
      <c r="AD759" s="56"/>
      <c r="AE759" s="56"/>
      <c r="AF759" s="56"/>
      <c r="AG759" s="56"/>
      <c r="AH759" s="56"/>
      <c r="AI759" s="56"/>
      <c r="AJ759" s="56"/>
      <c r="AK759" s="56"/>
      <c r="AL759" s="58"/>
      <c r="AM759" s="56"/>
      <c r="AN759" s="59"/>
      <c r="AO759" s="60"/>
      <c r="AP759" s="56"/>
      <c r="AQ759" s="56"/>
      <c r="AR759" s="56"/>
    </row>
    <row r="760" ht="15.75" customHeight="1">
      <c r="C760" s="56"/>
      <c r="K760" s="61"/>
      <c r="N760" s="2"/>
      <c r="AC760" s="56"/>
      <c r="AD760" s="56"/>
      <c r="AE760" s="56"/>
      <c r="AF760" s="56"/>
      <c r="AG760" s="56"/>
      <c r="AH760" s="56"/>
      <c r="AI760" s="56"/>
      <c r="AJ760" s="56"/>
      <c r="AK760" s="56"/>
      <c r="AL760" s="58"/>
      <c r="AM760" s="56"/>
      <c r="AN760" s="59"/>
      <c r="AO760" s="60"/>
      <c r="AP760" s="56"/>
      <c r="AQ760" s="56"/>
      <c r="AR760" s="56"/>
    </row>
    <row r="761" ht="15.75" customHeight="1">
      <c r="C761" s="56"/>
      <c r="K761" s="61"/>
      <c r="N761" s="2"/>
      <c r="AC761" s="56"/>
      <c r="AD761" s="56"/>
      <c r="AE761" s="56"/>
      <c r="AF761" s="56"/>
      <c r="AG761" s="56"/>
      <c r="AH761" s="56"/>
      <c r="AI761" s="56"/>
      <c r="AJ761" s="56"/>
      <c r="AK761" s="56"/>
      <c r="AL761" s="58"/>
      <c r="AM761" s="56"/>
      <c r="AN761" s="59"/>
      <c r="AO761" s="60"/>
      <c r="AP761" s="56"/>
      <c r="AQ761" s="56"/>
      <c r="AR761" s="56"/>
    </row>
    <row r="762" ht="15.75" customHeight="1">
      <c r="C762" s="56"/>
      <c r="K762" s="61"/>
      <c r="N762" s="2"/>
      <c r="AC762" s="56"/>
      <c r="AD762" s="56"/>
      <c r="AE762" s="56"/>
      <c r="AF762" s="56"/>
      <c r="AG762" s="56"/>
      <c r="AH762" s="56"/>
      <c r="AI762" s="56"/>
      <c r="AJ762" s="56"/>
      <c r="AK762" s="56"/>
      <c r="AL762" s="58"/>
      <c r="AM762" s="56"/>
      <c r="AN762" s="59"/>
      <c r="AO762" s="60"/>
      <c r="AP762" s="56"/>
      <c r="AQ762" s="56"/>
      <c r="AR762" s="56"/>
    </row>
    <row r="763" ht="15.75" customHeight="1">
      <c r="C763" s="56"/>
      <c r="K763" s="61"/>
      <c r="N763" s="2"/>
      <c r="AC763" s="56"/>
      <c r="AD763" s="56"/>
      <c r="AE763" s="56"/>
      <c r="AF763" s="56"/>
      <c r="AG763" s="56"/>
      <c r="AH763" s="56"/>
      <c r="AI763" s="56"/>
      <c r="AJ763" s="56"/>
      <c r="AK763" s="56"/>
      <c r="AL763" s="58"/>
      <c r="AM763" s="56"/>
      <c r="AN763" s="59"/>
      <c r="AO763" s="60"/>
      <c r="AP763" s="56"/>
      <c r="AQ763" s="56"/>
      <c r="AR763" s="56"/>
    </row>
    <row r="764" ht="15.75" customHeight="1">
      <c r="C764" s="56"/>
      <c r="K764" s="61"/>
      <c r="N764" s="2"/>
      <c r="AC764" s="56"/>
      <c r="AD764" s="56"/>
      <c r="AE764" s="56"/>
      <c r="AF764" s="56"/>
      <c r="AG764" s="56"/>
      <c r="AH764" s="56"/>
      <c r="AI764" s="56"/>
      <c r="AJ764" s="56"/>
      <c r="AK764" s="56"/>
      <c r="AL764" s="58"/>
      <c r="AM764" s="56"/>
      <c r="AN764" s="59"/>
      <c r="AO764" s="60"/>
      <c r="AP764" s="56"/>
      <c r="AQ764" s="56"/>
      <c r="AR764" s="56"/>
    </row>
    <row r="765" ht="15.75" customHeight="1">
      <c r="C765" s="56"/>
      <c r="K765" s="61"/>
      <c r="N765" s="2"/>
      <c r="AC765" s="56"/>
      <c r="AD765" s="56"/>
      <c r="AE765" s="56"/>
      <c r="AF765" s="56"/>
      <c r="AG765" s="56"/>
      <c r="AH765" s="56"/>
      <c r="AI765" s="56"/>
      <c r="AJ765" s="56"/>
      <c r="AK765" s="56"/>
      <c r="AL765" s="58"/>
      <c r="AM765" s="56"/>
      <c r="AN765" s="59"/>
      <c r="AO765" s="60"/>
      <c r="AP765" s="56"/>
      <c r="AQ765" s="56"/>
      <c r="AR765" s="56"/>
    </row>
    <row r="766" ht="15.75" customHeight="1">
      <c r="C766" s="56"/>
      <c r="K766" s="61"/>
      <c r="N766" s="2"/>
      <c r="AC766" s="56"/>
      <c r="AD766" s="56"/>
      <c r="AE766" s="56"/>
      <c r="AF766" s="56"/>
      <c r="AG766" s="56"/>
      <c r="AH766" s="56"/>
      <c r="AI766" s="56"/>
      <c r="AJ766" s="56"/>
      <c r="AK766" s="56"/>
      <c r="AL766" s="58"/>
      <c r="AM766" s="56"/>
      <c r="AN766" s="59"/>
      <c r="AO766" s="60"/>
      <c r="AP766" s="56"/>
      <c r="AQ766" s="56"/>
      <c r="AR766" s="56"/>
    </row>
    <row r="767" ht="15.75" customHeight="1">
      <c r="C767" s="56"/>
      <c r="K767" s="61"/>
      <c r="N767" s="2"/>
      <c r="AC767" s="56"/>
      <c r="AD767" s="56"/>
      <c r="AE767" s="56"/>
      <c r="AF767" s="56"/>
      <c r="AG767" s="56"/>
      <c r="AH767" s="56"/>
      <c r="AI767" s="56"/>
      <c r="AJ767" s="56"/>
      <c r="AK767" s="56"/>
      <c r="AL767" s="58"/>
      <c r="AM767" s="56"/>
      <c r="AN767" s="59"/>
      <c r="AO767" s="60"/>
      <c r="AP767" s="56"/>
      <c r="AQ767" s="56"/>
      <c r="AR767" s="56"/>
    </row>
    <row r="768" ht="15.75" customHeight="1">
      <c r="C768" s="56"/>
      <c r="K768" s="61"/>
      <c r="N768" s="2"/>
      <c r="AC768" s="56"/>
      <c r="AD768" s="56"/>
      <c r="AE768" s="56"/>
      <c r="AF768" s="56"/>
      <c r="AG768" s="56"/>
      <c r="AH768" s="56"/>
      <c r="AI768" s="56"/>
      <c r="AJ768" s="56"/>
      <c r="AK768" s="56"/>
      <c r="AL768" s="58"/>
      <c r="AM768" s="56"/>
      <c r="AN768" s="59"/>
      <c r="AO768" s="60"/>
      <c r="AP768" s="56"/>
      <c r="AQ768" s="56"/>
      <c r="AR768" s="56"/>
    </row>
    <row r="769" ht="15.75" customHeight="1">
      <c r="C769" s="56"/>
      <c r="K769" s="61"/>
      <c r="N769" s="2"/>
      <c r="AC769" s="56"/>
      <c r="AD769" s="56"/>
      <c r="AE769" s="56"/>
      <c r="AF769" s="56"/>
      <c r="AG769" s="56"/>
      <c r="AH769" s="56"/>
      <c r="AI769" s="56"/>
      <c r="AJ769" s="56"/>
      <c r="AK769" s="56"/>
      <c r="AL769" s="58"/>
      <c r="AM769" s="56"/>
      <c r="AN769" s="59"/>
      <c r="AO769" s="60"/>
      <c r="AP769" s="56"/>
      <c r="AQ769" s="56"/>
      <c r="AR769" s="56"/>
    </row>
    <row r="770" ht="15.75" customHeight="1">
      <c r="C770" s="56"/>
      <c r="K770" s="61"/>
      <c r="N770" s="2"/>
      <c r="AC770" s="56"/>
      <c r="AD770" s="56"/>
      <c r="AE770" s="56"/>
      <c r="AF770" s="56"/>
      <c r="AG770" s="56"/>
      <c r="AH770" s="56"/>
      <c r="AI770" s="56"/>
      <c r="AJ770" s="56"/>
      <c r="AK770" s="56"/>
      <c r="AL770" s="58"/>
      <c r="AM770" s="56"/>
      <c r="AN770" s="59"/>
      <c r="AO770" s="60"/>
      <c r="AP770" s="56"/>
      <c r="AQ770" s="56"/>
      <c r="AR770" s="56"/>
    </row>
    <row r="771" ht="15.75" customHeight="1">
      <c r="C771" s="56"/>
      <c r="K771" s="61"/>
      <c r="N771" s="2"/>
      <c r="AC771" s="56"/>
      <c r="AD771" s="56"/>
      <c r="AE771" s="56"/>
      <c r="AF771" s="56"/>
      <c r="AG771" s="56"/>
      <c r="AH771" s="56"/>
      <c r="AI771" s="56"/>
      <c r="AJ771" s="56"/>
      <c r="AK771" s="56"/>
      <c r="AL771" s="58"/>
      <c r="AM771" s="56"/>
      <c r="AN771" s="59"/>
      <c r="AO771" s="60"/>
      <c r="AP771" s="56"/>
      <c r="AQ771" s="56"/>
      <c r="AR771" s="56"/>
    </row>
    <row r="772" ht="15.75" customHeight="1">
      <c r="C772" s="56"/>
      <c r="K772" s="61"/>
      <c r="N772" s="2"/>
      <c r="AC772" s="56"/>
      <c r="AD772" s="56"/>
      <c r="AE772" s="56"/>
      <c r="AF772" s="56"/>
      <c r="AG772" s="56"/>
      <c r="AH772" s="56"/>
      <c r="AI772" s="56"/>
      <c r="AJ772" s="56"/>
      <c r="AK772" s="56"/>
      <c r="AL772" s="58"/>
      <c r="AM772" s="56"/>
      <c r="AN772" s="59"/>
      <c r="AO772" s="60"/>
      <c r="AP772" s="56"/>
      <c r="AQ772" s="56"/>
      <c r="AR772" s="56"/>
    </row>
    <row r="773" ht="15.75" customHeight="1">
      <c r="C773" s="56"/>
      <c r="K773" s="61"/>
      <c r="N773" s="2"/>
      <c r="AC773" s="56"/>
      <c r="AD773" s="56"/>
      <c r="AE773" s="56"/>
      <c r="AF773" s="56"/>
      <c r="AG773" s="56"/>
      <c r="AH773" s="56"/>
      <c r="AI773" s="56"/>
      <c r="AJ773" s="56"/>
      <c r="AK773" s="56"/>
      <c r="AL773" s="58"/>
      <c r="AM773" s="56"/>
      <c r="AN773" s="59"/>
      <c r="AO773" s="60"/>
      <c r="AP773" s="56"/>
      <c r="AQ773" s="56"/>
      <c r="AR773" s="56"/>
    </row>
    <row r="774" ht="15.75" customHeight="1">
      <c r="C774" s="56"/>
      <c r="K774" s="61"/>
      <c r="N774" s="2"/>
      <c r="AC774" s="56"/>
      <c r="AD774" s="56"/>
      <c r="AE774" s="56"/>
      <c r="AF774" s="56"/>
      <c r="AG774" s="56"/>
      <c r="AH774" s="56"/>
      <c r="AI774" s="56"/>
      <c r="AJ774" s="56"/>
      <c r="AK774" s="56"/>
      <c r="AL774" s="58"/>
      <c r="AM774" s="56"/>
      <c r="AN774" s="59"/>
      <c r="AO774" s="60"/>
      <c r="AP774" s="56"/>
      <c r="AQ774" s="56"/>
      <c r="AR774" s="56"/>
    </row>
    <row r="775" ht="15.75" customHeight="1">
      <c r="C775" s="56"/>
      <c r="K775" s="61"/>
      <c r="N775" s="2"/>
      <c r="AC775" s="56"/>
      <c r="AD775" s="56"/>
      <c r="AE775" s="56"/>
      <c r="AF775" s="56"/>
      <c r="AG775" s="56"/>
      <c r="AH775" s="56"/>
      <c r="AI775" s="56"/>
      <c r="AJ775" s="56"/>
      <c r="AK775" s="56"/>
      <c r="AL775" s="58"/>
      <c r="AM775" s="56"/>
      <c r="AN775" s="59"/>
      <c r="AO775" s="60"/>
      <c r="AP775" s="56"/>
      <c r="AQ775" s="56"/>
      <c r="AR775" s="56"/>
    </row>
    <row r="776" ht="15.75" customHeight="1">
      <c r="C776" s="56"/>
      <c r="K776" s="61"/>
      <c r="N776" s="2"/>
      <c r="AC776" s="56"/>
      <c r="AD776" s="56"/>
      <c r="AE776" s="56"/>
      <c r="AF776" s="56"/>
      <c r="AG776" s="56"/>
      <c r="AH776" s="56"/>
      <c r="AI776" s="56"/>
      <c r="AJ776" s="56"/>
      <c r="AK776" s="56"/>
      <c r="AL776" s="58"/>
      <c r="AM776" s="56"/>
      <c r="AN776" s="59"/>
      <c r="AO776" s="60"/>
      <c r="AP776" s="56"/>
      <c r="AQ776" s="56"/>
      <c r="AR776" s="56"/>
    </row>
    <row r="777" ht="15.75" customHeight="1">
      <c r="C777" s="56"/>
      <c r="K777" s="61"/>
      <c r="N777" s="2"/>
      <c r="AC777" s="56"/>
      <c r="AD777" s="56"/>
      <c r="AE777" s="56"/>
      <c r="AF777" s="56"/>
      <c r="AG777" s="56"/>
      <c r="AH777" s="56"/>
      <c r="AI777" s="56"/>
      <c r="AJ777" s="56"/>
      <c r="AK777" s="56"/>
      <c r="AL777" s="58"/>
      <c r="AM777" s="56"/>
      <c r="AN777" s="59"/>
      <c r="AO777" s="60"/>
      <c r="AP777" s="56"/>
      <c r="AQ777" s="56"/>
      <c r="AR777" s="56"/>
    </row>
    <row r="778" ht="15.75" customHeight="1">
      <c r="C778" s="56"/>
      <c r="K778" s="61"/>
      <c r="N778" s="2"/>
      <c r="AC778" s="56"/>
      <c r="AD778" s="56"/>
      <c r="AE778" s="56"/>
      <c r="AF778" s="56"/>
      <c r="AG778" s="56"/>
      <c r="AH778" s="56"/>
      <c r="AI778" s="56"/>
      <c r="AJ778" s="56"/>
      <c r="AK778" s="56"/>
      <c r="AL778" s="58"/>
      <c r="AM778" s="56"/>
      <c r="AN778" s="59"/>
      <c r="AO778" s="60"/>
      <c r="AP778" s="56"/>
      <c r="AQ778" s="56"/>
      <c r="AR778" s="56"/>
    </row>
    <row r="779" ht="15.75" customHeight="1">
      <c r="C779" s="56"/>
      <c r="K779" s="61"/>
      <c r="N779" s="2"/>
      <c r="AC779" s="56"/>
      <c r="AD779" s="56"/>
      <c r="AE779" s="56"/>
      <c r="AF779" s="56"/>
      <c r="AG779" s="56"/>
      <c r="AH779" s="56"/>
      <c r="AI779" s="56"/>
      <c r="AJ779" s="56"/>
      <c r="AK779" s="56"/>
      <c r="AL779" s="58"/>
      <c r="AM779" s="56"/>
      <c r="AN779" s="59"/>
      <c r="AO779" s="60"/>
      <c r="AP779" s="56"/>
      <c r="AQ779" s="56"/>
      <c r="AR779" s="56"/>
    </row>
    <row r="780" ht="15.75" customHeight="1">
      <c r="C780" s="56"/>
      <c r="K780" s="61"/>
      <c r="N780" s="2"/>
      <c r="AC780" s="56"/>
      <c r="AD780" s="56"/>
      <c r="AE780" s="56"/>
      <c r="AF780" s="56"/>
      <c r="AG780" s="56"/>
      <c r="AH780" s="56"/>
      <c r="AI780" s="56"/>
      <c r="AJ780" s="56"/>
      <c r="AK780" s="56"/>
      <c r="AL780" s="58"/>
      <c r="AM780" s="56"/>
      <c r="AN780" s="59"/>
      <c r="AO780" s="60"/>
      <c r="AP780" s="56"/>
      <c r="AQ780" s="56"/>
      <c r="AR780" s="56"/>
    </row>
    <row r="781" ht="15.75" customHeight="1">
      <c r="C781" s="56"/>
      <c r="K781" s="61"/>
      <c r="N781" s="2"/>
      <c r="AC781" s="56"/>
      <c r="AD781" s="56"/>
      <c r="AE781" s="56"/>
      <c r="AF781" s="56"/>
      <c r="AG781" s="56"/>
      <c r="AH781" s="56"/>
      <c r="AI781" s="56"/>
      <c r="AJ781" s="56"/>
      <c r="AK781" s="56"/>
      <c r="AL781" s="58"/>
      <c r="AM781" s="56"/>
      <c r="AN781" s="59"/>
      <c r="AO781" s="60"/>
      <c r="AP781" s="56"/>
      <c r="AQ781" s="56"/>
      <c r="AR781" s="56"/>
    </row>
    <row r="782" ht="15.75" customHeight="1">
      <c r="C782" s="56"/>
      <c r="K782" s="61"/>
      <c r="N782" s="2"/>
      <c r="AC782" s="56"/>
      <c r="AD782" s="56"/>
      <c r="AE782" s="56"/>
      <c r="AF782" s="56"/>
      <c r="AG782" s="56"/>
      <c r="AH782" s="56"/>
      <c r="AI782" s="56"/>
      <c r="AJ782" s="56"/>
      <c r="AK782" s="56"/>
      <c r="AL782" s="58"/>
      <c r="AM782" s="56"/>
      <c r="AN782" s="59"/>
      <c r="AO782" s="60"/>
      <c r="AP782" s="56"/>
      <c r="AQ782" s="56"/>
      <c r="AR782" s="56"/>
    </row>
    <row r="783" ht="15.75" customHeight="1">
      <c r="C783" s="56"/>
      <c r="K783" s="61"/>
      <c r="N783" s="2"/>
      <c r="AC783" s="56"/>
      <c r="AD783" s="56"/>
      <c r="AE783" s="56"/>
      <c r="AF783" s="56"/>
      <c r="AG783" s="56"/>
      <c r="AH783" s="56"/>
      <c r="AI783" s="56"/>
      <c r="AJ783" s="56"/>
      <c r="AK783" s="56"/>
      <c r="AL783" s="58"/>
      <c r="AM783" s="56"/>
      <c r="AN783" s="59"/>
      <c r="AO783" s="60"/>
      <c r="AP783" s="56"/>
      <c r="AQ783" s="56"/>
      <c r="AR783" s="56"/>
    </row>
    <row r="784" ht="15.75" customHeight="1">
      <c r="C784" s="56"/>
      <c r="K784" s="61"/>
      <c r="N784" s="2"/>
      <c r="AC784" s="56"/>
      <c r="AD784" s="56"/>
      <c r="AE784" s="56"/>
      <c r="AF784" s="56"/>
      <c r="AG784" s="56"/>
      <c r="AH784" s="56"/>
      <c r="AI784" s="56"/>
      <c r="AJ784" s="56"/>
      <c r="AK784" s="56"/>
      <c r="AL784" s="58"/>
      <c r="AM784" s="56"/>
      <c r="AN784" s="59"/>
      <c r="AO784" s="60"/>
      <c r="AP784" s="56"/>
      <c r="AQ784" s="56"/>
      <c r="AR784" s="56"/>
    </row>
    <row r="785" ht="15.75" customHeight="1">
      <c r="C785" s="56"/>
      <c r="K785" s="61"/>
      <c r="N785" s="2"/>
      <c r="AC785" s="56"/>
      <c r="AD785" s="56"/>
      <c r="AE785" s="56"/>
      <c r="AF785" s="56"/>
      <c r="AG785" s="56"/>
      <c r="AH785" s="56"/>
      <c r="AI785" s="56"/>
      <c r="AJ785" s="56"/>
      <c r="AK785" s="56"/>
      <c r="AL785" s="58"/>
      <c r="AM785" s="56"/>
      <c r="AN785" s="59"/>
      <c r="AO785" s="60"/>
      <c r="AP785" s="56"/>
      <c r="AQ785" s="56"/>
      <c r="AR785" s="56"/>
    </row>
    <row r="786" ht="15.75" customHeight="1">
      <c r="C786" s="56"/>
      <c r="K786" s="61"/>
      <c r="N786" s="2"/>
      <c r="AC786" s="56"/>
      <c r="AD786" s="56"/>
      <c r="AE786" s="56"/>
      <c r="AF786" s="56"/>
      <c r="AG786" s="56"/>
      <c r="AH786" s="56"/>
      <c r="AI786" s="56"/>
      <c r="AJ786" s="56"/>
      <c r="AK786" s="56"/>
      <c r="AL786" s="58"/>
      <c r="AM786" s="56"/>
      <c r="AN786" s="59"/>
      <c r="AO786" s="60"/>
      <c r="AP786" s="56"/>
      <c r="AQ786" s="56"/>
      <c r="AR786" s="56"/>
    </row>
    <row r="787" ht="15.75" customHeight="1">
      <c r="C787" s="56"/>
      <c r="K787" s="61"/>
      <c r="N787" s="2"/>
      <c r="AC787" s="56"/>
      <c r="AD787" s="56"/>
      <c r="AE787" s="56"/>
      <c r="AF787" s="56"/>
      <c r="AG787" s="56"/>
      <c r="AH787" s="56"/>
      <c r="AI787" s="56"/>
      <c r="AJ787" s="56"/>
      <c r="AK787" s="56"/>
      <c r="AL787" s="58"/>
      <c r="AM787" s="56"/>
      <c r="AN787" s="59"/>
      <c r="AO787" s="60"/>
      <c r="AP787" s="56"/>
      <c r="AQ787" s="56"/>
      <c r="AR787" s="56"/>
    </row>
    <row r="788" ht="15.75" customHeight="1">
      <c r="C788" s="56"/>
      <c r="K788" s="61"/>
      <c r="N788" s="2"/>
      <c r="AC788" s="56"/>
      <c r="AD788" s="56"/>
      <c r="AE788" s="56"/>
      <c r="AF788" s="56"/>
      <c r="AG788" s="56"/>
      <c r="AH788" s="56"/>
      <c r="AI788" s="56"/>
      <c r="AJ788" s="56"/>
      <c r="AK788" s="56"/>
      <c r="AL788" s="58"/>
      <c r="AM788" s="56"/>
      <c r="AN788" s="59"/>
      <c r="AO788" s="60"/>
      <c r="AP788" s="56"/>
      <c r="AQ788" s="56"/>
      <c r="AR788" s="56"/>
    </row>
    <row r="789" ht="15.75" customHeight="1">
      <c r="C789" s="56"/>
      <c r="K789" s="61"/>
      <c r="N789" s="2"/>
      <c r="AC789" s="56"/>
      <c r="AD789" s="56"/>
      <c r="AE789" s="56"/>
      <c r="AF789" s="56"/>
      <c r="AG789" s="56"/>
      <c r="AH789" s="56"/>
      <c r="AI789" s="56"/>
      <c r="AJ789" s="56"/>
      <c r="AK789" s="56"/>
      <c r="AL789" s="58"/>
      <c r="AM789" s="56"/>
      <c r="AN789" s="59"/>
      <c r="AO789" s="60"/>
      <c r="AP789" s="56"/>
      <c r="AQ789" s="56"/>
      <c r="AR789" s="56"/>
    </row>
    <row r="790" ht="15.75" customHeight="1">
      <c r="C790" s="56"/>
      <c r="K790" s="61"/>
      <c r="N790" s="2"/>
      <c r="AC790" s="56"/>
      <c r="AD790" s="56"/>
      <c r="AE790" s="56"/>
      <c r="AF790" s="56"/>
      <c r="AG790" s="56"/>
      <c r="AH790" s="56"/>
      <c r="AI790" s="56"/>
      <c r="AJ790" s="56"/>
      <c r="AK790" s="56"/>
      <c r="AL790" s="58"/>
      <c r="AM790" s="56"/>
      <c r="AN790" s="59"/>
      <c r="AO790" s="60"/>
      <c r="AP790" s="56"/>
      <c r="AQ790" s="56"/>
      <c r="AR790" s="56"/>
    </row>
    <row r="791" ht="15.75" customHeight="1">
      <c r="C791" s="56"/>
      <c r="K791" s="61"/>
      <c r="N791" s="2"/>
      <c r="AC791" s="56"/>
      <c r="AD791" s="56"/>
      <c r="AE791" s="56"/>
      <c r="AF791" s="56"/>
      <c r="AG791" s="56"/>
      <c r="AH791" s="56"/>
      <c r="AI791" s="56"/>
      <c r="AJ791" s="56"/>
      <c r="AK791" s="56"/>
      <c r="AL791" s="58"/>
      <c r="AM791" s="56"/>
      <c r="AN791" s="59"/>
      <c r="AO791" s="60"/>
      <c r="AP791" s="56"/>
      <c r="AQ791" s="56"/>
      <c r="AR791" s="56"/>
    </row>
    <row r="792" ht="15.75" customHeight="1">
      <c r="C792" s="56"/>
      <c r="K792" s="61"/>
      <c r="N792" s="2"/>
      <c r="AC792" s="56"/>
      <c r="AD792" s="56"/>
      <c r="AE792" s="56"/>
      <c r="AF792" s="56"/>
      <c r="AG792" s="56"/>
      <c r="AH792" s="56"/>
      <c r="AI792" s="56"/>
      <c r="AJ792" s="56"/>
      <c r="AK792" s="56"/>
      <c r="AL792" s="58"/>
      <c r="AM792" s="56"/>
      <c r="AN792" s="59"/>
      <c r="AO792" s="60"/>
      <c r="AP792" s="56"/>
      <c r="AQ792" s="56"/>
      <c r="AR792" s="56"/>
    </row>
    <row r="793" ht="15.75" customHeight="1">
      <c r="C793" s="56"/>
      <c r="K793" s="61"/>
      <c r="N793" s="2"/>
      <c r="AC793" s="56"/>
      <c r="AD793" s="56"/>
      <c r="AE793" s="56"/>
      <c r="AF793" s="56"/>
      <c r="AG793" s="56"/>
      <c r="AH793" s="56"/>
      <c r="AI793" s="56"/>
      <c r="AJ793" s="56"/>
      <c r="AK793" s="56"/>
      <c r="AL793" s="58"/>
      <c r="AM793" s="56"/>
      <c r="AN793" s="59"/>
      <c r="AO793" s="60"/>
      <c r="AP793" s="56"/>
      <c r="AQ793" s="56"/>
      <c r="AR793" s="56"/>
    </row>
    <row r="794" ht="15.75" customHeight="1">
      <c r="C794" s="56"/>
      <c r="K794" s="61"/>
      <c r="N794" s="2"/>
      <c r="AC794" s="56"/>
      <c r="AD794" s="56"/>
      <c r="AE794" s="56"/>
      <c r="AF794" s="56"/>
      <c r="AG794" s="56"/>
      <c r="AH794" s="56"/>
      <c r="AI794" s="56"/>
      <c r="AJ794" s="56"/>
      <c r="AK794" s="56"/>
      <c r="AL794" s="58"/>
      <c r="AM794" s="56"/>
      <c r="AN794" s="59"/>
      <c r="AO794" s="60"/>
      <c r="AP794" s="56"/>
      <c r="AQ794" s="56"/>
      <c r="AR794" s="56"/>
    </row>
    <row r="795" ht="15.75" customHeight="1">
      <c r="C795" s="56"/>
      <c r="K795" s="61"/>
      <c r="N795" s="2"/>
      <c r="AC795" s="56"/>
      <c r="AD795" s="56"/>
      <c r="AE795" s="56"/>
      <c r="AF795" s="56"/>
      <c r="AG795" s="56"/>
      <c r="AH795" s="56"/>
      <c r="AI795" s="56"/>
      <c r="AJ795" s="56"/>
      <c r="AK795" s="56"/>
      <c r="AL795" s="58"/>
      <c r="AM795" s="56"/>
      <c r="AN795" s="59"/>
      <c r="AO795" s="60"/>
      <c r="AP795" s="56"/>
      <c r="AQ795" s="56"/>
      <c r="AR795" s="56"/>
    </row>
    <row r="796" ht="15.75" customHeight="1">
      <c r="C796" s="56"/>
      <c r="K796" s="61"/>
      <c r="N796" s="2"/>
      <c r="AC796" s="56"/>
      <c r="AD796" s="56"/>
      <c r="AE796" s="56"/>
      <c r="AF796" s="56"/>
      <c r="AG796" s="56"/>
      <c r="AH796" s="56"/>
      <c r="AI796" s="56"/>
      <c r="AJ796" s="56"/>
      <c r="AK796" s="56"/>
      <c r="AL796" s="58"/>
      <c r="AM796" s="56"/>
      <c r="AN796" s="59"/>
      <c r="AO796" s="60"/>
      <c r="AP796" s="56"/>
      <c r="AQ796" s="56"/>
      <c r="AR796" s="56"/>
    </row>
    <row r="797" ht="15.75" customHeight="1">
      <c r="C797" s="56"/>
      <c r="K797" s="61"/>
      <c r="N797" s="2"/>
      <c r="AC797" s="56"/>
      <c r="AD797" s="56"/>
      <c r="AE797" s="56"/>
      <c r="AF797" s="56"/>
      <c r="AG797" s="56"/>
      <c r="AH797" s="56"/>
      <c r="AI797" s="56"/>
      <c r="AJ797" s="56"/>
      <c r="AK797" s="56"/>
      <c r="AL797" s="58"/>
      <c r="AM797" s="56"/>
      <c r="AN797" s="59"/>
      <c r="AO797" s="60"/>
      <c r="AP797" s="56"/>
      <c r="AQ797" s="56"/>
      <c r="AR797" s="56"/>
    </row>
    <row r="798" ht="15.75" customHeight="1">
      <c r="C798" s="56"/>
      <c r="K798" s="61"/>
      <c r="N798" s="2"/>
      <c r="AC798" s="56"/>
      <c r="AD798" s="56"/>
      <c r="AE798" s="56"/>
      <c r="AF798" s="56"/>
      <c r="AG798" s="56"/>
      <c r="AH798" s="56"/>
      <c r="AI798" s="56"/>
      <c r="AJ798" s="56"/>
      <c r="AK798" s="56"/>
      <c r="AL798" s="58"/>
      <c r="AM798" s="56"/>
      <c r="AN798" s="59"/>
      <c r="AO798" s="60"/>
      <c r="AP798" s="56"/>
      <c r="AQ798" s="56"/>
      <c r="AR798" s="56"/>
    </row>
    <row r="799" ht="15.75" customHeight="1">
      <c r="C799" s="56"/>
      <c r="K799" s="61"/>
      <c r="N799" s="2"/>
      <c r="AC799" s="56"/>
      <c r="AD799" s="56"/>
      <c r="AE799" s="56"/>
      <c r="AF799" s="56"/>
      <c r="AG799" s="56"/>
      <c r="AH799" s="56"/>
      <c r="AI799" s="56"/>
      <c r="AJ799" s="56"/>
      <c r="AK799" s="56"/>
      <c r="AL799" s="58"/>
      <c r="AM799" s="56"/>
      <c r="AN799" s="59"/>
      <c r="AO799" s="60"/>
      <c r="AP799" s="56"/>
      <c r="AQ799" s="56"/>
      <c r="AR799" s="56"/>
    </row>
    <row r="800" ht="15.75" customHeight="1">
      <c r="C800" s="56"/>
      <c r="K800" s="61"/>
      <c r="N800" s="2"/>
      <c r="AC800" s="56"/>
      <c r="AD800" s="56"/>
      <c r="AE800" s="56"/>
      <c r="AF800" s="56"/>
      <c r="AG800" s="56"/>
      <c r="AH800" s="56"/>
      <c r="AI800" s="56"/>
      <c r="AJ800" s="56"/>
      <c r="AK800" s="56"/>
      <c r="AL800" s="58"/>
      <c r="AM800" s="56"/>
      <c r="AN800" s="59"/>
      <c r="AO800" s="60"/>
      <c r="AP800" s="56"/>
      <c r="AQ800" s="56"/>
      <c r="AR800" s="56"/>
    </row>
    <row r="801" ht="15.75" customHeight="1">
      <c r="C801" s="56"/>
      <c r="K801" s="61"/>
      <c r="N801" s="2"/>
      <c r="AC801" s="56"/>
      <c r="AD801" s="56"/>
      <c r="AE801" s="56"/>
      <c r="AF801" s="56"/>
      <c r="AG801" s="56"/>
      <c r="AH801" s="56"/>
      <c r="AI801" s="56"/>
      <c r="AJ801" s="56"/>
      <c r="AK801" s="56"/>
      <c r="AL801" s="58"/>
      <c r="AM801" s="56"/>
      <c r="AN801" s="59"/>
      <c r="AO801" s="60"/>
      <c r="AP801" s="56"/>
      <c r="AQ801" s="56"/>
      <c r="AR801" s="56"/>
    </row>
    <row r="802" ht="15.75" customHeight="1">
      <c r="C802" s="56"/>
      <c r="K802" s="61"/>
      <c r="N802" s="2"/>
      <c r="AC802" s="56"/>
      <c r="AD802" s="56"/>
      <c r="AE802" s="56"/>
      <c r="AF802" s="56"/>
      <c r="AG802" s="56"/>
      <c r="AH802" s="56"/>
      <c r="AI802" s="56"/>
      <c r="AJ802" s="56"/>
      <c r="AK802" s="56"/>
      <c r="AL802" s="58"/>
      <c r="AM802" s="56"/>
      <c r="AN802" s="59"/>
      <c r="AO802" s="60"/>
      <c r="AP802" s="56"/>
      <c r="AQ802" s="56"/>
      <c r="AR802" s="56"/>
    </row>
    <row r="803" ht="15.75" customHeight="1">
      <c r="C803" s="56"/>
      <c r="K803" s="61"/>
      <c r="N803" s="2"/>
      <c r="AC803" s="56"/>
      <c r="AD803" s="56"/>
      <c r="AE803" s="56"/>
      <c r="AF803" s="56"/>
      <c r="AG803" s="56"/>
      <c r="AH803" s="56"/>
      <c r="AI803" s="56"/>
      <c r="AJ803" s="56"/>
      <c r="AK803" s="56"/>
      <c r="AL803" s="58"/>
      <c r="AM803" s="56"/>
      <c r="AN803" s="59"/>
      <c r="AO803" s="60"/>
      <c r="AP803" s="56"/>
      <c r="AQ803" s="56"/>
      <c r="AR803" s="56"/>
    </row>
    <row r="804" ht="15.75" customHeight="1">
      <c r="C804" s="56"/>
      <c r="K804" s="61"/>
      <c r="N804" s="2"/>
      <c r="AC804" s="56"/>
      <c r="AD804" s="56"/>
      <c r="AE804" s="56"/>
      <c r="AF804" s="56"/>
      <c r="AG804" s="56"/>
      <c r="AH804" s="56"/>
      <c r="AI804" s="56"/>
      <c r="AJ804" s="56"/>
      <c r="AK804" s="56"/>
      <c r="AL804" s="58"/>
      <c r="AM804" s="56"/>
      <c r="AN804" s="59"/>
      <c r="AO804" s="60"/>
      <c r="AP804" s="56"/>
      <c r="AQ804" s="56"/>
      <c r="AR804" s="56"/>
    </row>
    <row r="805" ht="15.75" customHeight="1">
      <c r="C805" s="56"/>
      <c r="K805" s="61"/>
      <c r="N805" s="2"/>
      <c r="AC805" s="56"/>
      <c r="AD805" s="56"/>
      <c r="AE805" s="56"/>
      <c r="AF805" s="56"/>
      <c r="AG805" s="56"/>
      <c r="AH805" s="56"/>
      <c r="AI805" s="56"/>
      <c r="AJ805" s="56"/>
      <c r="AK805" s="56"/>
      <c r="AL805" s="58"/>
      <c r="AM805" s="56"/>
      <c r="AN805" s="59"/>
      <c r="AO805" s="60"/>
      <c r="AP805" s="56"/>
      <c r="AQ805" s="56"/>
      <c r="AR805" s="56"/>
    </row>
    <row r="806" ht="15.75" customHeight="1">
      <c r="C806" s="56"/>
      <c r="K806" s="61"/>
      <c r="N806" s="2"/>
      <c r="AC806" s="56"/>
      <c r="AD806" s="56"/>
      <c r="AE806" s="56"/>
      <c r="AF806" s="56"/>
      <c r="AG806" s="56"/>
      <c r="AH806" s="56"/>
      <c r="AI806" s="56"/>
      <c r="AJ806" s="56"/>
      <c r="AK806" s="56"/>
      <c r="AL806" s="58"/>
      <c r="AM806" s="56"/>
      <c r="AN806" s="59"/>
      <c r="AO806" s="60"/>
      <c r="AP806" s="56"/>
      <c r="AQ806" s="56"/>
      <c r="AR806" s="56"/>
    </row>
    <row r="807" ht="15.75" customHeight="1">
      <c r="C807" s="56"/>
      <c r="K807" s="61"/>
      <c r="N807" s="2"/>
      <c r="AC807" s="56"/>
      <c r="AD807" s="56"/>
      <c r="AE807" s="56"/>
      <c r="AF807" s="56"/>
      <c r="AG807" s="56"/>
      <c r="AH807" s="56"/>
      <c r="AI807" s="56"/>
      <c r="AJ807" s="56"/>
      <c r="AK807" s="56"/>
      <c r="AL807" s="58"/>
      <c r="AM807" s="56"/>
      <c r="AN807" s="59"/>
      <c r="AO807" s="60"/>
      <c r="AP807" s="56"/>
      <c r="AQ807" s="56"/>
      <c r="AR807" s="56"/>
    </row>
    <row r="808" ht="15.75" customHeight="1">
      <c r="C808" s="56"/>
      <c r="K808" s="61"/>
      <c r="N808" s="2"/>
      <c r="AC808" s="56"/>
      <c r="AD808" s="56"/>
      <c r="AE808" s="56"/>
      <c r="AF808" s="56"/>
      <c r="AG808" s="56"/>
      <c r="AH808" s="56"/>
      <c r="AI808" s="56"/>
      <c r="AJ808" s="56"/>
      <c r="AK808" s="56"/>
      <c r="AL808" s="58"/>
      <c r="AM808" s="56"/>
      <c r="AN808" s="59"/>
      <c r="AO808" s="60"/>
      <c r="AP808" s="56"/>
      <c r="AQ808" s="56"/>
      <c r="AR808" s="56"/>
    </row>
    <row r="809" ht="15.75" customHeight="1">
      <c r="C809" s="56"/>
      <c r="K809" s="61"/>
      <c r="N809" s="2"/>
      <c r="AC809" s="56"/>
      <c r="AD809" s="56"/>
      <c r="AE809" s="56"/>
      <c r="AF809" s="56"/>
      <c r="AG809" s="56"/>
      <c r="AH809" s="56"/>
      <c r="AI809" s="56"/>
      <c r="AJ809" s="56"/>
      <c r="AK809" s="56"/>
      <c r="AL809" s="58"/>
      <c r="AM809" s="56"/>
      <c r="AN809" s="59"/>
      <c r="AO809" s="60"/>
      <c r="AP809" s="56"/>
      <c r="AQ809" s="56"/>
      <c r="AR809" s="56"/>
    </row>
    <row r="810" ht="15.75" customHeight="1">
      <c r="C810" s="56"/>
      <c r="K810" s="61"/>
      <c r="N810" s="2"/>
      <c r="AC810" s="56"/>
      <c r="AD810" s="56"/>
      <c r="AE810" s="56"/>
      <c r="AF810" s="56"/>
      <c r="AG810" s="56"/>
      <c r="AH810" s="56"/>
      <c r="AI810" s="56"/>
      <c r="AJ810" s="56"/>
      <c r="AK810" s="56"/>
      <c r="AL810" s="58"/>
      <c r="AM810" s="56"/>
      <c r="AN810" s="59"/>
      <c r="AO810" s="60"/>
      <c r="AP810" s="56"/>
      <c r="AQ810" s="56"/>
      <c r="AR810" s="56"/>
    </row>
    <row r="811" ht="15.75" customHeight="1">
      <c r="C811" s="56"/>
      <c r="K811" s="61"/>
      <c r="N811" s="2"/>
      <c r="AC811" s="56"/>
      <c r="AD811" s="56"/>
      <c r="AE811" s="56"/>
      <c r="AF811" s="56"/>
      <c r="AG811" s="56"/>
      <c r="AH811" s="56"/>
      <c r="AI811" s="56"/>
      <c r="AJ811" s="56"/>
      <c r="AK811" s="56"/>
      <c r="AL811" s="58"/>
      <c r="AM811" s="56"/>
      <c r="AN811" s="59"/>
      <c r="AO811" s="60"/>
      <c r="AP811" s="56"/>
      <c r="AQ811" s="56"/>
      <c r="AR811" s="56"/>
    </row>
    <row r="812" ht="15.75" customHeight="1">
      <c r="C812" s="56"/>
      <c r="K812" s="61"/>
      <c r="N812" s="2"/>
      <c r="AC812" s="56"/>
      <c r="AD812" s="56"/>
      <c r="AE812" s="56"/>
      <c r="AF812" s="56"/>
      <c r="AG812" s="56"/>
      <c r="AH812" s="56"/>
      <c r="AI812" s="56"/>
      <c r="AJ812" s="56"/>
      <c r="AK812" s="56"/>
      <c r="AL812" s="58"/>
      <c r="AM812" s="56"/>
      <c r="AN812" s="59"/>
      <c r="AO812" s="60"/>
      <c r="AP812" s="56"/>
      <c r="AQ812" s="56"/>
      <c r="AR812" s="56"/>
    </row>
    <row r="813" ht="15.75" customHeight="1">
      <c r="C813" s="56"/>
      <c r="K813" s="61"/>
      <c r="N813" s="2"/>
      <c r="AC813" s="56"/>
      <c r="AD813" s="56"/>
      <c r="AE813" s="56"/>
      <c r="AF813" s="56"/>
      <c r="AG813" s="56"/>
      <c r="AH813" s="56"/>
      <c r="AI813" s="56"/>
      <c r="AJ813" s="56"/>
      <c r="AK813" s="56"/>
      <c r="AL813" s="58"/>
      <c r="AM813" s="56"/>
      <c r="AN813" s="59"/>
      <c r="AO813" s="60"/>
      <c r="AP813" s="56"/>
      <c r="AQ813" s="56"/>
      <c r="AR813" s="56"/>
    </row>
    <row r="814" ht="15.75" customHeight="1">
      <c r="C814" s="56"/>
      <c r="K814" s="61"/>
      <c r="N814" s="2"/>
      <c r="AC814" s="56"/>
      <c r="AD814" s="56"/>
      <c r="AE814" s="56"/>
      <c r="AF814" s="56"/>
      <c r="AG814" s="56"/>
      <c r="AH814" s="56"/>
      <c r="AI814" s="56"/>
      <c r="AJ814" s="56"/>
      <c r="AK814" s="56"/>
      <c r="AL814" s="58"/>
      <c r="AM814" s="56"/>
      <c r="AN814" s="59"/>
      <c r="AO814" s="60"/>
      <c r="AP814" s="56"/>
      <c r="AQ814" s="56"/>
      <c r="AR814" s="56"/>
    </row>
    <row r="815" ht="15.75" customHeight="1">
      <c r="C815" s="56"/>
      <c r="K815" s="61"/>
      <c r="N815" s="2"/>
      <c r="AC815" s="56"/>
      <c r="AD815" s="56"/>
      <c r="AE815" s="56"/>
      <c r="AF815" s="56"/>
      <c r="AG815" s="56"/>
      <c r="AH815" s="56"/>
      <c r="AI815" s="56"/>
      <c r="AJ815" s="56"/>
      <c r="AK815" s="56"/>
      <c r="AL815" s="58"/>
      <c r="AM815" s="56"/>
      <c r="AN815" s="59"/>
      <c r="AO815" s="60"/>
      <c r="AP815" s="56"/>
      <c r="AQ815" s="56"/>
      <c r="AR815" s="56"/>
    </row>
    <row r="816" ht="15.75" customHeight="1">
      <c r="C816" s="56"/>
      <c r="K816" s="61"/>
      <c r="N816" s="2"/>
      <c r="AC816" s="56"/>
      <c r="AD816" s="56"/>
      <c r="AE816" s="56"/>
      <c r="AF816" s="56"/>
      <c r="AG816" s="56"/>
      <c r="AH816" s="56"/>
      <c r="AI816" s="56"/>
      <c r="AJ816" s="56"/>
      <c r="AK816" s="56"/>
      <c r="AL816" s="58"/>
      <c r="AM816" s="56"/>
      <c r="AN816" s="59"/>
      <c r="AO816" s="60"/>
      <c r="AP816" s="56"/>
      <c r="AQ816" s="56"/>
      <c r="AR816" s="56"/>
    </row>
    <row r="817" ht="15.75" customHeight="1">
      <c r="C817" s="56"/>
      <c r="K817" s="61"/>
      <c r="N817" s="2"/>
      <c r="AC817" s="56"/>
      <c r="AD817" s="56"/>
      <c r="AE817" s="56"/>
      <c r="AF817" s="56"/>
      <c r="AG817" s="56"/>
      <c r="AH817" s="56"/>
      <c r="AI817" s="56"/>
      <c r="AJ817" s="56"/>
      <c r="AK817" s="56"/>
      <c r="AL817" s="58"/>
      <c r="AM817" s="56"/>
      <c r="AN817" s="59"/>
      <c r="AO817" s="60"/>
      <c r="AP817" s="56"/>
      <c r="AQ817" s="56"/>
      <c r="AR817" s="56"/>
    </row>
    <row r="818" ht="15.75" customHeight="1">
      <c r="C818" s="56"/>
      <c r="K818" s="61"/>
      <c r="N818" s="2"/>
      <c r="AC818" s="56"/>
      <c r="AD818" s="56"/>
      <c r="AE818" s="56"/>
      <c r="AF818" s="56"/>
      <c r="AG818" s="56"/>
      <c r="AH818" s="56"/>
      <c r="AI818" s="56"/>
      <c r="AJ818" s="56"/>
      <c r="AK818" s="56"/>
      <c r="AL818" s="58"/>
      <c r="AM818" s="56"/>
      <c r="AN818" s="59"/>
      <c r="AO818" s="60"/>
      <c r="AP818" s="56"/>
      <c r="AQ818" s="56"/>
      <c r="AR818" s="56"/>
    </row>
    <row r="819" ht="15.75" customHeight="1">
      <c r="C819" s="56"/>
      <c r="K819" s="61"/>
      <c r="N819" s="2"/>
      <c r="AC819" s="56"/>
      <c r="AD819" s="56"/>
      <c r="AE819" s="56"/>
      <c r="AF819" s="56"/>
      <c r="AG819" s="56"/>
      <c r="AH819" s="56"/>
      <c r="AI819" s="56"/>
      <c r="AJ819" s="56"/>
      <c r="AK819" s="56"/>
      <c r="AL819" s="58"/>
      <c r="AM819" s="56"/>
      <c r="AN819" s="59"/>
      <c r="AO819" s="60"/>
      <c r="AP819" s="56"/>
      <c r="AQ819" s="56"/>
      <c r="AR819" s="56"/>
    </row>
    <row r="820" ht="15.75" customHeight="1">
      <c r="C820" s="56"/>
      <c r="K820" s="61"/>
      <c r="N820" s="2"/>
      <c r="AC820" s="56"/>
      <c r="AD820" s="56"/>
      <c r="AE820" s="56"/>
      <c r="AF820" s="56"/>
      <c r="AG820" s="56"/>
      <c r="AH820" s="56"/>
      <c r="AI820" s="56"/>
      <c r="AJ820" s="56"/>
      <c r="AK820" s="56"/>
      <c r="AL820" s="58"/>
      <c r="AM820" s="56"/>
      <c r="AN820" s="59"/>
      <c r="AO820" s="60"/>
      <c r="AP820" s="56"/>
      <c r="AQ820" s="56"/>
      <c r="AR820" s="56"/>
    </row>
    <row r="821" ht="15.75" customHeight="1">
      <c r="C821" s="56"/>
      <c r="K821" s="61"/>
      <c r="N821" s="2"/>
      <c r="AC821" s="56"/>
      <c r="AD821" s="56"/>
      <c r="AE821" s="56"/>
      <c r="AF821" s="56"/>
      <c r="AG821" s="56"/>
      <c r="AH821" s="56"/>
      <c r="AI821" s="56"/>
      <c r="AJ821" s="56"/>
      <c r="AK821" s="56"/>
      <c r="AL821" s="58"/>
      <c r="AM821" s="56"/>
      <c r="AN821" s="59"/>
      <c r="AO821" s="60"/>
      <c r="AP821" s="56"/>
      <c r="AQ821" s="56"/>
      <c r="AR821" s="56"/>
    </row>
    <row r="822" ht="15.75" customHeight="1">
      <c r="C822" s="56"/>
      <c r="K822" s="61"/>
      <c r="N822" s="2"/>
      <c r="AC822" s="56"/>
      <c r="AD822" s="56"/>
      <c r="AE822" s="56"/>
      <c r="AF822" s="56"/>
      <c r="AG822" s="56"/>
      <c r="AH822" s="56"/>
      <c r="AI822" s="56"/>
      <c r="AJ822" s="56"/>
      <c r="AK822" s="56"/>
      <c r="AL822" s="58"/>
      <c r="AM822" s="56"/>
      <c r="AN822" s="59"/>
      <c r="AO822" s="60"/>
      <c r="AP822" s="56"/>
      <c r="AQ822" s="56"/>
      <c r="AR822" s="56"/>
    </row>
    <row r="823" ht="15.75" customHeight="1">
      <c r="C823" s="56"/>
      <c r="K823" s="61"/>
      <c r="N823" s="2"/>
      <c r="AC823" s="56"/>
      <c r="AD823" s="56"/>
      <c r="AE823" s="56"/>
      <c r="AF823" s="56"/>
      <c r="AG823" s="56"/>
      <c r="AH823" s="56"/>
      <c r="AI823" s="56"/>
      <c r="AJ823" s="56"/>
      <c r="AK823" s="56"/>
      <c r="AL823" s="58"/>
      <c r="AM823" s="56"/>
      <c r="AN823" s="59"/>
      <c r="AO823" s="60"/>
      <c r="AP823" s="56"/>
      <c r="AQ823" s="56"/>
      <c r="AR823" s="56"/>
    </row>
    <row r="824" ht="15.75" customHeight="1">
      <c r="C824" s="56"/>
      <c r="K824" s="61"/>
      <c r="N824" s="2"/>
      <c r="AC824" s="56"/>
      <c r="AD824" s="56"/>
      <c r="AE824" s="56"/>
      <c r="AF824" s="56"/>
      <c r="AG824" s="56"/>
      <c r="AH824" s="56"/>
      <c r="AI824" s="56"/>
      <c r="AJ824" s="56"/>
      <c r="AK824" s="56"/>
      <c r="AL824" s="58"/>
      <c r="AM824" s="56"/>
      <c r="AN824" s="59"/>
      <c r="AO824" s="60"/>
      <c r="AP824" s="56"/>
      <c r="AQ824" s="56"/>
      <c r="AR824" s="56"/>
    </row>
    <row r="825" ht="15.75" customHeight="1">
      <c r="C825" s="56"/>
      <c r="K825" s="61"/>
      <c r="N825" s="2"/>
      <c r="AC825" s="56"/>
      <c r="AD825" s="56"/>
      <c r="AE825" s="56"/>
      <c r="AF825" s="56"/>
      <c r="AG825" s="56"/>
      <c r="AH825" s="56"/>
      <c r="AI825" s="56"/>
      <c r="AJ825" s="56"/>
      <c r="AK825" s="56"/>
      <c r="AL825" s="58"/>
      <c r="AM825" s="56"/>
      <c r="AN825" s="59"/>
      <c r="AO825" s="60"/>
      <c r="AP825" s="56"/>
      <c r="AQ825" s="56"/>
      <c r="AR825" s="56"/>
    </row>
    <row r="826" ht="15.75" customHeight="1">
      <c r="C826" s="56"/>
      <c r="K826" s="61"/>
      <c r="N826" s="2"/>
      <c r="AC826" s="56"/>
      <c r="AD826" s="56"/>
      <c r="AE826" s="56"/>
      <c r="AF826" s="56"/>
      <c r="AG826" s="56"/>
      <c r="AH826" s="56"/>
      <c r="AI826" s="56"/>
      <c r="AJ826" s="56"/>
      <c r="AK826" s="56"/>
      <c r="AL826" s="58"/>
      <c r="AM826" s="56"/>
      <c r="AN826" s="59"/>
      <c r="AO826" s="60"/>
      <c r="AP826" s="56"/>
      <c r="AQ826" s="56"/>
      <c r="AR826" s="56"/>
    </row>
    <row r="827" ht="15.75" customHeight="1">
      <c r="C827" s="56"/>
      <c r="K827" s="61"/>
      <c r="N827" s="2"/>
      <c r="AC827" s="56"/>
      <c r="AD827" s="56"/>
      <c r="AE827" s="56"/>
      <c r="AF827" s="56"/>
      <c r="AG827" s="56"/>
      <c r="AH827" s="56"/>
      <c r="AI827" s="56"/>
      <c r="AJ827" s="56"/>
      <c r="AK827" s="56"/>
      <c r="AL827" s="58"/>
      <c r="AM827" s="56"/>
      <c r="AN827" s="59"/>
      <c r="AO827" s="60"/>
      <c r="AP827" s="56"/>
      <c r="AQ827" s="56"/>
      <c r="AR827" s="56"/>
    </row>
    <row r="828" ht="15.75" customHeight="1">
      <c r="C828" s="56"/>
      <c r="K828" s="61"/>
      <c r="N828" s="2"/>
      <c r="AC828" s="56"/>
      <c r="AD828" s="56"/>
      <c r="AE828" s="56"/>
      <c r="AF828" s="56"/>
      <c r="AG828" s="56"/>
      <c r="AH828" s="56"/>
      <c r="AI828" s="56"/>
      <c r="AJ828" s="56"/>
      <c r="AK828" s="56"/>
      <c r="AL828" s="58"/>
      <c r="AM828" s="56"/>
      <c r="AN828" s="59"/>
      <c r="AO828" s="60"/>
      <c r="AP828" s="56"/>
      <c r="AQ828" s="56"/>
      <c r="AR828" s="56"/>
    </row>
    <row r="829" ht="15.75" customHeight="1">
      <c r="C829" s="56"/>
      <c r="K829" s="61"/>
      <c r="N829" s="2"/>
      <c r="AC829" s="56"/>
      <c r="AD829" s="56"/>
      <c r="AE829" s="56"/>
      <c r="AF829" s="56"/>
      <c r="AG829" s="56"/>
      <c r="AH829" s="56"/>
      <c r="AI829" s="56"/>
      <c r="AJ829" s="56"/>
      <c r="AK829" s="56"/>
      <c r="AL829" s="58"/>
      <c r="AM829" s="56"/>
      <c r="AN829" s="59"/>
      <c r="AO829" s="60"/>
      <c r="AP829" s="56"/>
      <c r="AQ829" s="56"/>
      <c r="AR829" s="56"/>
    </row>
    <row r="830" ht="15.75" customHeight="1">
      <c r="C830" s="56"/>
      <c r="K830" s="61"/>
      <c r="N830" s="2"/>
      <c r="AC830" s="56"/>
      <c r="AD830" s="56"/>
      <c r="AE830" s="56"/>
      <c r="AF830" s="56"/>
      <c r="AG830" s="56"/>
      <c r="AH830" s="56"/>
      <c r="AI830" s="56"/>
      <c r="AJ830" s="56"/>
      <c r="AK830" s="56"/>
      <c r="AL830" s="58"/>
      <c r="AM830" s="56"/>
      <c r="AN830" s="59"/>
      <c r="AO830" s="60"/>
      <c r="AP830" s="56"/>
      <c r="AQ830" s="56"/>
      <c r="AR830" s="56"/>
    </row>
    <row r="831" ht="15.75" customHeight="1">
      <c r="C831" s="56"/>
      <c r="K831" s="61"/>
      <c r="N831" s="2"/>
      <c r="AC831" s="56"/>
      <c r="AD831" s="56"/>
      <c r="AE831" s="56"/>
      <c r="AF831" s="56"/>
      <c r="AG831" s="56"/>
      <c r="AH831" s="56"/>
      <c r="AI831" s="56"/>
      <c r="AJ831" s="56"/>
      <c r="AK831" s="56"/>
      <c r="AL831" s="58"/>
      <c r="AM831" s="56"/>
      <c r="AN831" s="59"/>
      <c r="AO831" s="60"/>
      <c r="AP831" s="56"/>
      <c r="AQ831" s="56"/>
      <c r="AR831" s="56"/>
    </row>
    <row r="832" ht="15.75" customHeight="1">
      <c r="C832" s="56"/>
      <c r="K832" s="61"/>
      <c r="N832" s="2"/>
      <c r="AC832" s="56"/>
      <c r="AD832" s="56"/>
      <c r="AE832" s="56"/>
      <c r="AF832" s="56"/>
      <c r="AG832" s="56"/>
      <c r="AH832" s="56"/>
      <c r="AI832" s="56"/>
      <c r="AJ832" s="56"/>
      <c r="AK832" s="56"/>
      <c r="AL832" s="58"/>
      <c r="AM832" s="56"/>
      <c r="AN832" s="59"/>
      <c r="AO832" s="60"/>
      <c r="AP832" s="56"/>
      <c r="AQ832" s="56"/>
      <c r="AR832" s="56"/>
    </row>
    <row r="833" ht="15.75" customHeight="1">
      <c r="C833" s="56"/>
      <c r="K833" s="61"/>
      <c r="N833" s="2"/>
      <c r="AC833" s="56"/>
      <c r="AD833" s="56"/>
      <c r="AE833" s="56"/>
      <c r="AF833" s="56"/>
      <c r="AG833" s="56"/>
      <c r="AH833" s="56"/>
      <c r="AI833" s="56"/>
      <c r="AJ833" s="56"/>
      <c r="AK833" s="56"/>
      <c r="AL833" s="58"/>
      <c r="AM833" s="56"/>
      <c r="AN833" s="59"/>
      <c r="AO833" s="60"/>
      <c r="AP833" s="56"/>
      <c r="AQ833" s="56"/>
      <c r="AR833" s="56"/>
    </row>
    <row r="834" ht="15.75" customHeight="1">
      <c r="C834" s="56"/>
      <c r="K834" s="61"/>
      <c r="N834" s="2"/>
      <c r="AC834" s="56"/>
      <c r="AD834" s="56"/>
      <c r="AE834" s="56"/>
      <c r="AF834" s="56"/>
      <c r="AG834" s="56"/>
      <c r="AH834" s="56"/>
      <c r="AI834" s="56"/>
      <c r="AJ834" s="56"/>
      <c r="AK834" s="56"/>
      <c r="AL834" s="58"/>
      <c r="AM834" s="56"/>
      <c r="AN834" s="59"/>
      <c r="AO834" s="60"/>
      <c r="AP834" s="56"/>
      <c r="AQ834" s="56"/>
      <c r="AR834" s="56"/>
    </row>
    <row r="835" ht="15.75" customHeight="1">
      <c r="C835" s="56"/>
      <c r="K835" s="61"/>
      <c r="N835" s="2"/>
      <c r="AC835" s="56"/>
      <c r="AD835" s="56"/>
      <c r="AE835" s="56"/>
      <c r="AF835" s="56"/>
      <c r="AG835" s="56"/>
      <c r="AH835" s="56"/>
      <c r="AI835" s="56"/>
      <c r="AJ835" s="56"/>
      <c r="AK835" s="56"/>
      <c r="AL835" s="58"/>
      <c r="AM835" s="56"/>
      <c r="AN835" s="59"/>
      <c r="AO835" s="60"/>
      <c r="AP835" s="56"/>
      <c r="AQ835" s="56"/>
      <c r="AR835" s="56"/>
    </row>
    <row r="836" ht="15.75" customHeight="1">
      <c r="C836" s="56"/>
      <c r="K836" s="61"/>
      <c r="N836" s="2"/>
      <c r="AC836" s="56"/>
      <c r="AD836" s="56"/>
      <c r="AE836" s="56"/>
      <c r="AF836" s="56"/>
      <c r="AG836" s="56"/>
      <c r="AH836" s="56"/>
      <c r="AI836" s="56"/>
      <c r="AJ836" s="56"/>
      <c r="AK836" s="56"/>
      <c r="AL836" s="58"/>
      <c r="AM836" s="56"/>
      <c r="AN836" s="59"/>
      <c r="AO836" s="60"/>
      <c r="AP836" s="56"/>
      <c r="AQ836" s="56"/>
      <c r="AR836" s="56"/>
    </row>
    <row r="837" ht="15.75" customHeight="1">
      <c r="C837" s="56"/>
      <c r="K837" s="61"/>
      <c r="N837" s="2"/>
      <c r="AC837" s="56"/>
      <c r="AD837" s="56"/>
      <c r="AE837" s="56"/>
      <c r="AF837" s="56"/>
      <c r="AG837" s="56"/>
      <c r="AH837" s="56"/>
      <c r="AI837" s="56"/>
      <c r="AJ837" s="56"/>
      <c r="AK837" s="56"/>
      <c r="AL837" s="58"/>
      <c r="AM837" s="56"/>
      <c r="AN837" s="59"/>
      <c r="AO837" s="60"/>
      <c r="AP837" s="56"/>
      <c r="AQ837" s="56"/>
      <c r="AR837" s="56"/>
    </row>
    <row r="838" ht="15.75" customHeight="1">
      <c r="C838" s="56"/>
      <c r="K838" s="61"/>
      <c r="N838" s="2"/>
      <c r="AC838" s="56"/>
      <c r="AD838" s="56"/>
      <c r="AE838" s="56"/>
      <c r="AF838" s="56"/>
      <c r="AG838" s="56"/>
      <c r="AH838" s="56"/>
      <c r="AI838" s="56"/>
      <c r="AJ838" s="56"/>
      <c r="AK838" s="56"/>
      <c r="AL838" s="58"/>
      <c r="AM838" s="56"/>
      <c r="AN838" s="59"/>
      <c r="AO838" s="60"/>
      <c r="AP838" s="56"/>
      <c r="AQ838" s="56"/>
      <c r="AR838" s="56"/>
    </row>
    <row r="839" ht="15.75" customHeight="1">
      <c r="C839" s="56"/>
      <c r="K839" s="61"/>
      <c r="N839" s="2"/>
      <c r="AC839" s="56"/>
      <c r="AD839" s="56"/>
      <c r="AE839" s="56"/>
      <c r="AF839" s="56"/>
      <c r="AG839" s="56"/>
      <c r="AH839" s="56"/>
      <c r="AI839" s="56"/>
      <c r="AJ839" s="56"/>
      <c r="AK839" s="56"/>
      <c r="AL839" s="58"/>
      <c r="AM839" s="56"/>
      <c r="AN839" s="59"/>
      <c r="AO839" s="60"/>
      <c r="AP839" s="56"/>
      <c r="AQ839" s="56"/>
      <c r="AR839" s="56"/>
    </row>
    <row r="840" ht="15.75" customHeight="1">
      <c r="C840" s="56"/>
      <c r="K840" s="61"/>
      <c r="N840" s="2"/>
      <c r="AC840" s="56"/>
      <c r="AD840" s="56"/>
      <c r="AE840" s="56"/>
      <c r="AF840" s="56"/>
      <c r="AG840" s="56"/>
      <c r="AH840" s="56"/>
      <c r="AI840" s="56"/>
      <c r="AJ840" s="56"/>
      <c r="AK840" s="56"/>
      <c r="AL840" s="58"/>
      <c r="AM840" s="56"/>
      <c r="AN840" s="59"/>
      <c r="AO840" s="60"/>
      <c r="AP840" s="56"/>
      <c r="AQ840" s="56"/>
      <c r="AR840" s="56"/>
    </row>
    <row r="841" ht="15.75" customHeight="1">
      <c r="C841" s="56"/>
      <c r="K841" s="61"/>
      <c r="N841" s="2"/>
      <c r="AC841" s="56"/>
      <c r="AD841" s="56"/>
      <c r="AE841" s="56"/>
      <c r="AF841" s="56"/>
      <c r="AG841" s="56"/>
      <c r="AH841" s="56"/>
      <c r="AI841" s="56"/>
      <c r="AJ841" s="56"/>
      <c r="AK841" s="56"/>
      <c r="AL841" s="58"/>
      <c r="AM841" s="56"/>
      <c r="AN841" s="59"/>
      <c r="AO841" s="60"/>
      <c r="AP841" s="56"/>
      <c r="AQ841" s="56"/>
      <c r="AR841" s="56"/>
    </row>
    <row r="842" ht="15.75" customHeight="1">
      <c r="C842" s="56"/>
      <c r="K842" s="61"/>
      <c r="N842" s="2"/>
      <c r="AC842" s="56"/>
      <c r="AD842" s="56"/>
      <c r="AE842" s="56"/>
      <c r="AF842" s="56"/>
      <c r="AG842" s="56"/>
      <c r="AH842" s="56"/>
      <c r="AI842" s="56"/>
      <c r="AJ842" s="56"/>
      <c r="AK842" s="56"/>
      <c r="AL842" s="58"/>
      <c r="AM842" s="56"/>
      <c r="AN842" s="59"/>
      <c r="AO842" s="60"/>
      <c r="AP842" s="56"/>
      <c r="AQ842" s="56"/>
      <c r="AR842" s="56"/>
    </row>
    <row r="843" ht="15.75" customHeight="1">
      <c r="C843" s="56"/>
      <c r="K843" s="61"/>
      <c r="N843" s="2"/>
      <c r="AC843" s="56"/>
      <c r="AD843" s="56"/>
      <c r="AE843" s="56"/>
      <c r="AF843" s="56"/>
      <c r="AG843" s="56"/>
      <c r="AH843" s="56"/>
      <c r="AI843" s="56"/>
      <c r="AJ843" s="56"/>
      <c r="AK843" s="56"/>
      <c r="AL843" s="58"/>
      <c r="AM843" s="56"/>
      <c r="AN843" s="59"/>
      <c r="AO843" s="60"/>
      <c r="AP843" s="56"/>
      <c r="AQ843" s="56"/>
      <c r="AR843" s="56"/>
    </row>
    <row r="844" ht="15.75" customHeight="1">
      <c r="C844" s="56"/>
      <c r="K844" s="61"/>
      <c r="N844" s="2"/>
      <c r="AC844" s="56"/>
      <c r="AD844" s="56"/>
      <c r="AE844" s="56"/>
      <c r="AF844" s="56"/>
      <c r="AG844" s="56"/>
      <c r="AH844" s="56"/>
      <c r="AI844" s="56"/>
      <c r="AJ844" s="56"/>
      <c r="AK844" s="56"/>
      <c r="AL844" s="58"/>
      <c r="AM844" s="56"/>
      <c r="AN844" s="59"/>
      <c r="AO844" s="60"/>
      <c r="AP844" s="56"/>
      <c r="AQ844" s="56"/>
      <c r="AR844" s="56"/>
    </row>
    <row r="845" ht="15.75" customHeight="1">
      <c r="C845" s="56"/>
      <c r="K845" s="61"/>
      <c r="N845" s="2"/>
      <c r="AC845" s="56"/>
      <c r="AD845" s="56"/>
      <c r="AE845" s="56"/>
      <c r="AF845" s="56"/>
      <c r="AG845" s="56"/>
      <c r="AH845" s="56"/>
      <c r="AI845" s="56"/>
      <c r="AJ845" s="56"/>
      <c r="AK845" s="56"/>
      <c r="AL845" s="58"/>
      <c r="AM845" s="56"/>
      <c r="AN845" s="59"/>
      <c r="AO845" s="60"/>
      <c r="AP845" s="56"/>
      <c r="AQ845" s="56"/>
      <c r="AR845" s="56"/>
    </row>
    <row r="846" ht="15.75" customHeight="1">
      <c r="C846" s="56"/>
      <c r="K846" s="61"/>
      <c r="N846" s="2"/>
      <c r="AC846" s="56"/>
      <c r="AD846" s="56"/>
      <c r="AE846" s="56"/>
      <c r="AF846" s="56"/>
      <c r="AG846" s="56"/>
      <c r="AH846" s="56"/>
      <c r="AI846" s="56"/>
      <c r="AJ846" s="56"/>
      <c r="AK846" s="56"/>
      <c r="AL846" s="58"/>
      <c r="AM846" s="56"/>
      <c r="AN846" s="59"/>
      <c r="AO846" s="60"/>
      <c r="AP846" s="56"/>
      <c r="AQ846" s="56"/>
      <c r="AR846" s="56"/>
    </row>
    <row r="847" ht="15.75" customHeight="1">
      <c r="C847" s="56"/>
      <c r="K847" s="61"/>
      <c r="N847" s="2"/>
      <c r="AC847" s="56"/>
      <c r="AD847" s="56"/>
      <c r="AE847" s="56"/>
      <c r="AF847" s="56"/>
      <c r="AG847" s="56"/>
      <c r="AH847" s="56"/>
      <c r="AI847" s="56"/>
      <c r="AJ847" s="56"/>
      <c r="AK847" s="56"/>
      <c r="AL847" s="58"/>
      <c r="AM847" s="56"/>
      <c r="AN847" s="59"/>
      <c r="AO847" s="60"/>
      <c r="AP847" s="56"/>
      <c r="AQ847" s="56"/>
      <c r="AR847" s="56"/>
    </row>
    <row r="848" ht="15.75" customHeight="1">
      <c r="C848" s="56"/>
      <c r="K848" s="61"/>
      <c r="N848" s="2"/>
      <c r="AC848" s="56"/>
      <c r="AD848" s="56"/>
      <c r="AE848" s="56"/>
      <c r="AF848" s="56"/>
      <c r="AG848" s="56"/>
      <c r="AH848" s="56"/>
      <c r="AI848" s="56"/>
      <c r="AJ848" s="56"/>
      <c r="AK848" s="56"/>
      <c r="AL848" s="58"/>
      <c r="AM848" s="56"/>
      <c r="AN848" s="59"/>
      <c r="AO848" s="60"/>
      <c r="AP848" s="56"/>
      <c r="AQ848" s="56"/>
      <c r="AR848" s="56"/>
    </row>
    <row r="849" ht="15.75" customHeight="1">
      <c r="C849" s="56"/>
      <c r="K849" s="61"/>
      <c r="N849" s="2"/>
      <c r="AC849" s="56"/>
      <c r="AD849" s="56"/>
      <c r="AE849" s="56"/>
      <c r="AF849" s="56"/>
      <c r="AG849" s="56"/>
      <c r="AH849" s="56"/>
      <c r="AI849" s="56"/>
      <c r="AJ849" s="56"/>
      <c r="AK849" s="56"/>
      <c r="AL849" s="58"/>
      <c r="AM849" s="56"/>
      <c r="AN849" s="59"/>
      <c r="AO849" s="60"/>
      <c r="AP849" s="56"/>
      <c r="AQ849" s="56"/>
      <c r="AR849" s="56"/>
    </row>
    <row r="850" ht="15.75" customHeight="1">
      <c r="C850" s="56"/>
      <c r="K850" s="61"/>
      <c r="N850" s="2"/>
      <c r="AC850" s="56"/>
      <c r="AD850" s="56"/>
      <c r="AE850" s="56"/>
      <c r="AF850" s="56"/>
      <c r="AG850" s="56"/>
      <c r="AH850" s="56"/>
      <c r="AI850" s="56"/>
      <c r="AJ850" s="56"/>
      <c r="AK850" s="56"/>
      <c r="AL850" s="58"/>
      <c r="AM850" s="56"/>
      <c r="AN850" s="59"/>
      <c r="AO850" s="60"/>
      <c r="AP850" s="56"/>
      <c r="AQ850" s="56"/>
      <c r="AR850" s="56"/>
    </row>
    <row r="851" ht="15.75" customHeight="1">
      <c r="C851" s="56"/>
      <c r="K851" s="61"/>
      <c r="N851" s="2"/>
      <c r="AC851" s="56"/>
      <c r="AD851" s="56"/>
      <c r="AE851" s="56"/>
      <c r="AF851" s="56"/>
      <c r="AG851" s="56"/>
      <c r="AH851" s="56"/>
      <c r="AI851" s="56"/>
      <c r="AJ851" s="56"/>
      <c r="AK851" s="56"/>
      <c r="AL851" s="58"/>
      <c r="AM851" s="56"/>
      <c r="AN851" s="59"/>
      <c r="AO851" s="60"/>
      <c r="AP851" s="56"/>
      <c r="AQ851" s="56"/>
      <c r="AR851" s="56"/>
    </row>
    <row r="852" ht="15.75" customHeight="1">
      <c r="C852" s="56"/>
      <c r="K852" s="61"/>
      <c r="N852" s="2"/>
      <c r="AC852" s="56"/>
      <c r="AD852" s="56"/>
      <c r="AE852" s="56"/>
      <c r="AF852" s="56"/>
      <c r="AG852" s="56"/>
      <c r="AH852" s="56"/>
      <c r="AI852" s="56"/>
      <c r="AJ852" s="56"/>
      <c r="AK852" s="56"/>
      <c r="AL852" s="58"/>
      <c r="AM852" s="56"/>
      <c r="AN852" s="59"/>
      <c r="AO852" s="60"/>
      <c r="AP852" s="56"/>
      <c r="AQ852" s="56"/>
      <c r="AR852" s="56"/>
    </row>
    <row r="853" ht="15.75" customHeight="1">
      <c r="C853" s="56"/>
      <c r="K853" s="61"/>
      <c r="N853" s="2"/>
      <c r="AC853" s="56"/>
      <c r="AD853" s="56"/>
      <c r="AE853" s="56"/>
      <c r="AF853" s="56"/>
      <c r="AG853" s="56"/>
      <c r="AH853" s="56"/>
      <c r="AI853" s="56"/>
      <c r="AJ853" s="56"/>
      <c r="AK853" s="56"/>
      <c r="AL853" s="58"/>
      <c r="AM853" s="56"/>
      <c r="AN853" s="59"/>
      <c r="AO853" s="60"/>
      <c r="AP853" s="56"/>
      <c r="AQ853" s="56"/>
      <c r="AR853" s="56"/>
    </row>
    <row r="854" ht="15.75" customHeight="1">
      <c r="C854" s="56"/>
      <c r="K854" s="61"/>
      <c r="N854" s="2"/>
      <c r="AC854" s="56"/>
      <c r="AD854" s="56"/>
      <c r="AE854" s="56"/>
      <c r="AF854" s="56"/>
      <c r="AG854" s="56"/>
      <c r="AH854" s="56"/>
      <c r="AI854" s="56"/>
      <c r="AJ854" s="56"/>
      <c r="AK854" s="56"/>
      <c r="AL854" s="58"/>
      <c r="AM854" s="56"/>
      <c r="AN854" s="59"/>
      <c r="AO854" s="60"/>
      <c r="AP854" s="56"/>
      <c r="AQ854" s="56"/>
      <c r="AR854" s="56"/>
    </row>
    <row r="855" ht="15.75" customHeight="1">
      <c r="C855" s="56"/>
      <c r="K855" s="61"/>
      <c r="N855" s="2"/>
      <c r="AC855" s="56"/>
      <c r="AD855" s="56"/>
      <c r="AE855" s="56"/>
      <c r="AF855" s="56"/>
      <c r="AG855" s="56"/>
      <c r="AH855" s="56"/>
      <c r="AI855" s="56"/>
      <c r="AJ855" s="56"/>
      <c r="AK855" s="56"/>
      <c r="AL855" s="58"/>
      <c r="AM855" s="56"/>
      <c r="AN855" s="59"/>
      <c r="AO855" s="60"/>
      <c r="AP855" s="56"/>
      <c r="AQ855" s="56"/>
      <c r="AR855" s="56"/>
    </row>
    <row r="856" ht="15.75" customHeight="1">
      <c r="C856" s="56"/>
      <c r="K856" s="61"/>
      <c r="N856" s="2"/>
      <c r="AC856" s="56"/>
      <c r="AD856" s="56"/>
      <c r="AE856" s="56"/>
      <c r="AF856" s="56"/>
      <c r="AG856" s="56"/>
      <c r="AH856" s="56"/>
      <c r="AI856" s="56"/>
      <c r="AJ856" s="56"/>
      <c r="AK856" s="56"/>
      <c r="AL856" s="58"/>
      <c r="AM856" s="56"/>
      <c r="AN856" s="59"/>
      <c r="AO856" s="60"/>
      <c r="AP856" s="56"/>
      <c r="AQ856" s="56"/>
      <c r="AR856" s="56"/>
    </row>
    <row r="857" ht="15.75" customHeight="1">
      <c r="C857" s="56"/>
      <c r="K857" s="61"/>
      <c r="N857" s="2"/>
      <c r="AC857" s="56"/>
      <c r="AD857" s="56"/>
      <c r="AE857" s="56"/>
      <c r="AF857" s="56"/>
      <c r="AG857" s="56"/>
      <c r="AH857" s="56"/>
      <c r="AI857" s="56"/>
      <c r="AJ857" s="56"/>
      <c r="AK857" s="56"/>
      <c r="AL857" s="58"/>
      <c r="AM857" s="56"/>
      <c r="AN857" s="59"/>
      <c r="AO857" s="60"/>
      <c r="AP857" s="56"/>
      <c r="AQ857" s="56"/>
      <c r="AR857" s="56"/>
    </row>
    <row r="858" ht="15.75" customHeight="1">
      <c r="C858" s="56"/>
      <c r="K858" s="61"/>
      <c r="N858" s="2"/>
      <c r="AC858" s="56"/>
      <c r="AD858" s="56"/>
      <c r="AE858" s="56"/>
      <c r="AF858" s="56"/>
      <c r="AG858" s="56"/>
      <c r="AH858" s="56"/>
      <c r="AI858" s="56"/>
      <c r="AJ858" s="56"/>
      <c r="AK858" s="56"/>
      <c r="AL858" s="58"/>
      <c r="AM858" s="56"/>
      <c r="AN858" s="59"/>
      <c r="AO858" s="60"/>
      <c r="AP858" s="56"/>
      <c r="AQ858" s="56"/>
      <c r="AR858" s="56"/>
    </row>
    <row r="859" ht="15.75" customHeight="1">
      <c r="C859" s="56"/>
      <c r="K859" s="61"/>
      <c r="N859" s="2"/>
      <c r="AC859" s="56"/>
      <c r="AD859" s="56"/>
      <c r="AE859" s="56"/>
      <c r="AF859" s="56"/>
      <c r="AG859" s="56"/>
      <c r="AH859" s="56"/>
      <c r="AI859" s="56"/>
      <c r="AJ859" s="56"/>
      <c r="AK859" s="56"/>
      <c r="AL859" s="58"/>
      <c r="AM859" s="56"/>
      <c r="AN859" s="59"/>
      <c r="AO859" s="60"/>
      <c r="AP859" s="56"/>
      <c r="AQ859" s="56"/>
      <c r="AR859" s="56"/>
    </row>
    <row r="860" ht="15.75" customHeight="1">
      <c r="C860" s="56"/>
      <c r="K860" s="61"/>
      <c r="N860" s="2"/>
      <c r="AC860" s="56"/>
      <c r="AD860" s="56"/>
      <c r="AE860" s="56"/>
      <c r="AF860" s="56"/>
      <c r="AG860" s="56"/>
      <c r="AH860" s="56"/>
      <c r="AI860" s="56"/>
      <c r="AJ860" s="56"/>
      <c r="AK860" s="56"/>
      <c r="AL860" s="58"/>
      <c r="AM860" s="56"/>
      <c r="AN860" s="59"/>
      <c r="AO860" s="60"/>
      <c r="AP860" s="56"/>
      <c r="AQ860" s="56"/>
      <c r="AR860" s="56"/>
    </row>
    <row r="861" ht="15.75" customHeight="1">
      <c r="C861" s="56"/>
      <c r="K861" s="61"/>
      <c r="N861" s="2"/>
      <c r="AC861" s="56"/>
      <c r="AD861" s="56"/>
      <c r="AE861" s="56"/>
      <c r="AF861" s="56"/>
      <c r="AG861" s="56"/>
      <c r="AH861" s="56"/>
      <c r="AI861" s="56"/>
      <c r="AJ861" s="56"/>
      <c r="AK861" s="56"/>
      <c r="AL861" s="58"/>
      <c r="AM861" s="56"/>
      <c r="AN861" s="59"/>
      <c r="AO861" s="60"/>
      <c r="AP861" s="56"/>
      <c r="AQ861" s="56"/>
      <c r="AR861" s="56"/>
    </row>
    <row r="862" ht="15.75" customHeight="1">
      <c r="C862" s="56"/>
      <c r="K862" s="61"/>
      <c r="N862" s="2"/>
      <c r="AC862" s="56"/>
      <c r="AD862" s="56"/>
      <c r="AE862" s="56"/>
      <c r="AF862" s="56"/>
      <c r="AG862" s="56"/>
      <c r="AH862" s="56"/>
      <c r="AI862" s="56"/>
      <c r="AJ862" s="56"/>
      <c r="AK862" s="56"/>
      <c r="AL862" s="58"/>
      <c r="AM862" s="56"/>
      <c r="AN862" s="59"/>
      <c r="AO862" s="60"/>
      <c r="AP862" s="56"/>
      <c r="AQ862" s="56"/>
      <c r="AR862" s="56"/>
    </row>
    <row r="863" ht="15.75" customHeight="1">
      <c r="C863" s="56"/>
      <c r="K863" s="61"/>
      <c r="N863" s="2"/>
      <c r="AC863" s="56"/>
      <c r="AD863" s="56"/>
      <c r="AE863" s="56"/>
      <c r="AF863" s="56"/>
      <c r="AG863" s="56"/>
      <c r="AH863" s="56"/>
      <c r="AI863" s="56"/>
      <c r="AJ863" s="56"/>
      <c r="AK863" s="56"/>
      <c r="AL863" s="58"/>
      <c r="AM863" s="56"/>
      <c r="AN863" s="59"/>
      <c r="AO863" s="60"/>
      <c r="AP863" s="56"/>
      <c r="AQ863" s="56"/>
      <c r="AR863" s="56"/>
    </row>
    <row r="864" ht="15.75" customHeight="1">
      <c r="C864" s="56"/>
      <c r="K864" s="61"/>
      <c r="N864" s="2"/>
      <c r="AC864" s="56"/>
      <c r="AD864" s="56"/>
      <c r="AE864" s="56"/>
      <c r="AF864" s="56"/>
      <c r="AG864" s="56"/>
      <c r="AH864" s="56"/>
      <c r="AI864" s="56"/>
      <c r="AJ864" s="56"/>
      <c r="AK864" s="56"/>
      <c r="AL864" s="58"/>
      <c r="AM864" s="56"/>
      <c r="AN864" s="59"/>
      <c r="AO864" s="60"/>
      <c r="AP864" s="56"/>
      <c r="AQ864" s="56"/>
      <c r="AR864" s="56"/>
    </row>
    <row r="865" ht="15.75" customHeight="1">
      <c r="C865" s="56"/>
      <c r="K865" s="61"/>
      <c r="N865" s="2"/>
      <c r="AC865" s="56"/>
      <c r="AD865" s="56"/>
      <c r="AE865" s="56"/>
      <c r="AF865" s="56"/>
      <c r="AG865" s="56"/>
      <c r="AH865" s="56"/>
      <c r="AI865" s="56"/>
      <c r="AJ865" s="56"/>
      <c r="AK865" s="56"/>
      <c r="AL865" s="58"/>
      <c r="AM865" s="56"/>
      <c r="AN865" s="59"/>
      <c r="AO865" s="60"/>
      <c r="AP865" s="56"/>
      <c r="AQ865" s="56"/>
      <c r="AR865" s="56"/>
    </row>
    <row r="866" ht="15.75" customHeight="1">
      <c r="C866" s="56"/>
      <c r="K866" s="61"/>
      <c r="N866" s="2"/>
      <c r="AC866" s="56"/>
      <c r="AD866" s="56"/>
      <c r="AE866" s="56"/>
      <c r="AF866" s="56"/>
      <c r="AG866" s="56"/>
      <c r="AH866" s="56"/>
      <c r="AI866" s="56"/>
      <c r="AJ866" s="56"/>
      <c r="AK866" s="56"/>
      <c r="AL866" s="58"/>
      <c r="AM866" s="56"/>
      <c r="AN866" s="59"/>
      <c r="AO866" s="60"/>
      <c r="AP866" s="56"/>
      <c r="AQ866" s="56"/>
      <c r="AR866" s="56"/>
    </row>
    <row r="867" ht="15.75" customHeight="1">
      <c r="C867" s="56"/>
      <c r="K867" s="61"/>
      <c r="N867" s="2"/>
      <c r="AC867" s="56"/>
      <c r="AD867" s="56"/>
      <c r="AE867" s="56"/>
      <c r="AF867" s="56"/>
      <c r="AG867" s="56"/>
      <c r="AH867" s="56"/>
      <c r="AI867" s="56"/>
      <c r="AJ867" s="56"/>
      <c r="AK867" s="56"/>
      <c r="AL867" s="58"/>
      <c r="AM867" s="56"/>
      <c r="AN867" s="59"/>
      <c r="AO867" s="60"/>
      <c r="AP867" s="56"/>
      <c r="AQ867" s="56"/>
      <c r="AR867" s="56"/>
    </row>
    <row r="868" ht="15.75" customHeight="1">
      <c r="C868" s="56"/>
      <c r="K868" s="61"/>
      <c r="N868" s="2"/>
      <c r="AC868" s="56"/>
      <c r="AD868" s="56"/>
      <c r="AE868" s="56"/>
      <c r="AF868" s="56"/>
      <c r="AG868" s="56"/>
      <c r="AH868" s="56"/>
      <c r="AI868" s="56"/>
      <c r="AJ868" s="56"/>
      <c r="AK868" s="56"/>
      <c r="AL868" s="58"/>
      <c r="AM868" s="56"/>
      <c r="AN868" s="59"/>
      <c r="AO868" s="60"/>
      <c r="AP868" s="56"/>
      <c r="AQ868" s="56"/>
      <c r="AR868" s="56"/>
    </row>
    <row r="869" ht="15.75" customHeight="1">
      <c r="C869" s="56"/>
      <c r="K869" s="61"/>
      <c r="N869" s="2"/>
      <c r="AC869" s="56"/>
      <c r="AD869" s="56"/>
      <c r="AE869" s="56"/>
      <c r="AF869" s="56"/>
      <c r="AG869" s="56"/>
      <c r="AH869" s="56"/>
      <c r="AI869" s="56"/>
      <c r="AJ869" s="56"/>
      <c r="AK869" s="56"/>
      <c r="AL869" s="58"/>
      <c r="AM869" s="56"/>
      <c r="AN869" s="59"/>
      <c r="AO869" s="60"/>
      <c r="AP869" s="56"/>
      <c r="AQ869" s="56"/>
      <c r="AR869" s="56"/>
    </row>
    <row r="870" ht="15.75" customHeight="1">
      <c r="C870" s="56"/>
      <c r="K870" s="61"/>
      <c r="N870" s="2"/>
      <c r="AC870" s="56"/>
      <c r="AD870" s="56"/>
      <c r="AE870" s="56"/>
      <c r="AF870" s="56"/>
      <c r="AG870" s="56"/>
      <c r="AH870" s="56"/>
      <c r="AI870" s="56"/>
      <c r="AJ870" s="56"/>
      <c r="AK870" s="56"/>
      <c r="AL870" s="58"/>
      <c r="AM870" s="56"/>
      <c r="AN870" s="59"/>
      <c r="AO870" s="60"/>
      <c r="AP870" s="56"/>
      <c r="AQ870" s="56"/>
      <c r="AR870" s="56"/>
    </row>
    <row r="871" ht="15.75" customHeight="1">
      <c r="C871" s="56"/>
      <c r="K871" s="61"/>
      <c r="N871" s="2"/>
      <c r="AC871" s="56"/>
      <c r="AD871" s="56"/>
      <c r="AE871" s="56"/>
      <c r="AF871" s="56"/>
      <c r="AG871" s="56"/>
      <c r="AH871" s="56"/>
      <c r="AI871" s="56"/>
      <c r="AJ871" s="56"/>
      <c r="AK871" s="56"/>
      <c r="AL871" s="58"/>
      <c r="AM871" s="56"/>
      <c r="AN871" s="59"/>
      <c r="AO871" s="60"/>
      <c r="AP871" s="56"/>
      <c r="AQ871" s="56"/>
      <c r="AR871" s="56"/>
    </row>
    <row r="872" ht="15.75" customHeight="1">
      <c r="C872" s="56"/>
      <c r="K872" s="61"/>
      <c r="N872" s="2"/>
      <c r="AC872" s="56"/>
      <c r="AD872" s="56"/>
      <c r="AE872" s="56"/>
      <c r="AF872" s="56"/>
      <c r="AG872" s="56"/>
      <c r="AH872" s="56"/>
      <c r="AI872" s="56"/>
      <c r="AJ872" s="56"/>
      <c r="AK872" s="56"/>
      <c r="AL872" s="58"/>
      <c r="AM872" s="56"/>
      <c r="AN872" s="59"/>
      <c r="AO872" s="60"/>
      <c r="AP872" s="56"/>
      <c r="AQ872" s="56"/>
      <c r="AR872" s="56"/>
    </row>
    <row r="873" ht="15.75" customHeight="1">
      <c r="C873" s="56"/>
      <c r="K873" s="61"/>
      <c r="N873" s="2"/>
      <c r="AC873" s="56"/>
      <c r="AD873" s="56"/>
      <c r="AE873" s="56"/>
      <c r="AF873" s="56"/>
      <c r="AG873" s="56"/>
      <c r="AH873" s="56"/>
      <c r="AI873" s="56"/>
      <c r="AJ873" s="56"/>
      <c r="AK873" s="56"/>
      <c r="AL873" s="58"/>
      <c r="AM873" s="56"/>
      <c r="AN873" s="59"/>
      <c r="AO873" s="60"/>
      <c r="AP873" s="56"/>
      <c r="AQ873" s="56"/>
      <c r="AR873" s="56"/>
    </row>
    <row r="874" ht="15.75" customHeight="1">
      <c r="C874" s="56"/>
      <c r="K874" s="61"/>
      <c r="N874" s="2"/>
      <c r="AC874" s="56"/>
      <c r="AD874" s="56"/>
      <c r="AE874" s="56"/>
      <c r="AF874" s="56"/>
      <c r="AG874" s="56"/>
      <c r="AH874" s="56"/>
      <c r="AI874" s="56"/>
      <c r="AJ874" s="56"/>
      <c r="AK874" s="56"/>
      <c r="AL874" s="58"/>
      <c r="AM874" s="56"/>
      <c r="AN874" s="59"/>
      <c r="AO874" s="60"/>
      <c r="AP874" s="56"/>
      <c r="AQ874" s="56"/>
      <c r="AR874" s="56"/>
    </row>
    <row r="875" ht="15.75" customHeight="1">
      <c r="C875" s="56"/>
      <c r="K875" s="61"/>
      <c r="N875" s="2"/>
      <c r="AC875" s="56"/>
      <c r="AD875" s="56"/>
      <c r="AE875" s="56"/>
      <c r="AF875" s="56"/>
      <c r="AG875" s="56"/>
      <c r="AH875" s="56"/>
      <c r="AI875" s="56"/>
      <c r="AJ875" s="56"/>
      <c r="AK875" s="56"/>
      <c r="AL875" s="58"/>
      <c r="AM875" s="56"/>
      <c r="AN875" s="59"/>
      <c r="AO875" s="60"/>
      <c r="AP875" s="56"/>
      <c r="AQ875" s="56"/>
      <c r="AR875" s="56"/>
    </row>
    <row r="876" ht="15.75" customHeight="1">
      <c r="C876" s="56"/>
      <c r="K876" s="61"/>
      <c r="N876" s="2"/>
      <c r="AC876" s="56"/>
      <c r="AD876" s="56"/>
      <c r="AE876" s="56"/>
      <c r="AF876" s="56"/>
      <c r="AG876" s="56"/>
      <c r="AH876" s="56"/>
      <c r="AI876" s="56"/>
      <c r="AJ876" s="56"/>
      <c r="AK876" s="56"/>
      <c r="AL876" s="58"/>
      <c r="AM876" s="56"/>
      <c r="AN876" s="59"/>
      <c r="AO876" s="60"/>
      <c r="AP876" s="56"/>
      <c r="AQ876" s="56"/>
      <c r="AR876" s="56"/>
    </row>
    <row r="877" ht="15.75" customHeight="1">
      <c r="C877" s="56"/>
      <c r="K877" s="61"/>
      <c r="N877" s="2"/>
      <c r="AC877" s="56"/>
      <c r="AD877" s="56"/>
      <c r="AE877" s="56"/>
      <c r="AF877" s="56"/>
      <c r="AG877" s="56"/>
      <c r="AH877" s="56"/>
      <c r="AI877" s="56"/>
      <c r="AJ877" s="56"/>
      <c r="AK877" s="56"/>
      <c r="AL877" s="58"/>
      <c r="AM877" s="56"/>
      <c r="AN877" s="59"/>
      <c r="AO877" s="60"/>
      <c r="AP877" s="56"/>
      <c r="AQ877" s="56"/>
      <c r="AR877" s="56"/>
    </row>
    <row r="878" ht="15.75" customHeight="1">
      <c r="C878" s="56"/>
      <c r="K878" s="61"/>
      <c r="N878" s="2"/>
      <c r="AC878" s="56"/>
      <c r="AD878" s="56"/>
      <c r="AE878" s="56"/>
      <c r="AF878" s="56"/>
      <c r="AG878" s="56"/>
      <c r="AH878" s="56"/>
      <c r="AI878" s="56"/>
      <c r="AJ878" s="56"/>
      <c r="AK878" s="56"/>
      <c r="AL878" s="58"/>
      <c r="AM878" s="56"/>
      <c r="AN878" s="59"/>
      <c r="AO878" s="60"/>
      <c r="AP878" s="56"/>
      <c r="AQ878" s="56"/>
      <c r="AR878" s="56"/>
    </row>
    <row r="879" ht="15.75" customHeight="1">
      <c r="C879" s="56"/>
      <c r="K879" s="61"/>
      <c r="N879" s="2"/>
      <c r="AC879" s="56"/>
      <c r="AD879" s="56"/>
      <c r="AE879" s="56"/>
      <c r="AF879" s="56"/>
      <c r="AG879" s="56"/>
      <c r="AH879" s="56"/>
      <c r="AI879" s="56"/>
      <c r="AJ879" s="56"/>
      <c r="AK879" s="56"/>
      <c r="AL879" s="58"/>
      <c r="AM879" s="56"/>
      <c r="AN879" s="59"/>
      <c r="AO879" s="60"/>
      <c r="AP879" s="56"/>
      <c r="AQ879" s="56"/>
      <c r="AR879" s="56"/>
    </row>
    <row r="880" ht="15.75" customHeight="1">
      <c r="C880" s="56"/>
      <c r="K880" s="61"/>
      <c r="N880" s="2"/>
      <c r="AC880" s="56"/>
      <c r="AD880" s="56"/>
      <c r="AE880" s="56"/>
      <c r="AF880" s="56"/>
      <c r="AG880" s="56"/>
      <c r="AH880" s="56"/>
      <c r="AI880" s="56"/>
      <c r="AJ880" s="56"/>
      <c r="AK880" s="56"/>
      <c r="AL880" s="58"/>
      <c r="AM880" s="56"/>
      <c r="AN880" s="59"/>
      <c r="AO880" s="60"/>
      <c r="AP880" s="56"/>
      <c r="AQ880" s="56"/>
      <c r="AR880" s="56"/>
    </row>
    <row r="881" ht="15.75" customHeight="1">
      <c r="C881" s="56"/>
      <c r="K881" s="61"/>
      <c r="N881" s="2"/>
      <c r="AC881" s="56"/>
      <c r="AD881" s="56"/>
      <c r="AE881" s="56"/>
      <c r="AF881" s="56"/>
      <c r="AG881" s="56"/>
      <c r="AH881" s="56"/>
      <c r="AI881" s="56"/>
      <c r="AJ881" s="56"/>
      <c r="AK881" s="56"/>
      <c r="AL881" s="58"/>
      <c r="AM881" s="56"/>
      <c r="AN881" s="59"/>
      <c r="AO881" s="60"/>
      <c r="AP881" s="56"/>
      <c r="AQ881" s="56"/>
      <c r="AR881" s="56"/>
    </row>
    <row r="882" ht="15.75" customHeight="1">
      <c r="C882" s="56"/>
      <c r="K882" s="61"/>
      <c r="N882" s="2"/>
      <c r="AC882" s="56"/>
      <c r="AD882" s="56"/>
      <c r="AE882" s="56"/>
      <c r="AF882" s="56"/>
      <c r="AG882" s="56"/>
      <c r="AH882" s="56"/>
      <c r="AI882" s="56"/>
      <c r="AJ882" s="56"/>
      <c r="AK882" s="56"/>
      <c r="AL882" s="58"/>
      <c r="AM882" s="56"/>
      <c r="AN882" s="59"/>
      <c r="AO882" s="60"/>
      <c r="AP882" s="56"/>
      <c r="AQ882" s="56"/>
      <c r="AR882" s="56"/>
    </row>
    <row r="883" ht="15.75" customHeight="1">
      <c r="C883" s="56"/>
      <c r="K883" s="61"/>
      <c r="N883" s="2"/>
      <c r="AC883" s="56"/>
      <c r="AD883" s="56"/>
      <c r="AE883" s="56"/>
      <c r="AF883" s="56"/>
      <c r="AG883" s="56"/>
      <c r="AH883" s="56"/>
      <c r="AI883" s="56"/>
      <c r="AJ883" s="56"/>
      <c r="AK883" s="56"/>
      <c r="AL883" s="58"/>
      <c r="AM883" s="56"/>
      <c r="AN883" s="59"/>
      <c r="AO883" s="60"/>
      <c r="AP883" s="56"/>
      <c r="AQ883" s="56"/>
      <c r="AR883" s="56"/>
    </row>
    <row r="884" ht="15.75" customHeight="1">
      <c r="C884" s="56"/>
      <c r="K884" s="61"/>
      <c r="N884" s="2"/>
      <c r="AC884" s="56"/>
      <c r="AD884" s="56"/>
      <c r="AE884" s="56"/>
      <c r="AF884" s="56"/>
      <c r="AG884" s="56"/>
      <c r="AH884" s="56"/>
      <c r="AI884" s="56"/>
      <c r="AJ884" s="56"/>
      <c r="AK884" s="56"/>
      <c r="AL884" s="58"/>
      <c r="AM884" s="56"/>
      <c r="AN884" s="59"/>
      <c r="AO884" s="60"/>
      <c r="AP884" s="56"/>
      <c r="AQ884" s="56"/>
      <c r="AR884" s="56"/>
    </row>
    <row r="885" ht="15.75" customHeight="1">
      <c r="C885" s="56"/>
      <c r="K885" s="61"/>
      <c r="N885" s="2"/>
      <c r="AC885" s="56"/>
      <c r="AD885" s="56"/>
      <c r="AE885" s="56"/>
      <c r="AF885" s="56"/>
      <c r="AG885" s="56"/>
      <c r="AH885" s="56"/>
      <c r="AI885" s="56"/>
      <c r="AJ885" s="56"/>
      <c r="AK885" s="56"/>
      <c r="AL885" s="58"/>
      <c r="AM885" s="56"/>
      <c r="AN885" s="59"/>
      <c r="AO885" s="60"/>
      <c r="AP885" s="56"/>
      <c r="AQ885" s="56"/>
      <c r="AR885" s="56"/>
    </row>
    <row r="886" ht="15.75" customHeight="1">
      <c r="C886" s="56"/>
      <c r="K886" s="61"/>
      <c r="N886" s="2"/>
      <c r="AC886" s="56"/>
      <c r="AD886" s="56"/>
      <c r="AE886" s="56"/>
      <c r="AF886" s="56"/>
      <c r="AG886" s="56"/>
      <c r="AH886" s="56"/>
      <c r="AI886" s="56"/>
      <c r="AJ886" s="56"/>
      <c r="AK886" s="56"/>
      <c r="AL886" s="58"/>
      <c r="AM886" s="56"/>
      <c r="AN886" s="59"/>
      <c r="AO886" s="60"/>
      <c r="AP886" s="56"/>
      <c r="AQ886" s="56"/>
      <c r="AR886" s="56"/>
    </row>
    <row r="887" ht="15.75" customHeight="1">
      <c r="C887" s="56"/>
      <c r="K887" s="61"/>
      <c r="N887" s="2"/>
      <c r="AC887" s="56"/>
      <c r="AD887" s="56"/>
      <c r="AE887" s="56"/>
      <c r="AF887" s="56"/>
      <c r="AG887" s="56"/>
      <c r="AH887" s="56"/>
      <c r="AI887" s="56"/>
      <c r="AJ887" s="56"/>
      <c r="AK887" s="56"/>
      <c r="AL887" s="58"/>
      <c r="AM887" s="56"/>
      <c r="AN887" s="59"/>
      <c r="AO887" s="60"/>
      <c r="AP887" s="56"/>
      <c r="AQ887" s="56"/>
      <c r="AR887" s="56"/>
    </row>
    <row r="888" ht="15.75" customHeight="1">
      <c r="C888" s="56"/>
      <c r="K888" s="61"/>
      <c r="N888" s="2"/>
      <c r="AC888" s="56"/>
      <c r="AD888" s="56"/>
      <c r="AE888" s="56"/>
      <c r="AF888" s="56"/>
      <c r="AG888" s="56"/>
      <c r="AH888" s="56"/>
      <c r="AI888" s="56"/>
      <c r="AJ888" s="56"/>
      <c r="AK888" s="56"/>
      <c r="AL888" s="58"/>
      <c r="AM888" s="56"/>
      <c r="AN888" s="59"/>
      <c r="AO888" s="60"/>
      <c r="AP888" s="56"/>
      <c r="AQ888" s="56"/>
      <c r="AR888" s="56"/>
    </row>
    <row r="889" ht="15.75" customHeight="1">
      <c r="C889" s="56"/>
      <c r="K889" s="61"/>
      <c r="N889" s="2"/>
      <c r="AC889" s="56"/>
      <c r="AD889" s="56"/>
      <c r="AE889" s="56"/>
      <c r="AF889" s="56"/>
      <c r="AG889" s="56"/>
      <c r="AH889" s="56"/>
      <c r="AI889" s="56"/>
      <c r="AJ889" s="56"/>
      <c r="AK889" s="56"/>
      <c r="AL889" s="58"/>
      <c r="AM889" s="56"/>
      <c r="AN889" s="59"/>
      <c r="AO889" s="60"/>
      <c r="AP889" s="56"/>
      <c r="AQ889" s="56"/>
      <c r="AR889" s="56"/>
    </row>
    <row r="890" ht="15.75" customHeight="1">
      <c r="C890" s="56"/>
      <c r="K890" s="61"/>
      <c r="N890" s="2"/>
      <c r="AC890" s="56"/>
      <c r="AD890" s="56"/>
      <c r="AE890" s="56"/>
      <c r="AF890" s="56"/>
      <c r="AG890" s="56"/>
      <c r="AH890" s="56"/>
      <c r="AI890" s="56"/>
      <c r="AJ890" s="56"/>
      <c r="AK890" s="56"/>
      <c r="AL890" s="58"/>
      <c r="AM890" s="56"/>
      <c r="AN890" s="59"/>
      <c r="AO890" s="60"/>
      <c r="AP890" s="56"/>
      <c r="AQ890" s="56"/>
      <c r="AR890" s="56"/>
    </row>
    <row r="891" ht="15.75" customHeight="1">
      <c r="C891" s="56"/>
      <c r="K891" s="61"/>
      <c r="N891" s="2"/>
      <c r="AC891" s="56"/>
      <c r="AD891" s="56"/>
      <c r="AE891" s="56"/>
      <c r="AF891" s="56"/>
      <c r="AG891" s="56"/>
      <c r="AH891" s="56"/>
      <c r="AI891" s="56"/>
      <c r="AJ891" s="56"/>
      <c r="AK891" s="56"/>
      <c r="AL891" s="58"/>
      <c r="AM891" s="56"/>
      <c r="AN891" s="59"/>
      <c r="AO891" s="60"/>
      <c r="AP891" s="56"/>
      <c r="AQ891" s="56"/>
      <c r="AR891" s="56"/>
    </row>
    <row r="892" ht="15.75" customHeight="1">
      <c r="C892" s="56"/>
      <c r="K892" s="61"/>
      <c r="N892" s="2"/>
      <c r="AC892" s="56"/>
      <c r="AD892" s="56"/>
      <c r="AE892" s="56"/>
      <c r="AF892" s="56"/>
      <c r="AG892" s="56"/>
      <c r="AH892" s="56"/>
      <c r="AI892" s="56"/>
      <c r="AJ892" s="56"/>
      <c r="AK892" s="56"/>
      <c r="AL892" s="58"/>
      <c r="AM892" s="56"/>
      <c r="AN892" s="59"/>
      <c r="AO892" s="60"/>
      <c r="AP892" s="56"/>
      <c r="AQ892" s="56"/>
      <c r="AR892" s="56"/>
    </row>
    <row r="893" ht="15.75" customHeight="1">
      <c r="C893" s="56"/>
      <c r="K893" s="61"/>
      <c r="N893" s="2"/>
      <c r="AC893" s="56"/>
      <c r="AD893" s="56"/>
      <c r="AE893" s="56"/>
      <c r="AF893" s="56"/>
      <c r="AG893" s="56"/>
      <c r="AH893" s="56"/>
      <c r="AI893" s="56"/>
      <c r="AJ893" s="56"/>
      <c r="AK893" s="56"/>
      <c r="AL893" s="58"/>
      <c r="AM893" s="56"/>
      <c r="AN893" s="59"/>
      <c r="AO893" s="60"/>
      <c r="AP893" s="56"/>
      <c r="AQ893" s="56"/>
      <c r="AR893" s="56"/>
    </row>
    <row r="894" ht="15.75" customHeight="1">
      <c r="C894" s="56"/>
      <c r="K894" s="61"/>
      <c r="N894" s="2"/>
      <c r="AC894" s="56"/>
      <c r="AD894" s="56"/>
      <c r="AE894" s="56"/>
      <c r="AF894" s="56"/>
      <c r="AG894" s="56"/>
      <c r="AH894" s="56"/>
      <c r="AI894" s="56"/>
      <c r="AJ894" s="56"/>
      <c r="AK894" s="56"/>
      <c r="AL894" s="58"/>
      <c r="AM894" s="56"/>
      <c r="AN894" s="59"/>
      <c r="AO894" s="60"/>
      <c r="AP894" s="56"/>
      <c r="AQ894" s="56"/>
      <c r="AR894" s="56"/>
    </row>
    <row r="895" ht="15.75" customHeight="1">
      <c r="C895" s="56"/>
      <c r="K895" s="61"/>
      <c r="N895" s="2"/>
      <c r="AC895" s="56"/>
      <c r="AD895" s="56"/>
      <c r="AE895" s="56"/>
      <c r="AF895" s="56"/>
      <c r="AG895" s="56"/>
      <c r="AH895" s="56"/>
      <c r="AI895" s="56"/>
      <c r="AJ895" s="56"/>
      <c r="AK895" s="56"/>
      <c r="AL895" s="58"/>
      <c r="AM895" s="56"/>
      <c r="AN895" s="59"/>
      <c r="AO895" s="60"/>
      <c r="AP895" s="56"/>
      <c r="AQ895" s="56"/>
      <c r="AR895" s="56"/>
    </row>
    <row r="896" ht="15.75" customHeight="1">
      <c r="C896" s="56"/>
      <c r="K896" s="61"/>
      <c r="N896" s="2"/>
      <c r="AC896" s="56"/>
      <c r="AD896" s="56"/>
      <c r="AE896" s="56"/>
      <c r="AF896" s="56"/>
      <c r="AG896" s="56"/>
      <c r="AH896" s="56"/>
      <c r="AI896" s="56"/>
      <c r="AJ896" s="56"/>
      <c r="AK896" s="56"/>
      <c r="AL896" s="58"/>
      <c r="AM896" s="56"/>
      <c r="AN896" s="59"/>
      <c r="AO896" s="60"/>
      <c r="AP896" s="56"/>
      <c r="AQ896" s="56"/>
      <c r="AR896" s="56"/>
    </row>
    <row r="897" ht="15.75" customHeight="1">
      <c r="C897" s="56"/>
      <c r="K897" s="61"/>
      <c r="N897" s="2"/>
      <c r="AC897" s="56"/>
      <c r="AD897" s="56"/>
      <c r="AE897" s="56"/>
      <c r="AF897" s="56"/>
      <c r="AG897" s="56"/>
      <c r="AH897" s="56"/>
      <c r="AI897" s="56"/>
      <c r="AJ897" s="56"/>
      <c r="AK897" s="56"/>
      <c r="AL897" s="58"/>
      <c r="AM897" s="56"/>
      <c r="AN897" s="59"/>
      <c r="AO897" s="60"/>
      <c r="AP897" s="56"/>
      <c r="AQ897" s="56"/>
      <c r="AR897" s="56"/>
    </row>
    <row r="898" ht="15.75" customHeight="1">
      <c r="C898" s="56"/>
      <c r="K898" s="61"/>
      <c r="N898" s="2"/>
      <c r="AC898" s="56"/>
      <c r="AD898" s="56"/>
      <c r="AE898" s="56"/>
      <c r="AF898" s="56"/>
      <c r="AG898" s="56"/>
      <c r="AH898" s="56"/>
      <c r="AI898" s="56"/>
      <c r="AJ898" s="56"/>
      <c r="AK898" s="56"/>
      <c r="AL898" s="58"/>
      <c r="AM898" s="56"/>
      <c r="AN898" s="59"/>
      <c r="AO898" s="60"/>
      <c r="AP898" s="56"/>
      <c r="AQ898" s="56"/>
      <c r="AR898" s="56"/>
    </row>
    <row r="899" ht="15.75" customHeight="1">
      <c r="C899" s="56"/>
      <c r="K899" s="61"/>
      <c r="N899" s="2"/>
      <c r="AC899" s="56"/>
      <c r="AD899" s="56"/>
      <c r="AE899" s="56"/>
      <c r="AF899" s="56"/>
      <c r="AG899" s="56"/>
      <c r="AH899" s="56"/>
      <c r="AI899" s="56"/>
      <c r="AJ899" s="56"/>
      <c r="AK899" s="56"/>
      <c r="AL899" s="58"/>
      <c r="AM899" s="56"/>
      <c r="AN899" s="59"/>
      <c r="AO899" s="60"/>
      <c r="AP899" s="56"/>
      <c r="AQ899" s="56"/>
      <c r="AR899" s="56"/>
    </row>
    <row r="900" ht="15.75" customHeight="1">
      <c r="C900" s="56"/>
      <c r="K900" s="61"/>
      <c r="N900" s="2"/>
      <c r="AC900" s="56"/>
      <c r="AD900" s="56"/>
      <c r="AE900" s="56"/>
      <c r="AF900" s="56"/>
      <c r="AG900" s="56"/>
      <c r="AH900" s="56"/>
      <c r="AI900" s="56"/>
      <c r="AJ900" s="56"/>
      <c r="AK900" s="56"/>
      <c r="AL900" s="58"/>
      <c r="AM900" s="56"/>
      <c r="AN900" s="59"/>
      <c r="AO900" s="60"/>
      <c r="AP900" s="56"/>
      <c r="AQ900" s="56"/>
      <c r="AR900" s="56"/>
    </row>
    <row r="901" ht="15.75" customHeight="1">
      <c r="C901" s="56"/>
      <c r="K901" s="61"/>
      <c r="N901" s="2"/>
      <c r="AC901" s="56"/>
      <c r="AD901" s="56"/>
      <c r="AE901" s="56"/>
      <c r="AF901" s="56"/>
      <c r="AG901" s="56"/>
      <c r="AH901" s="56"/>
      <c r="AI901" s="56"/>
      <c r="AJ901" s="56"/>
      <c r="AK901" s="56"/>
      <c r="AL901" s="58"/>
      <c r="AM901" s="56"/>
      <c r="AN901" s="59"/>
      <c r="AO901" s="60"/>
      <c r="AP901" s="56"/>
      <c r="AQ901" s="56"/>
      <c r="AR901" s="56"/>
    </row>
    <row r="902" ht="15.75" customHeight="1">
      <c r="C902" s="56"/>
      <c r="K902" s="61"/>
      <c r="N902" s="2"/>
      <c r="AC902" s="56"/>
      <c r="AD902" s="56"/>
      <c r="AE902" s="56"/>
      <c r="AF902" s="56"/>
      <c r="AG902" s="56"/>
      <c r="AH902" s="56"/>
      <c r="AI902" s="56"/>
      <c r="AJ902" s="56"/>
      <c r="AK902" s="56"/>
      <c r="AL902" s="58"/>
      <c r="AM902" s="56"/>
      <c r="AN902" s="59"/>
      <c r="AO902" s="60"/>
      <c r="AP902" s="56"/>
      <c r="AQ902" s="56"/>
      <c r="AR902" s="56"/>
    </row>
    <row r="903" ht="15.75" customHeight="1">
      <c r="C903" s="56"/>
      <c r="K903" s="61"/>
      <c r="N903" s="2"/>
      <c r="AC903" s="56"/>
      <c r="AD903" s="56"/>
      <c r="AE903" s="56"/>
      <c r="AF903" s="56"/>
      <c r="AG903" s="56"/>
      <c r="AH903" s="56"/>
      <c r="AI903" s="56"/>
      <c r="AJ903" s="56"/>
      <c r="AK903" s="56"/>
      <c r="AL903" s="58"/>
      <c r="AM903" s="56"/>
      <c r="AN903" s="59"/>
      <c r="AO903" s="60"/>
      <c r="AP903" s="56"/>
      <c r="AQ903" s="56"/>
      <c r="AR903" s="56"/>
    </row>
    <row r="904" ht="15.75" customHeight="1">
      <c r="C904" s="56"/>
      <c r="K904" s="61"/>
      <c r="N904" s="2"/>
      <c r="AC904" s="56"/>
      <c r="AD904" s="56"/>
      <c r="AE904" s="56"/>
      <c r="AF904" s="56"/>
      <c r="AG904" s="56"/>
      <c r="AH904" s="56"/>
      <c r="AI904" s="56"/>
      <c r="AJ904" s="56"/>
      <c r="AK904" s="56"/>
      <c r="AL904" s="58"/>
      <c r="AM904" s="56"/>
      <c r="AN904" s="59"/>
      <c r="AO904" s="60"/>
      <c r="AP904" s="56"/>
      <c r="AQ904" s="56"/>
      <c r="AR904" s="56"/>
    </row>
    <row r="905" ht="15.75" customHeight="1">
      <c r="C905" s="56"/>
      <c r="K905" s="61"/>
      <c r="N905" s="2"/>
      <c r="AC905" s="56"/>
      <c r="AD905" s="56"/>
      <c r="AE905" s="56"/>
      <c r="AF905" s="56"/>
      <c r="AG905" s="56"/>
      <c r="AH905" s="56"/>
      <c r="AI905" s="56"/>
      <c r="AJ905" s="56"/>
      <c r="AK905" s="56"/>
      <c r="AL905" s="58"/>
      <c r="AM905" s="56"/>
      <c r="AN905" s="59"/>
      <c r="AO905" s="60"/>
      <c r="AP905" s="56"/>
      <c r="AQ905" s="56"/>
      <c r="AR905" s="56"/>
    </row>
    <row r="906" ht="15.75" customHeight="1">
      <c r="C906" s="56"/>
      <c r="K906" s="61"/>
      <c r="N906" s="2"/>
      <c r="AC906" s="56"/>
      <c r="AD906" s="56"/>
      <c r="AE906" s="56"/>
      <c r="AF906" s="56"/>
      <c r="AG906" s="56"/>
      <c r="AH906" s="56"/>
      <c r="AI906" s="56"/>
      <c r="AJ906" s="56"/>
      <c r="AK906" s="56"/>
      <c r="AL906" s="58"/>
      <c r="AM906" s="56"/>
      <c r="AN906" s="59"/>
      <c r="AO906" s="60"/>
      <c r="AP906" s="56"/>
      <c r="AQ906" s="56"/>
      <c r="AR906" s="56"/>
    </row>
    <row r="907" ht="15.75" customHeight="1">
      <c r="C907" s="56"/>
      <c r="K907" s="61"/>
      <c r="N907" s="2"/>
      <c r="AC907" s="56"/>
      <c r="AD907" s="56"/>
      <c r="AE907" s="56"/>
      <c r="AF907" s="56"/>
      <c r="AG907" s="56"/>
      <c r="AH907" s="56"/>
      <c r="AI907" s="56"/>
      <c r="AJ907" s="56"/>
      <c r="AK907" s="56"/>
      <c r="AL907" s="58"/>
      <c r="AM907" s="56"/>
      <c r="AN907" s="59"/>
      <c r="AO907" s="60"/>
      <c r="AP907" s="56"/>
      <c r="AQ907" s="56"/>
      <c r="AR907" s="56"/>
    </row>
    <row r="908" ht="15.75" customHeight="1">
      <c r="C908" s="56"/>
      <c r="K908" s="61"/>
      <c r="N908" s="2"/>
      <c r="AC908" s="56"/>
      <c r="AD908" s="56"/>
      <c r="AE908" s="56"/>
      <c r="AF908" s="56"/>
      <c r="AG908" s="56"/>
      <c r="AH908" s="56"/>
      <c r="AI908" s="56"/>
      <c r="AJ908" s="56"/>
      <c r="AK908" s="56"/>
      <c r="AL908" s="58"/>
      <c r="AM908" s="56"/>
      <c r="AN908" s="59"/>
      <c r="AO908" s="60"/>
      <c r="AP908" s="56"/>
      <c r="AQ908" s="56"/>
      <c r="AR908" s="56"/>
    </row>
    <row r="909" ht="15.75" customHeight="1">
      <c r="C909" s="56"/>
      <c r="K909" s="61"/>
      <c r="N909" s="2"/>
      <c r="AC909" s="56"/>
      <c r="AD909" s="56"/>
      <c r="AE909" s="56"/>
      <c r="AF909" s="56"/>
      <c r="AG909" s="56"/>
      <c r="AH909" s="56"/>
      <c r="AI909" s="56"/>
      <c r="AJ909" s="56"/>
      <c r="AK909" s="56"/>
      <c r="AL909" s="58"/>
      <c r="AM909" s="56"/>
      <c r="AN909" s="59"/>
      <c r="AO909" s="60"/>
      <c r="AP909" s="56"/>
      <c r="AQ909" s="56"/>
      <c r="AR909" s="56"/>
    </row>
    <row r="910" ht="15.75" customHeight="1">
      <c r="C910" s="56"/>
      <c r="K910" s="61"/>
      <c r="N910" s="2"/>
      <c r="AC910" s="56"/>
      <c r="AD910" s="56"/>
      <c r="AE910" s="56"/>
      <c r="AF910" s="56"/>
      <c r="AG910" s="56"/>
      <c r="AH910" s="56"/>
      <c r="AI910" s="56"/>
      <c r="AJ910" s="56"/>
      <c r="AK910" s="56"/>
      <c r="AL910" s="58"/>
      <c r="AM910" s="56"/>
      <c r="AN910" s="59"/>
      <c r="AO910" s="60"/>
      <c r="AP910" s="56"/>
      <c r="AQ910" s="56"/>
      <c r="AR910" s="56"/>
    </row>
    <row r="911" ht="15.75" customHeight="1">
      <c r="C911" s="56"/>
      <c r="K911" s="61"/>
      <c r="N911" s="2"/>
      <c r="AC911" s="56"/>
      <c r="AD911" s="56"/>
      <c r="AE911" s="56"/>
      <c r="AF911" s="56"/>
      <c r="AG911" s="56"/>
      <c r="AH911" s="56"/>
      <c r="AI911" s="56"/>
      <c r="AJ911" s="56"/>
      <c r="AK911" s="56"/>
      <c r="AL911" s="58"/>
      <c r="AM911" s="56"/>
      <c r="AN911" s="59"/>
      <c r="AO911" s="60"/>
      <c r="AP911" s="56"/>
      <c r="AQ911" s="56"/>
      <c r="AR911" s="56"/>
    </row>
    <row r="912" ht="15.75" customHeight="1">
      <c r="C912" s="56"/>
      <c r="K912" s="61"/>
      <c r="N912" s="2"/>
      <c r="AC912" s="56"/>
      <c r="AD912" s="56"/>
      <c r="AE912" s="56"/>
      <c r="AF912" s="56"/>
      <c r="AG912" s="56"/>
      <c r="AH912" s="56"/>
      <c r="AI912" s="56"/>
      <c r="AJ912" s="56"/>
      <c r="AK912" s="56"/>
      <c r="AL912" s="58"/>
      <c r="AM912" s="56"/>
      <c r="AN912" s="59"/>
      <c r="AO912" s="60"/>
      <c r="AP912" s="56"/>
      <c r="AQ912" s="56"/>
      <c r="AR912" s="56"/>
    </row>
    <row r="913" ht="15.75" customHeight="1">
      <c r="C913" s="56"/>
      <c r="K913" s="61"/>
      <c r="N913" s="2"/>
      <c r="AC913" s="56"/>
      <c r="AD913" s="56"/>
      <c r="AE913" s="56"/>
      <c r="AF913" s="56"/>
      <c r="AG913" s="56"/>
      <c r="AH913" s="56"/>
      <c r="AI913" s="56"/>
      <c r="AJ913" s="56"/>
      <c r="AK913" s="56"/>
      <c r="AL913" s="58"/>
      <c r="AM913" s="56"/>
      <c r="AN913" s="59"/>
      <c r="AO913" s="60"/>
      <c r="AP913" s="56"/>
      <c r="AQ913" s="56"/>
      <c r="AR913" s="56"/>
    </row>
    <row r="914" ht="15.75" customHeight="1">
      <c r="C914" s="56"/>
      <c r="K914" s="61"/>
      <c r="N914" s="2"/>
      <c r="AC914" s="56"/>
      <c r="AD914" s="56"/>
      <c r="AE914" s="56"/>
      <c r="AF914" s="56"/>
      <c r="AG914" s="56"/>
      <c r="AH914" s="56"/>
      <c r="AI914" s="56"/>
      <c r="AJ914" s="56"/>
      <c r="AK914" s="56"/>
      <c r="AL914" s="58"/>
      <c r="AM914" s="56"/>
      <c r="AN914" s="59"/>
      <c r="AO914" s="60"/>
      <c r="AP914" s="56"/>
      <c r="AQ914" s="56"/>
      <c r="AR914" s="56"/>
    </row>
    <row r="915" ht="15.75" customHeight="1">
      <c r="C915" s="56"/>
      <c r="K915" s="61"/>
      <c r="N915" s="2"/>
      <c r="AC915" s="56"/>
      <c r="AD915" s="56"/>
      <c r="AE915" s="56"/>
      <c r="AF915" s="56"/>
      <c r="AG915" s="56"/>
      <c r="AH915" s="56"/>
      <c r="AI915" s="56"/>
      <c r="AJ915" s="56"/>
      <c r="AK915" s="56"/>
      <c r="AL915" s="58"/>
      <c r="AM915" s="56"/>
      <c r="AN915" s="59"/>
      <c r="AO915" s="60"/>
      <c r="AP915" s="56"/>
      <c r="AQ915" s="56"/>
      <c r="AR915" s="56"/>
    </row>
    <row r="916" ht="15.75" customHeight="1">
      <c r="C916" s="56"/>
      <c r="K916" s="61"/>
      <c r="N916" s="2"/>
      <c r="AC916" s="56"/>
      <c r="AD916" s="56"/>
      <c r="AE916" s="56"/>
      <c r="AF916" s="56"/>
      <c r="AG916" s="56"/>
      <c r="AH916" s="56"/>
      <c r="AI916" s="56"/>
      <c r="AJ916" s="56"/>
      <c r="AK916" s="56"/>
      <c r="AL916" s="58"/>
      <c r="AM916" s="56"/>
      <c r="AN916" s="59"/>
      <c r="AO916" s="60"/>
      <c r="AP916" s="56"/>
      <c r="AQ916" s="56"/>
      <c r="AR916" s="56"/>
    </row>
    <row r="917" ht="15.75" customHeight="1">
      <c r="C917" s="56"/>
      <c r="K917" s="61"/>
      <c r="N917" s="2"/>
      <c r="AC917" s="56"/>
      <c r="AD917" s="56"/>
      <c r="AE917" s="56"/>
      <c r="AF917" s="56"/>
      <c r="AG917" s="56"/>
      <c r="AH917" s="56"/>
      <c r="AI917" s="56"/>
      <c r="AJ917" s="56"/>
      <c r="AK917" s="56"/>
      <c r="AL917" s="58"/>
      <c r="AM917" s="56"/>
      <c r="AN917" s="59"/>
      <c r="AO917" s="60"/>
      <c r="AP917" s="56"/>
      <c r="AQ917" s="56"/>
      <c r="AR917" s="56"/>
    </row>
    <row r="918" ht="15.75" customHeight="1">
      <c r="C918" s="56"/>
      <c r="K918" s="61"/>
      <c r="N918" s="2"/>
      <c r="AC918" s="56"/>
      <c r="AD918" s="56"/>
      <c r="AE918" s="56"/>
      <c r="AF918" s="56"/>
      <c r="AG918" s="56"/>
      <c r="AH918" s="56"/>
      <c r="AI918" s="56"/>
      <c r="AJ918" s="56"/>
      <c r="AK918" s="56"/>
      <c r="AL918" s="58"/>
      <c r="AM918" s="56"/>
      <c r="AN918" s="59"/>
      <c r="AO918" s="60"/>
      <c r="AP918" s="56"/>
      <c r="AQ918" s="56"/>
      <c r="AR918" s="56"/>
    </row>
    <row r="919" ht="15.75" customHeight="1">
      <c r="C919" s="56"/>
      <c r="K919" s="61"/>
      <c r="N919" s="2"/>
      <c r="AC919" s="56"/>
      <c r="AD919" s="56"/>
      <c r="AE919" s="56"/>
      <c r="AF919" s="56"/>
      <c r="AG919" s="56"/>
      <c r="AH919" s="56"/>
      <c r="AI919" s="56"/>
      <c r="AJ919" s="56"/>
      <c r="AK919" s="56"/>
      <c r="AL919" s="58"/>
      <c r="AM919" s="56"/>
      <c r="AN919" s="59"/>
      <c r="AO919" s="60"/>
      <c r="AP919" s="56"/>
      <c r="AQ919" s="56"/>
      <c r="AR919" s="56"/>
    </row>
    <row r="920" ht="15.75" customHeight="1">
      <c r="C920" s="56"/>
      <c r="K920" s="61"/>
      <c r="N920" s="2"/>
      <c r="AC920" s="56"/>
      <c r="AD920" s="56"/>
      <c r="AE920" s="56"/>
      <c r="AF920" s="56"/>
      <c r="AG920" s="56"/>
      <c r="AH920" s="56"/>
      <c r="AI920" s="56"/>
      <c r="AJ920" s="56"/>
      <c r="AK920" s="56"/>
      <c r="AL920" s="58"/>
      <c r="AM920" s="56"/>
      <c r="AN920" s="59"/>
      <c r="AO920" s="60"/>
      <c r="AP920" s="56"/>
      <c r="AQ920" s="56"/>
      <c r="AR920" s="56"/>
    </row>
    <row r="921" ht="15.75" customHeight="1">
      <c r="C921" s="56"/>
      <c r="K921" s="61"/>
      <c r="N921" s="2"/>
      <c r="AC921" s="56"/>
      <c r="AD921" s="56"/>
      <c r="AE921" s="56"/>
      <c r="AF921" s="56"/>
      <c r="AG921" s="56"/>
      <c r="AH921" s="56"/>
      <c r="AI921" s="56"/>
      <c r="AJ921" s="56"/>
      <c r="AK921" s="56"/>
      <c r="AL921" s="58"/>
      <c r="AM921" s="56"/>
      <c r="AN921" s="59"/>
      <c r="AO921" s="60"/>
      <c r="AP921" s="56"/>
      <c r="AQ921" s="56"/>
      <c r="AR921" s="56"/>
    </row>
    <row r="922" ht="15.75" customHeight="1">
      <c r="C922" s="56"/>
      <c r="K922" s="61"/>
      <c r="N922" s="2"/>
      <c r="AC922" s="56"/>
      <c r="AD922" s="56"/>
      <c r="AE922" s="56"/>
      <c r="AF922" s="56"/>
      <c r="AG922" s="56"/>
      <c r="AH922" s="56"/>
      <c r="AI922" s="56"/>
      <c r="AJ922" s="56"/>
      <c r="AK922" s="56"/>
      <c r="AL922" s="58"/>
      <c r="AM922" s="56"/>
      <c r="AN922" s="59"/>
      <c r="AO922" s="60"/>
      <c r="AP922" s="56"/>
      <c r="AQ922" s="56"/>
      <c r="AR922" s="56"/>
    </row>
    <row r="923" ht="15.75" customHeight="1">
      <c r="C923" s="56"/>
      <c r="K923" s="61"/>
      <c r="N923" s="2"/>
      <c r="AC923" s="56"/>
      <c r="AD923" s="56"/>
      <c r="AE923" s="56"/>
      <c r="AF923" s="56"/>
      <c r="AG923" s="56"/>
      <c r="AH923" s="56"/>
      <c r="AI923" s="56"/>
      <c r="AJ923" s="56"/>
      <c r="AK923" s="56"/>
      <c r="AL923" s="58"/>
      <c r="AM923" s="56"/>
      <c r="AN923" s="59"/>
      <c r="AO923" s="60"/>
      <c r="AP923" s="56"/>
      <c r="AQ923" s="56"/>
      <c r="AR923" s="56"/>
    </row>
    <row r="924" ht="15.75" customHeight="1">
      <c r="C924" s="56"/>
      <c r="K924" s="61"/>
      <c r="N924" s="2"/>
      <c r="AC924" s="56"/>
      <c r="AD924" s="56"/>
      <c r="AE924" s="56"/>
      <c r="AF924" s="56"/>
      <c r="AG924" s="56"/>
      <c r="AH924" s="56"/>
      <c r="AI924" s="56"/>
      <c r="AJ924" s="56"/>
      <c r="AK924" s="56"/>
      <c r="AL924" s="58"/>
      <c r="AM924" s="56"/>
      <c r="AN924" s="59"/>
      <c r="AO924" s="60"/>
      <c r="AP924" s="56"/>
      <c r="AQ924" s="56"/>
      <c r="AR924" s="56"/>
    </row>
    <row r="925" ht="15.75" customHeight="1">
      <c r="C925" s="56"/>
      <c r="K925" s="61"/>
      <c r="N925" s="2"/>
      <c r="AC925" s="56"/>
      <c r="AD925" s="56"/>
      <c r="AE925" s="56"/>
      <c r="AF925" s="56"/>
      <c r="AG925" s="56"/>
      <c r="AH925" s="56"/>
      <c r="AI925" s="56"/>
      <c r="AJ925" s="56"/>
      <c r="AK925" s="56"/>
      <c r="AL925" s="58"/>
      <c r="AM925" s="56"/>
      <c r="AN925" s="59"/>
      <c r="AO925" s="60"/>
      <c r="AP925" s="56"/>
      <c r="AQ925" s="56"/>
      <c r="AR925" s="56"/>
    </row>
    <row r="926" ht="15.75" customHeight="1">
      <c r="C926" s="56"/>
      <c r="K926" s="61"/>
      <c r="N926" s="2"/>
      <c r="AC926" s="56"/>
      <c r="AD926" s="56"/>
      <c r="AE926" s="56"/>
      <c r="AF926" s="56"/>
      <c r="AG926" s="56"/>
      <c r="AH926" s="56"/>
      <c r="AI926" s="56"/>
      <c r="AJ926" s="56"/>
      <c r="AK926" s="56"/>
      <c r="AL926" s="58"/>
      <c r="AM926" s="56"/>
      <c r="AN926" s="59"/>
      <c r="AO926" s="60"/>
      <c r="AP926" s="56"/>
      <c r="AQ926" s="56"/>
      <c r="AR926" s="56"/>
    </row>
    <row r="927" ht="15.75" customHeight="1">
      <c r="C927" s="56"/>
      <c r="K927" s="61"/>
      <c r="N927" s="2"/>
      <c r="AC927" s="56"/>
      <c r="AD927" s="56"/>
      <c r="AE927" s="56"/>
      <c r="AF927" s="56"/>
      <c r="AG927" s="56"/>
      <c r="AH927" s="56"/>
      <c r="AI927" s="56"/>
      <c r="AJ927" s="56"/>
      <c r="AK927" s="56"/>
      <c r="AL927" s="58"/>
      <c r="AM927" s="56"/>
      <c r="AN927" s="59"/>
      <c r="AO927" s="60"/>
      <c r="AP927" s="56"/>
      <c r="AQ927" s="56"/>
      <c r="AR927" s="56"/>
    </row>
    <row r="928" ht="15.75" customHeight="1">
      <c r="C928" s="56"/>
      <c r="K928" s="61"/>
      <c r="N928" s="2"/>
      <c r="AC928" s="56"/>
      <c r="AD928" s="56"/>
      <c r="AE928" s="56"/>
      <c r="AF928" s="56"/>
      <c r="AG928" s="56"/>
      <c r="AH928" s="56"/>
      <c r="AI928" s="56"/>
      <c r="AJ928" s="56"/>
      <c r="AK928" s="56"/>
      <c r="AL928" s="58"/>
      <c r="AM928" s="56"/>
      <c r="AN928" s="59"/>
      <c r="AO928" s="60"/>
      <c r="AP928" s="56"/>
      <c r="AQ928" s="56"/>
      <c r="AR928" s="56"/>
    </row>
    <row r="929" ht="15.75" customHeight="1">
      <c r="C929" s="56"/>
      <c r="K929" s="61"/>
      <c r="N929" s="2"/>
      <c r="AC929" s="56"/>
      <c r="AD929" s="56"/>
      <c r="AE929" s="56"/>
      <c r="AF929" s="56"/>
      <c r="AG929" s="56"/>
      <c r="AH929" s="56"/>
      <c r="AI929" s="56"/>
      <c r="AJ929" s="56"/>
      <c r="AK929" s="56"/>
      <c r="AL929" s="58"/>
      <c r="AM929" s="56"/>
      <c r="AN929" s="59"/>
      <c r="AO929" s="60"/>
      <c r="AP929" s="56"/>
      <c r="AQ929" s="56"/>
      <c r="AR929" s="56"/>
    </row>
    <row r="930" ht="15.75" customHeight="1">
      <c r="C930" s="56"/>
      <c r="K930" s="61"/>
      <c r="N930" s="2"/>
      <c r="AC930" s="56"/>
      <c r="AD930" s="56"/>
      <c r="AE930" s="56"/>
      <c r="AF930" s="56"/>
      <c r="AG930" s="56"/>
      <c r="AH930" s="56"/>
      <c r="AI930" s="56"/>
      <c r="AJ930" s="56"/>
      <c r="AK930" s="56"/>
      <c r="AL930" s="58"/>
      <c r="AM930" s="56"/>
      <c r="AN930" s="59"/>
      <c r="AO930" s="60"/>
      <c r="AP930" s="56"/>
      <c r="AQ930" s="56"/>
      <c r="AR930" s="56"/>
    </row>
    <row r="931" ht="15.75" customHeight="1">
      <c r="C931" s="56"/>
      <c r="K931" s="61"/>
      <c r="N931" s="2"/>
      <c r="AC931" s="56"/>
      <c r="AD931" s="56"/>
      <c r="AE931" s="56"/>
      <c r="AF931" s="56"/>
      <c r="AG931" s="56"/>
      <c r="AH931" s="56"/>
      <c r="AI931" s="56"/>
      <c r="AJ931" s="56"/>
      <c r="AK931" s="56"/>
      <c r="AL931" s="58"/>
      <c r="AM931" s="56"/>
      <c r="AN931" s="59"/>
      <c r="AO931" s="60"/>
      <c r="AP931" s="56"/>
      <c r="AQ931" s="56"/>
      <c r="AR931" s="56"/>
    </row>
    <row r="932" ht="15.75" customHeight="1">
      <c r="C932" s="56"/>
      <c r="K932" s="61"/>
      <c r="N932" s="2"/>
      <c r="AC932" s="56"/>
      <c r="AD932" s="56"/>
      <c r="AE932" s="56"/>
      <c r="AF932" s="56"/>
      <c r="AG932" s="56"/>
      <c r="AH932" s="56"/>
      <c r="AI932" s="56"/>
      <c r="AJ932" s="56"/>
      <c r="AK932" s="56"/>
      <c r="AL932" s="58"/>
      <c r="AM932" s="56"/>
      <c r="AN932" s="59"/>
      <c r="AO932" s="60"/>
      <c r="AP932" s="56"/>
      <c r="AQ932" s="56"/>
      <c r="AR932" s="56"/>
    </row>
    <row r="933" ht="15.75" customHeight="1">
      <c r="C933" s="56"/>
      <c r="K933" s="61"/>
      <c r="N933" s="2"/>
      <c r="AC933" s="56"/>
      <c r="AD933" s="56"/>
      <c r="AE933" s="56"/>
      <c r="AF933" s="56"/>
      <c r="AG933" s="56"/>
      <c r="AH933" s="56"/>
      <c r="AI933" s="56"/>
      <c r="AJ933" s="56"/>
      <c r="AK933" s="56"/>
      <c r="AL933" s="58"/>
      <c r="AM933" s="56"/>
      <c r="AN933" s="59"/>
      <c r="AO933" s="60"/>
      <c r="AP933" s="56"/>
      <c r="AQ933" s="56"/>
      <c r="AR933" s="56"/>
    </row>
    <row r="934" ht="15.75" customHeight="1">
      <c r="C934" s="56"/>
      <c r="K934" s="61"/>
      <c r="N934" s="2"/>
      <c r="AC934" s="56"/>
      <c r="AD934" s="56"/>
      <c r="AE934" s="56"/>
      <c r="AF934" s="56"/>
      <c r="AG934" s="56"/>
      <c r="AH934" s="56"/>
      <c r="AI934" s="56"/>
      <c r="AJ934" s="56"/>
      <c r="AK934" s="56"/>
      <c r="AL934" s="58"/>
      <c r="AM934" s="56"/>
      <c r="AN934" s="59"/>
      <c r="AO934" s="60"/>
      <c r="AP934" s="56"/>
      <c r="AQ934" s="56"/>
      <c r="AR934" s="56"/>
    </row>
    <row r="935" ht="15.75" customHeight="1">
      <c r="C935" s="56"/>
      <c r="K935" s="61"/>
      <c r="N935" s="2"/>
      <c r="AC935" s="56"/>
      <c r="AD935" s="56"/>
      <c r="AE935" s="56"/>
      <c r="AF935" s="56"/>
      <c r="AG935" s="56"/>
      <c r="AH935" s="56"/>
      <c r="AI935" s="56"/>
      <c r="AJ935" s="56"/>
      <c r="AK935" s="56"/>
      <c r="AL935" s="58"/>
      <c r="AM935" s="56"/>
      <c r="AN935" s="59"/>
      <c r="AO935" s="60"/>
      <c r="AP935" s="56"/>
      <c r="AQ935" s="56"/>
      <c r="AR935" s="56"/>
    </row>
    <row r="936" ht="15.75" customHeight="1">
      <c r="C936" s="56"/>
      <c r="K936" s="61"/>
      <c r="N936" s="2"/>
      <c r="AC936" s="56"/>
      <c r="AD936" s="56"/>
      <c r="AE936" s="56"/>
      <c r="AF936" s="56"/>
      <c r="AG936" s="56"/>
      <c r="AH936" s="56"/>
      <c r="AI936" s="56"/>
      <c r="AJ936" s="56"/>
      <c r="AK936" s="56"/>
      <c r="AL936" s="58"/>
      <c r="AM936" s="56"/>
      <c r="AN936" s="59"/>
      <c r="AO936" s="60"/>
      <c r="AP936" s="56"/>
      <c r="AQ936" s="56"/>
      <c r="AR936" s="56"/>
    </row>
    <row r="937" ht="15.75" customHeight="1">
      <c r="C937" s="56"/>
      <c r="K937" s="61"/>
      <c r="N937" s="2"/>
      <c r="AC937" s="56"/>
      <c r="AD937" s="56"/>
      <c r="AE937" s="56"/>
      <c r="AF937" s="56"/>
      <c r="AG937" s="56"/>
      <c r="AH937" s="56"/>
      <c r="AI937" s="56"/>
      <c r="AJ937" s="56"/>
      <c r="AK937" s="56"/>
      <c r="AL937" s="58"/>
      <c r="AM937" s="56"/>
      <c r="AN937" s="59"/>
      <c r="AO937" s="60"/>
      <c r="AP937" s="56"/>
      <c r="AQ937" s="56"/>
      <c r="AR937" s="56"/>
    </row>
    <row r="938" ht="15.75" customHeight="1">
      <c r="C938" s="56"/>
      <c r="K938" s="61"/>
      <c r="N938" s="2"/>
      <c r="AC938" s="56"/>
      <c r="AD938" s="56"/>
      <c r="AE938" s="56"/>
      <c r="AF938" s="56"/>
      <c r="AG938" s="56"/>
      <c r="AH938" s="56"/>
      <c r="AI938" s="56"/>
      <c r="AJ938" s="56"/>
      <c r="AK938" s="56"/>
      <c r="AL938" s="58"/>
      <c r="AM938" s="56"/>
      <c r="AN938" s="59"/>
      <c r="AO938" s="60"/>
      <c r="AP938" s="56"/>
      <c r="AQ938" s="56"/>
      <c r="AR938" s="56"/>
    </row>
    <row r="939" ht="15.75" customHeight="1">
      <c r="C939" s="56"/>
      <c r="K939" s="61"/>
      <c r="N939" s="2"/>
      <c r="AC939" s="56"/>
      <c r="AD939" s="56"/>
      <c r="AE939" s="56"/>
      <c r="AF939" s="56"/>
      <c r="AG939" s="56"/>
      <c r="AH939" s="56"/>
      <c r="AI939" s="56"/>
      <c r="AJ939" s="56"/>
      <c r="AK939" s="56"/>
      <c r="AL939" s="58"/>
      <c r="AM939" s="56"/>
      <c r="AN939" s="59"/>
      <c r="AO939" s="60"/>
      <c r="AP939" s="56"/>
      <c r="AQ939" s="56"/>
      <c r="AR939" s="56"/>
    </row>
    <row r="940" ht="15.75" customHeight="1">
      <c r="C940" s="56"/>
      <c r="K940" s="61"/>
      <c r="N940" s="2"/>
      <c r="AC940" s="56"/>
      <c r="AD940" s="56"/>
      <c r="AE940" s="56"/>
      <c r="AF940" s="56"/>
      <c r="AG940" s="56"/>
      <c r="AH940" s="56"/>
      <c r="AI940" s="56"/>
      <c r="AJ940" s="56"/>
      <c r="AK940" s="56"/>
      <c r="AL940" s="58"/>
      <c r="AM940" s="56"/>
      <c r="AN940" s="59"/>
      <c r="AO940" s="60"/>
      <c r="AP940" s="56"/>
      <c r="AQ940" s="56"/>
      <c r="AR940" s="56"/>
    </row>
    <row r="941" ht="15.75" customHeight="1">
      <c r="C941" s="56"/>
      <c r="K941" s="61"/>
      <c r="N941" s="2"/>
      <c r="AC941" s="56"/>
      <c r="AD941" s="56"/>
      <c r="AE941" s="56"/>
      <c r="AF941" s="56"/>
      <c r="AG941" s="56"/>
      <c r="AH941" s="56"/>
      <c r="AI941" s="56"/>
      <c r="AJ941" s="56"/>
      <c r="AK941" s="56"/>
      <c r="AL941" s="58"/>
      <c r="AM941" s="56"/>
      <c r="AN941" s="59"/>
      <c r="AO941" s="60"/>
      <c r="AP941" s="56"/>
      <c r="AQ941" s="56"/>
      <c r="AR941" s="56"/>
    </row>
    <row r="942" ht="15.75" customHeight="1">
      <c r="C942" s="56"/>
      <c r="K942" s="61"/>
      <c r="N942" s="2"/>
      <c r="AC942" s="56"/>
      <c r="AD942" s="56"/>
      <c r="AE942" s="56"/>
      <c r="AF942" s="56"/>
      <c r="AG942" s="56"/>
      <c r="AH942" s="56"/>
      <c r="AI942" s="56"/>
      <c r="AJ942" s="56"/>
      <c r="AK942" s="56"/>
      <c r="AL942" s="58"/>
      <c r="AM942" s="56"/>
      <c r="AN942" s="59"/>
      <c r="AO942" s="60"/>
      <c r="AP942" s="56"/>
      <c r="AQ942" s="56"/>
      <c r="AR942" s="56"/>
    </row>
    <row r="943" ht="15.75" customHeight="1">
      <c r="C943" s="56"/>
      <c r="K943" s="61"/>
      <c r="N943" s="2"/>
      <c r="AC943" s="56"/>
      <c r="AD943" s="56"/>
      <c r="AE943" s="56"/>
      <c r="AF943" s="56"/>
      <c r="AG943" s="56"/>
      <c r="AH943" s="56"/>
      <c r="AI943" s="56"/>
      <c r="AJ943" s="56"/>
      <c r="AK943" s="56"/>
      <c r="AL943" s="58"/>
      <c r="AM943" s="56"/>
      <c r="AN943" s="59"/>
      <c r="AO943" s="60"/>
      <c r="AP943" s="56"/>
      <c r="AQ943" s="56"/>
      <c r="AR943" s="56"/>
    </row>
    <row r="944" ht="15.75" customHeight="1">
      <c r="C944" s="56"/>
      <c r="K944" s="61"/>
      <c r="N944" s="2"/>
      <c r="AC944" s="56"/>
      <c r="AD944" s="56"/>
      <c r="AE944" s="56"/>
      <c r="AF944" s="56"/>
      <c r="AG944" s="56"/>
      <c r="AH944" s="56"/>
      <c r="AI944" s="56"/>
      <c r="AJ944" s="56"/>
      <c r="AK944" s="56"/>
      <c r="AL944" s="58"/>
      <c r="AM944" s="56"/>
      <c r="AN944" s="59"/>
      <c r="AO944" s="60"/>
      <c r="AP944" s="56"/>
      <c r="AQ944" s="56"/>
      <c r="AR944" s="56"/>
    </row>
    <row r="945" ht="15.75" customHeight="1">
      <c r="C945" s="56"/>
      <c r="K945" s="61"/>
      <c r="N945" s="2"/>
      <c r="AC945" s="56"/>
      <c r="AD945" s="56"/>
      <c r="AE945" s="56"/>
      <c r="AF945" s="56"/>
      <c r="AG945" s="56"/>
      <c r="AH945" s="56"/>
      <c r="AI945" s="56"/>
      <c r="AJ945" s="56"/>
      <c r="AK945" s="56"/>
      <c r="AL945" s="58"/>
      <c r="AM945" s="56"/>
      <c r="AN945" s="59"/>
      <c r="AO945" s="60"/>
      <c r="AP945" s="56"/>
      <c r="AQ945" s="56"/>
      <c r="AR945" s="56"/>
    </row>
    <row r="946" ht="15.75" customHeight="1">
      <c r="C946" s="56"/>
      <c r="K946" s="61"/>
      <c r="N946" s="2"/>
      <c r="AC946" s="56"/>
      <c r="AD946" s="56"/>
      <c r="AE946" s="56"/>
      <c r="AF946" s="56"/>
      <c r="AG946" s="56"/>
      <c r="AH946" s="56"/>
      <c r="AI946" s="56"/>
      <c r="AJ946" s="56"/>
      <c r="AK946" s="56"/>
      <c r="AL946" s="58"/>
      <c r="AM946" s="56"/>
      <c r="AN946" s="59"/>
      <c r="AO946" s="60"/>
      <c r="AP946" s="56"/>
      <c r="AQ946" s="56"/>
      <c r="AR946" s="56"/>
    </row>
    <row r="947" ht="15.75" customHeight="1">
      <c r="C947" s="56"/>
      <c r="K947" s="61"/>
      <c r="N947" s="2"/>
      <c r="AC947" s="56"/>
      <c r="AD947" s="56"/>
      <c r="AE947" s="56"/>
      <c r="AF947" s="56"/>
      <c r="AG947" s="56"/>
      <c r="AH947" s="56"/>
      <c r="AI947" s="56"/>
      <c r="AJ947" s="56"/>
      <c r="AK947" s="56"/>
      <c r="AL947" s="58"/>
      <c r="AM947" s="56"/>
      <c r="AN947" s="59"/>
      <c r="AO947" s="60"/>
      <c r="AP947" s="56"/>
      <c r="AQ947" s="56"/>
      <c r="AR947" s="56"/>
    </row>
    <row r="948" ht="15.75" customHeight="1">
      <c r="C948" s="56"/>
      <c r="K948" s="61"/>
      <c r="N948" s="2"/>
      <c r="AC948" s="56"/>
      <c r="AD948" s="56"/>
      <c r="AE948" s="56"/>
      <c r="AF948" s="56"/>
      <c r="AG948" s="56"/>
      <c r="AH948" s="56"/>
      <c r="AI948" s="56"/>
      <c r="AJ948" s="56"/>
      <c r="AK948" s="56"/>
      <c r="AL948" s="58"/>
      <c r="AM948" s="56"/>
      <c r="AN948" s="59"/>
      <c r="AO948" s="60"/>
      <c r="AP948" s="56"/>
      <c r="AQ948" s="56"/>
      <c r="AR948" s="56"/>
    </row>
    <row r="949" ht="15.75" customHeight="1">
      <c r="C949" s="56"/>
      <c r="K949" s="61"/>
      <c r="N949" s="2"/>
      <c r="AC949" s="56"/>
      <c r="AD949" s="56"/>
      <c r="AE949" s="56"/>
      <c r="AF949" s="56"/>
      <c r="AG949" s="56"/>
      <c r="AH949" s="56"/>
      <c r="AI949" s="56"/>
      <c r="AJ949" s="56"/>
      <c r="AK949" s="56"/>
      <c r="AL949" s="58"/>
      <c r="AM949" s="56"/>
      <c r="AN949" s="59"/>
      <c r="AO949" s="60"/>
      <c r="AP949" s="56"/>
      <c r="AQ949" s="56"/>
      <c r="AR949" s="56"/>
    </row>
    <row r="950" ht="15.75" customHeight="1">
      <c r="C950" s="56"/>
      <c r="K950" s="61"/>
      <c r="N950" s="2"/>
      <c r="AC950" s="56"/>
      <c r="AD950" s="56"/>
      <c r="AE950" s="56"/>
      <c r="AF950" s="56"/>
      <c r="AG950" s="56"/>
      <c r="AH950" s="56"/>
      <c r="AI950" s="56"/>
      <c r="AJ950" s="56"/>
      <c r="AK950" s="56"/>
      <c r="AL950" s="58"/>
      <c r="AM950" s="56"/>
      <c r="AN950" s="59"/>
      <c r="AO950" s="60"/>
      <c r="AP950" s="56"/>
      <c r="AQ950" s="56"/>
      <c r="AR950" s="56"/>
    </row>
    <row r="951" ht="15.75" customHeight="1">
      <c r="C951" s="56"/>
      <c r="K951" s="61"/>
      <c r="N951" s="2"/>
      <c r="AC951" s="56"/>
      <c r="AD951" s="56"/>
      <c r="AE951" s="56"/>
      <c r="AF951" s="56"/>
      <c r="AG951" s="56"/>
      <c r="AH951" s="56"/>
      <c r="AI951" s="56"/>
      <c r="AJ951" s="56"/>
      <c r="AK951" s="56"/>
      <c r="AL951" s="58"/>
      <c r="AM951" s="56"/>
      <c r="AN951" s="59"/>
      <c r="AO951" s="60"/>
      <c r="AP951" s="56"/>
      <c r="AQ951" s="56"/>
      <c r="AR951" s="56"/>
    </row>
    <row r="952" ht="15.75" customHeight="1">
      <c r="C952" s="56"/>
      <c r="K952" s="61"/>
      <c r="N952" s="2"/>
      <c r="AC952" s="56"/>
      <c r="AD952" s="56"/>
      <c r="AE952" s="56"/>
      <c r="AF952" s="56"/>
      <c r="AG952" s="56"/>
      <c r="AH952" s="56"/>
      <c r="AI952" s="56"/>
      <c r="AJ952" s="56"/>
      <c r="AK952" s="56"/>
      <c r="AL952" s="58"/>
      <c r="AM952" s="56"/>
      <c r="AN952" s="59"/>
      <c r="AO952" s="60"/>
      <c r="AP952" s="56"/>
      <c r="AQ952" s="56"/>
      <c r="AR952" s="56"/>
    </row>
    <row r="953" ht="15.75" customHeight="1">
      <c r="C953" s="56"/>
      <c r="K953" s="61"/>
      <c r="N953" s="2"/>
      <c r="AC953" s="56"/>
      <c r="AD953" s="56"/>
      <c r="AE953" s="56"/>
      <c r="AF953" s="56"/>
      <c r="AG953" s="56"/>
      <c r="AH953" s="56"/>
      <c r="AI953" s="56"/>
      <c r="AJ953" s="56"/>
      <c r="AK953" s="56"/>
      <c r="AL953" s="58"/>
      <c r="AM953" s="56"/>
      <c r="AN953" s="59"/>
      <c r="AO953" s="60"/>
      <c r="AP953" s="56"/>
      <c r="AQ953" s="56"/>
      <c r="AR953" s="56"/>
    </row>
    <row r="954" ht="15.75" customHeight="1">
      <c r="C954" s="56"/>
      <c r="K954" s="61"/>
      <c r="N954" s="2"/>
      <c r="AC954" s="56"/>
      <c r="AD954" s="56"/>
      <c r="AE954" s="56"/>
      <c r="AF954" s="56"/>
      <c r="AG954" s="56"/>
      <c r="AH954" s="56"/>
      <c r="AI954" s="56"/>
      <c r="AJ954" s="56"/>
      <c r="AK954" s="56"/>
      <c r="AL954" s="58"/>
      <c r="AM954" s="56"/>
      <c r="AN954" s="59"/>
      <c r="AO954" s="60"/>
      <c r="AP954" s="56"/>
      <c r="AQ954" s="56"/>
      <c r="AR954" s="56"/>
    </row>
    <row r="955" ht="15.75" customHeight="1">
      <c r="C955" s="56"/>
      <c r="K955" s="61"/>
      <c r="N955" s="2"/>
      <c r="AC955" s="56"/>
      <c r="AD955" s="56"/>
      <c r="AE955" s="56"/>
      <c r="AF955" s="56"/>
      <c r="AG955" s="56"/>
      <c r="AH955" s="56"/>
      <c r="AI955" s="56"/>
      <c r="AJ955" s="56"/>
      <c r="AK955" s="56"/>
      <c r="AL955" s="58"/>
      <c r="AM955" s="56"/>
      <c r="AN955" s="59"/>
      <c r="AO955" s="60"/>
      <c r="AP955" s="56"/>
      <c r="AQ955" s="56"/>
      <c r="AR955" s="56"/>
    </row>
    <row r="956" ht="15.75" customHeight="1">
      <c r="C956" s="56"/>
      <c r="K956" s="61"/>
      <c r="N956" s="2"/>
      <c r="AC956" s="56"/>
      <c r="AD956" s="56"/>
      <c r="AE956" s="56"/>
      <c r="AF956" s="56"/>
      <c r="AG956" s="56"/>
      <c r="AH956" s="56"/>
      <c r="AI956" s="56"/>
      <c r="AJ956" s="56"/>
      <c r="AK956" s="56"/>
      <c r="AL956" s="58"/>
      <c r="AM956" s="56"/>
      <c r="AN956" s="59"/>
      <c r="AO956" s="60"/>
      <c r="AP956" s="56"/>
      <c r="AQ956" s="56"/>
      <c r="AR956" s="56"/>
    </row>
    <row r="957" ht="15.75" customHeight="1">
      <c r="C957" s="56"/>
      <c r="K957" s="61"/>
      <c r="N957" s="2"/>
      <c r="AC957" s="56"/>
      <c r="AD957" s="56"/>
      <c r="AE957" s="56"/>
      <c r="AF957" s="56"/>
      <c r="AG957" s="56"/>
      <c r="AH957" s="56"/>
      <c r="AI957" s="56"/>
      <c r="AJ957" s="56"/>
      <c r="AK957" s="56"/>
      <c r="AL957" s="58"/>
      <c r="AM957" s="56"/>
      <c r="AN957" s="59"/>
      <c r="AO957" s="60"/>
      <c r="AP957" s="56"/>
      <c r="AQ957" s="56"/>
      <c r="AR957" s="56"/>
    </row>
    <row r="958" ht="15.75" customHeight="1">
      <c r="C958" s="56"/>
      <c r="K958" s="61"/>
      <c r="N958" s="2"/>
      <c r="AC958" s="56"/>
      <c r="AD958" s="56"/>
      <c r="AE958" s="56"/>
      <c r="AF958" s="56"/>
      <c r="AG958" s="56"/>
      <c r="AH958" s="56"/>
      <c r="AI958" s="56"/>
      <c r="AJ958" s="56"/>
      <c r="AK958" s="56"/>
      <c r="AL958" s="58"/>
      <c r="AM958" s="56"/>
      <c r="AN958" s="59"/>
      <c r="AO958" s="60"/>
      <c r="AP958" s="56"/>
      <c r="AQ958" s="56"/>
      <c r="AR958" s="56"/>
    </row>
    <row r="959" ht="15.75" customHeight="1">
      <c r="C959" s="56"/>
      <c r="K959" s="61"/>
      <c r="N959" s="2"/>
      <c r="AC959" s="56"/>
      <c r="AD959" s="56"/>
      <c r="AE959" s="56"/>
      <c r="AF959" s="56"/>
      <c r="AG959" s="56"/>
      <c r="AH959" s="56"/>
      <c r="AI959" s="56"/>
      <c r="AJ959" s="56"/>
      <c r="AK959" s="56"/>
      <c r="AL959" s="58"/>
      <c r="AM959" s="56"/>
      <c r="AN959" s="59"/>
      <c r="AO959" s="60"/>
      <c r="AP959" s="56"/>
      <c r="AQ959" s="56"/>
      <c r="AR959" s="56"/>
    </row>
    <row r="960" ht="15.75" customHeight="1">
      <c r="C960" s="56"/>
      <c r="K960" s="61"/>
      <c r="N960" s="2"/>
      <c r="AC960" s="56"/>
      <c r="AD960" s="56"/>
      <c r="AE960" s="56"/>
      <c r="AF960" s="56"/>
      <c r="AG960" s="56"/>
      <c r="AH960" s="56"/>
      <c r="AI960" s="56"/>
      <c r="AJ960" s="56"/>
      <c r="AK960" s="56"/>
      <c r="AL960" s="58"/>
      <c r="AM960" s="56"/>
      <c r="AN960" s="59"/>
      <c r="AO960" s="60"/>
      <c r="AP960" s="56"/>
      <c r="AQ960" s="56"/>
      <c r="AR960" s="56"/>
    </row>
    <row r="961" ht="15.75" customHeight="1">
      <c r="C961" s="56"/>
      <c r="K961" s="61"/>
      <c r="N961" s="2"/>
      <c r="AC961" s="56"/>
      <c r="AD961" s="56"/>
      <c r="AE961" s="56"/>
      <c r="AF961" s="56"/>
      <c r="AG961" s="56"/>
      <c r="AH961" s="56"/>
      <c r="AI961" s="56"/>
      <c r="AJ961" s="56"/>
      <c r="AK961" s="56"/>
      <c r="AL961" s="58"/>
      <c r="AM961" s="56"/>
      <c r="AN961" s="59"/>
      <c r="AO961" s="60"/>
      <c r="AP961" s="56"/>
      <c r="AQ961" s="56"/>
      <c r="AR961" s="56"/>
    </row>
    <row r="962" ht="15.75" customHeight="1">
      <c r="C962" s="56"/>
      <c r="K962" s="61"/>
      <c r="N962" s="2"/>
      <c r="AC962" s="56"/>
      <c r="AD962" s="56"/>
      <c r="AE962" s="56"/>
      <c r="AF962" s="56"/>
      <c r="AG962" s="56"/>
      <c r="AH962" s="56"/>
      <c r="AI962" s="56"/>
      <c r="AJ962" s="56"/>
      <c r="AK962" s="56"/>
      <c r="AL962" s="58"/>
      <c r="AM962" s="56"/>
      <c r="AN962" s="59"/>
      <c r="AO962" s="60"/>
      <c r="AP962" s="56"/>
      <c r="AQ962" s="56"/>
      <c r="AR962" s="56"/>
    </row>
    <row r="963" ht="15.75" customHeight="1">
      <c r="C963" s="56"/>
      <c r="K963" s="61"/>
      <c r="N963" s="2"/>
      <c r="AC963" s="56"/>
      <c r="AD963" s="56"/>
      <c r="AE963" s="56"/>
      <c r="AF963" s="56"/>
      <c r="AG963" s="56"/>
      <c r="AH963" s="56"/>
      <c r="AI963" s="56"/>
      <c r="AJ963" s="56"/>
      <c r="AK963" s="56"/>
      <c r="AL963" s="58"/>
      <c r="AM963" s="56"/>
      <c r="AN963" s="59"/>
      <c r="AO963" s="60"/>
      <c r="AP963" s="56"/>
      <c r="AQ963" s="56"/>
      <c r="AR963" s="56"/>
    </row>
    <row r="964" ht="15.75" customHeight="1">
      <c r="C964" s="56"/>
      <c r="K964" s="61"/>
      <c r="N964" s="2"/>
      <c r="AC964" s="56"/>
      <c r="AD964" s="56"/>
      <c r="AE964" s="56"/>
      <c r="AF964" s="56"/>
      <c r="AG964" s="56"/>
      <c r="AH964" s="56"/>
      <c r="AI964" s="56"/>
      <c r="AJ964" s="56"/>
      <c r="AK964" s="56"/>
      <c r="AL964" s="58"/>
      <c r="AM964" s="56"/>
      <c r="AN964" s="59"/>
      <c r="AO964" s="60"/>
      <c r="AP964" s="56"/>
      <c r="AQ964" s="56"/>
      <c r="AR964" s="56"/>
    </row>
    <row r="965" ht="15.75" customHeight="1">
      <c r="C965" s="56"/>
      <c r="K965" s="61"/>
      <c r="N965" s="2"/>
      <c r="AC965" s="56"/>
      <c r="AD965" s="56"/>
      <c r="AE965" s="56"/>
      <c r="AF965" s="56"/>
      <c r="AG965" s="56"/>
      <c r="AH965" s="56"/>
      <c r="AI965" s="56"/>
      <c r="AJ965" s="56"/>
      <c r="AK965" s="56"/>
      <c r="AL965" s="58"/>
      <c r="AM965" s="56"/>
      <c r="AN965" s="59"/>
      <c r="AO965" s="60"/>
      <c r="AP965" s="56"/>
      <c r="AQ965" s="56"/>
      <c r="AR965" s="56"/>
    </row>
    <row r="966" ht="15.75" customHeight="1">
      <c r="C966" s="56"/>
      <c r="K966" s="61"/>
      <c r="N966" s="2"/>
      <c r="AC966" s="56"/>
      <c r="AD966" s="56"/>
      <c r="AE966" s="56"/>
      <c r="AF966" s="56"/>
      <c r="AG966" s="56"/>
      <c r="AH966" s="56"/>
      <c r="AI966" s="56"/>
      <c r="AJ966" s="56"/>
      <c r="AK966" s="56"/>
      <c r="AL966" s="58"/>
      <c r="AM966" s="56"/>
      <c r="AN966" s="59"/>
      <c r="AO966" s="60"/>
      <c r="AP966" s="56"/>
      <c r="AQ966" s="56"/>
      <c r="AR966" s="56"/>
    </row>
    <row r="967" ht="15.75" customHeight="1">
      <c r="C967" s="56"/>
      <c r="K967" s="61"/>
      <c r="N967" s="2"/>
      <c r="AC967" s="56"/>
      <c r="AD967" s="56"/>
      <c r="AE967" s="56"/>
      <c r="AF967" s="56"/>
      <c r="AG967" s="56"/>
      <c r="AH967" s="56"/>
      <c r="AI967" s="56"/>
      <c r="AJ967" s="56"/>
      <c r="AK967" s="56"/>
      <c r="AL967" s="58"/>
      <c r="AM967" s="56"/>
      <c r="AN967" s="59"/>
      <c r="AO967" s="60"/>
      <c r="AP967" s="56"/>
      <c r="AQ967" s="56"/>
      <c r="AR967" s="56"/>
    </row>
    <row r="968" ht="15.75" customHeight="1">
      <c r="C968" s="56"/>
      <c r="K968" s="61"/>
      <c r="N968" s="2"/>
      <c r="AC968" s="56"/>
      <c r="AD968" s="56"/>
      <c r="AE968" s="56"/>
      <c r="AF968" s="56"/>
      <c r="AG968" s="56"/>
      <c r="AH968" s="56"/>
      <c r="AI968" s="56"/>
      <c r="AJ968" s="56"/>
      <c r="AK968" s="56"/>
      <c r="AL968" s="58"/>
      <c r="AM968" s="56"/>
      <c r="AN968" s="59"/>
      <c r="AO968" s="60"/>
      <c r="AP968" s="56"/>
      <c r="AQ968" s="56"/>
      <c r="AR968" s="56"/>
    </row>
    <row r="969" ht="15.75" customHeight="1">
      <c r="C969" s="56"/>
      <c r="K969" s="61"/>
      <c r="N969" s="2"/>
      <c r="AC969" s="56"/>
      <c r="AD969" s="56"/>
      <c r="AE969" s="56"/>
      <c r="AF969" s="56"/>
      <c r="AG969" s="56"/>
      <c r="AH969" s="56"/>
      <c r="AI969" s="56"/>
      <c r="AJ969" s="56"/>
      <c r="AK969" s="56"/>
      <c r="AL969" s="58"/>
      <c r="AM969" s="56"/>
      <c r="AN969" s="59"/>
      <c r="AO969" s="60"/>
      <c r="AP969" s="56"/>
      <c r="AQ969" s="56"/>
      <c r="AR969" s="56"/>
    </row>
    <row r="970" ht="15.75" customHeight="1">
      <c r="C970" s="56"/>
      <c r="K970" s="61"/>
      <c r="N970" s="2"/>
      <c r="AC970" s="56"/>
      <c r="AD970" s="56"/>
      <c r="AE970" s="56"/>
      <c r="AF970" s="56"/>
      <c r="AG970" s="56"/>
      <c r="AH970" s="56"/>
      <c r="AI970" s="56"/>
      <c r="AJ970" s="56"/>
      <c r="AK970" s="56"/>
      <c r="AL970" s="58"/>
      <c r="AM970" s="56"/>
      <c r="AN970" s="59"/>
      <c r="AO970" s="60"/>
      <c r="AP970" s="56"/>
      <c r="AQ970" s="56"/>
      <c r="AR970" s="56"/>
    </row>
    <row r="971" ht="15.75" customHeight="1">
      <c r="C971" s="56"/>
      <c r="K971" s="61"/>
      <c r="N971" s="2"/>
      <c r="AC971" s="56"/>
      <c r="AD971" s="56"/>
      <c r="AE971" s="56"/>
      <c r="AF971" s="56"/>
      <c r="AG971" s="56"/>
      <c r="AH971" s="56"/>
      <c r="AI971" s="56"/>
      <c r="AJ971" s="56"/>
      <c r="AK971" s="56"/>
      <c r="AL971" s="58"/>
      <c r="AM971" s="56"/>
      <c r="AN971" s="59"/>
      <c r="AO971" s="60"/>
      <c r="AP971" s="56"/>
      <c r="AQ971" s="56"/>
      <c r="AR971" s="56"/>
    </row>
    <row r="972" ht="15.75" customHeight="1">
      <c r="C972" s="56"/>
      <c r="K972" s="61"/>
      <c r="N972" s="2"/>
      <c r="AC972" s="56"/>
      <c r="AD972" s="56"/>
      <c r="AE972" s="56"/>
      <c r="AF972" s="56"/>
      <c r="AG972" s="56"/>
      <c r="AH972" s="56"/>
      <c r="AI972" s="56"/>
      <c r="AJ972" s="56"/>
      <c r="AK972" s="56"/>
      <c r="AL972" s="58"/>
      <c r="AM972" s="56"/>
      <c r="AN972" s="59"/>
      <c r="AO972" s="60"/>
      <c r="AP972" s="56"/>
      <c r="AQ972" s="56"/>
      <c r="AR972" s="56"/>
    </row>
    <row r="973" ht="15.75" customHeight="1">
      <c r="C973" s="56"/>
      <c r="K973" s="61"/>
      <c r="N973" s="2"/>
      <c r="AC973" s="56"/>
      <c r="AD973" s="56"/>
      <c r="AE973" s="56"/>
      <c r="AF973" s="56"/>
      <c r="AG973" s="56"/>
      <c r="AH973" s="56"/>
      <c r="AI973" s="56"/>
      <c r="AJ973" s="56"/>
      <c r="AK973" s="56"/>
      <c r="AL973" s="58"/>
      <c r="AM973" s="56"/>
      <c r="AN973" s="59"/>
      <c r="AO973" s="60"/>
      <c r="AP973" s="56"/>
      <c r="AQ973" s="56"/>
      <c r="AR973" s="56"/>
    </row>
    <row r="974" ht="15.75" customHeight="1">
      <c r="C974" s="56"/>
      <c r="K974" s="61"/>
      <c r="N974" s="2"/>
      <c r="AC974" s="56"/>
      <c r="AD974" s="56"/>
      <c r="AE974" s="56"/>
      <c r="AF974" s="56"/>
      <c r="AG974" s="56"/>
      <c r="AH974" s="56"/>
      <c r="AI974" s="56"/>
      <c r="AJ974" s="56"/>
      <c r="AK974" s="56"/>
      <c r="AL974" s="58"/>
      <c r="AM974" s="56"/>
      <c r="AN974" s="59"/>
      <c r="AO974" s="60"/>
      <c r="AP974" s="56"/>
      <c r="AQ974" s="56"/>
      <c r="AR974" s="56"/>
    </row>
    <row r="975" ht="15.75" customHeight="1">
      <c r="C975" s="56"/>
      <c r="K975" s="61"/>
      <c r="N975" s="2"/>
      <c r="AC975" s="56"/>
      <c r="AD975" s="56"/>
      <c r="AE975" s="56"/>
      <c r="AF975" s="56"/>
      <c r="AG975" s="56"/>
      <c r="AH975" s="56"/>
      <c r="AI975" s="56"/>
      <c r="AJ975" s="56"/>
      <c r="AK975" s="56"/>
      <c r="AL975" s="58"/>
      <c r="AM975" s="56"/>
      <c r="AN975" s="59"/>
      <c r="AO975" s="60"/>
      <c r="AP975" s="56"/>
      <c r="AQ975" s="56"/>
      <c r="AR975" s="56"/>
    </row>
    <row r="976" ht="15.75" customHeight="1">
      <c r="C976" s="56"/>
      <c r="K976" s="61"/>
      <c r="N976" s="2"/>
      <c r="AC976" s="56"/>
      <c r="AD976" s="56"/>
      <c r="AE976" s="56"/>
      <c r="AF976" s="56"/>
      <c r="AG976" s="56"/>
      <c r="AH976" s="56"/>
      <c r="AI976" s="56"/>
      <c r="AJ976" s="56"/>
      <c r="AK976" s="56"/>
      <c r="AL976" s="58"/>
      <c r="AM976" s="56"/>
      <c r="AN976" s="59"/>
      <c r="AO976" s="60"/>
      <c r="AP976" s="56"/>
      <c r="AQ976" s="56"/>
      <c r="AR976" s="56"/>
    </row>
    <row r="977" ht="15.75" customHeight="1">
      <c r="C977" s="56"/>
      <c r="K977" s="61"/>
      <c r="N977" s="2"/>
      <c r="AC977" s="56"/>
      <c r="AD977" s="56"/>
      <c r="AE977" s="56"/>
      <c r="AF977" s="56"/>
      <c r="AG977" s="56"/>
      <c r="AH977" s="56"/>
      <c r="AI977" s="56"/>
      <c r="AJ977" s="56"/>
      <c r="AK977" s="56"/>
      <c r="AL977" s="58"/>
      <c r="AM977" s="56"/>
      <c r="AN977" s="59"/>
      <c r="AO977" s="60"/>
      <c r="AP977" s="56"/>
      <c r="AQ977" s="56"/>
      <c r="AR977" s="56"/>
    </row>
    <row r="978" ht="15.75" customHeight="1">
      <c r="C978" s="56"/>
      <c r="K978" s="61"/>
      <c r="N978" s="2"/>
      <c r="AC978" s="56"/>
      <c r="AD978" s="56"/>
      <c r="AE978" s="56"/>
      <c r="AF978" s="56"/>
      <c r="AG978" s="56"/>
      <c r="AH978" s="56"/>
      <c r="AI978" s="56"/>
      <c r="AJ978" s="56"/>
      <c r="AK978" s="56"/>
      <c r="AL978" s="58"/>
      <c r="AM978" s="56"/>
      <c r="AN978" s="59"/>
      <c r="AO978" s="60"/>
      <c r="AP978" s="56"/>
      <c r="AQ978" s="56"/>
      <c r="AR978" s="56"/>
    </row>
    <row r="979" ht="15.75" customHeight="1">
      <c r="C979" s="56"/>
      <c r="K979" s="61"/>
      <c r="N979" s="2"/>
      <c r="AC979" s="56"/>
      <c r="AD979" s="56"/>
      <c r="AE979" s="56"/>
      <c r="AF979" s="56"/>
      <c r="AG979" s="56"/>
      <c r="AH979" s="56"/>
      <c r="AI979" s="56"/>
      <c r="AJ979" s="56"/>
      <c r="AK979" s="56"/>
      <c r="AL979" s="58"/>
      <c r="AM979" s="56"/>
      <c r="AN979" s="59"/>
      <c r="AO979" s="60"/>
      <c r="AP979" s="56"/>
      <c r="AQ979" s="56"/>
      <c r="AR979" s="56"/>
    </row>
    <row r="980" ht="15.75" customHeight="1">
      <c r="C980" s="56"/>
      <c r="K980" s="61"/>
      <c r="N980" s="2"/>
      <c r="AC980" s="56"/>
      <c r="AD980" s="56"/>
      <c r="AE980" s="56"/>
      <c r="AF980" s="56"/>
      <c r="AG980" s="56"/>
      <c r="AH980" s="56"/>
      <c r="AI980" s="56"/>
      <c r="AJ980" s="56"/>
      <c r="AK980" s="56"/>
      <c r="AL980" s="58"/>
      <c r="AM980" s="56"/>
      <c r="AN980" s="59"/>
      <c r="AO980" s="60"/>
      <c r="AP980" s="56"/>
      <c r="AQ980" s="56"/>
      <c r="AR980" s="56"/>
    </row>
    <row r="981" ht="15.75" customHeight="1">
      <c r="C981" s="56"/>
      <c r="K981" s="61"/>
      <c r="N981" s="2"/>
      <c r="AC981" s="56"/>
      <c r="AD981" s="56"/>
      <c r="AE981" s="56"/>
      <c r="AF981" s="56"/>
      <c r="AG981" s="56"/>
      <c r="AH981" s="56"/>
      <c r="AI981" s="56"/>
      <c r="AJ981" s="56"/>
      <c r="AK981" s="56"/>
      <c r="AL981" s="58"/>
      <c r="AM981" s="56"/>
      <c r="AN981" s="59"/>
      <c r="AO981" s="60"/>
      <c r="AP981" s="56"/>
      <c r="AQ981" s="56"/>
      <c r="AR981" s="56"/>
    </row>
    <row r="982" ht="15.75" customHeight="1">
      <c r="C982" s="56"/>
      <c r="K982" s="61"/>
      <c r="N982" s="2"/>
      <c r="AC982" s="56"/>
      <c r="AD982" s="56"/>
      <c r="AE982" s="56"/>
      <c r="AF982" s="56"/>
      <c r="AG982" s="56"/>
      <c r="AH982" s="56"/>
      <c r="AI982" s="56"/>
      <c r="AJ982" s="56"/>
      <c r="AK982" s="56"/>
      <c r="AL982" s="58"/>
      <c r="AM982" s="56"/>
      <c r="AN982" s="59"/>
      <c r="AO982" s="60"/>
      <c r="AP982" s="56"/>
      <c r="AQ982" s="56"/>
      <c r="AR982" s="56"/>
    </row>
    <row r="983" ht="15.75" customHeight="1">
      <c r="C983" s="56"/>
      <c r="K983" s="61"/>
      <c r="N983" s="2"/>
      <c r="AC983" s="56"/>
      <c r="AD983" s="56"/>
      <c r="AE983" s="56"/>
      <c r="AF983" s="56"/>
      <c r="AG983" s="56"/>
      <c r="AH983" s="56"/>
      <c r="AI983" s="56"/>
      <c r="AJ983" s="56"/>
      <c r="AK983" s="56"/>
      <c r="AL983" s="58"/>
      <c r="AM983" s="56"/>
      <c r="AN983" s="59"/>
      <c r="AO983" s="60"/>
      <c r="AP983" s="56"/>
      <c r="AQ983" s="56"/>
      <c r="AR983" s="56"/>
    </row>
    <row r="984" ht="15.75" customHeight="1">
      <c r="C984" s="56"/>
      <c r="K984" s="61"/>
      <c r="N984" s="2"/>
      <c r="AC984" s="56"/>
      <c r="AD984" s="56"/>
      <c r="AE984" s="56"/>
      <c r="AF984" s="56"/>
      <c r="AG984" s="56"/>
      <c r="AH984" s="56"/>
      <c r="AI984" s="56"/>
      <c r="AJ984" s="56"/>
      <c r="AK984" s="56"/>
      <c r="AL984" s="58"/>
      <c r="AM984" s="56"/>
      <c r="AN984" s="59"/>
      <c r="AO984" s="60"/>
      <c r="AP984" s="56"/>
      <c r="AQ984" s="56"/>
      <c r="AR984" s="56"/>
    </row>
    <row r="985" ht="15.75" customHeight="1">
      <c r="C985" s="56"/>
      <c r="K985" s="61"/>
      <c r="N985" s="2"/>
      <c r="AC985" s="56"/>
      <c r="AD985" s="56"/>
      <c r="AE985" s="56"/>
      <c r="AF985" s="56"/>
      <c r="AG985" s="56"/>
      <c r="AH985" s="56"/>
      <c r="AI985" s="56"/>
      <c r="AJ985" s="56"/>
      <c r="AK985" s="56"/>
      <c r="AL985" s="58"/>
      <c r="AM985" s="56"/>
      <c r="AN985" s="59"/>
      <c r="AO985" s="60"/>
      <c r="AP985" s="56"/>
      <c r="AQ985" s="56"/>
      <c r="AR985" s="56"/>
    </row>
    <row r="986" ht="15.75" customHeight="1">
      <c r="C986" s="56"/>
      <c r="K986" s="61"/>
      <c r="N986" s="2"/>
      <c r="AC986" s="56"/>
      <c r="AD986" s="56"/>
      <c r="AE986" s="56"/>
      <c r="AF986" s="56"/>
      <c r="AG986" s="56"/>
      <c r="AH986" s="56"/>
      <c r="AI986" s="56"/>
      <c r="AJ986" s="56"/>
      <c r="AK986" s="56"/>
      <c r="AL986" s="58"/>
      <c r="AM986" s="56"/>
      <c r="AN986" s="59"/>
      <c r="AO986" s="60"/>
      <c r="AP986" s="56"/>
      <c r="AQ986" s="56"/>
      <c r="AR986" s="56"/>
    </row>
    <row r="987" ht="15.75" customHeight="1">
      <c r="C987" s="56"/>
      <c r="K987" s="61"/>
      <c r="N987" s="2"/>
      <c r="AC987" s="56"/>
      <c r="AD987" s="56"/>
      <c r="AE987" s="56"/>
      <c r="AF987" s="56"/>
      <c r="AG987" s="56"/>
      <c r="AH987" s="56"/>
      <c r="AI987" s="56"/>
      <c r="AJ987" s="56"/>
      <c r="AK987" s="56"/>
      <c r="AL987" s="58"/>
      <c r="AM987" s="56"/>
      <c r="AN987" s="59"/>
      <c r="AO987" s="60"/>
      <c r="AP987" s="56"/>
      <c r="AQ987" s="56"/>
      <c r="AR987" s="56"/>
    </row>
    <row r="988" ht="15.75" customHeight="1">
      <c r="C988" s="56"/>
      <c r="K988" s="61"/>
      <c r="N988" s="2"/>
      <c r="AC988" s="56"/>
      <c r="AD988" s="56"/>
      <c r="AE988" s="56"/>
      <c r="AF988" s="56"/>
      <c r="AG988" s="56"/>
      <c r="AH988" s="56"/>
      <c r="AI988" s="56"/>
      <c r="AJ988" s="56"/>
      <c r="AK988" s="56"/>
      <c r="AL988" s="58"/>
      <c r="AM988" s="56"/>
      <c r="AN988" s="59"/>
      <c r="AO988" s="60"/>
      <c r="AP988" s="56"/>
      <c r="AQ988" s="56"/>
      <c r="AR988" s="56"/>
    </row>
    <row r="989" ht="15.75" customHeight="1">
      <c r="C989" s="56"/>
      <c r="K989" s="61"/>
      <c r="N989" s="2"/>
      <c r="AC989" s="56"/>
      <c r="AD989" s="56"/>
      <c r="AE989" s="56"/>
      <c r="AF989" s="56"/>
      <c r="AG989" s="56"/>
      <c r="AH989" s="56"/>
      <c r="AI989" s="56"/>
      <c r="AJ989" s="56"/>
      <c r="AK989" s="56"/>
      <c r="AL989" s="58"/>
      <c r="AM989" s="56"/>
      <c r="AN989" s="59"/>
      <c r="AO989" s="60"/>
      <c r="AP989" s="56"/>
      <c r="AQ989" s="56"/>
      <c r="AR989" s="56"/>
    </row>
    <row r="990" ht="15.75" customHeight="1">
      <c r="C990" s="56"/>
      <c r="K990" s="61"/>
      <c r="N990" s="2"/>
      <c r="AC990" s="56"/>
      <c r="AD990" s="56"/>
      <c r="AE990" s="56"/>
      <c r="AF990" s="56"/>
      <c r="AG990" s="56"/>
      <c r="AH990" s="56"/>
      <c r="AI990" s="56"/>
      <c r="AJ990" s="56"/>
      <c r="AK990" s="56"/>
      <c r="AL990" s="58"/>
      <c r="AM990" s="56"/>
      <c r="AN990" s="59"/>
      <c r="AO990" s="60"/>
      <c r="AP990" s="56"/>
      <c r="AQ990" s="56"/>
      <c r="AR990" s="56"/>
    </row>
    <row r="991" ht="15.75" customHeight="1">
      <c r="C991" s="56"/>
      <c r="K991" s="61"/>
      <c r="N991" s="2"/>
      <c r="AC991" s="56"/>
      <c r="AD991" s="56"/>
      <c r="AE991" s="56"/>
      <c r="AF991" s="56"/>
      <c r="AG991" s="56"/>
      <c r="AH991" s="56"/>
      <c r="AI991" s="56"/>
      <c r="AJ991" s="56"/>
      <c r="AK991" s="56"/>
      <c r="AL991" s="58"/>
      <c r="AM991" s="56"/>
      <c r="AN991" s="59"/>
      <c r="AO991" s="60"/>
      <c r="AP991" s="56"/>
      <c r="AQ991" s="56"/>
      <c r="AR991" s="56"/>
    </row>
    <row r="992" ht="15.75" customHeight="1">
      <c r="C992" s="56"/>
      <c r="K992" s="61"/>
      <c r="N992" s="2"/>
      <c r="AC992" s="56"/>
      <c r="AD992" s="56"/>
      <c r="AE992" s="56"/>
      <c r="AF992" s="56"/>
      <c r="AG992" s="56"/>
      <c r="AH992" s="56"/>
      <c r="AI992" s="56"/>
      <c r="AJ992" s="56"/>
      <c r="AK992" s="56"/>
      <c r="AL992" s="58"/>
      <c r="AM992" s="56"/>
      <c r="AN992" s="59"/>
      <c r="AO992" s="60"/>
      <c r="AP992" s="56"/>
      <c r="AQ992" s="56"/>
      <c r="AR992" s="56"/>
    </row>
    <row r="993" ht="15.75" customHeight="1">
      <c r="C993" s="56"/>
      <c r="K993" s="61"/>
      <c r="N993" s="2"/>
      <c r="AC993" s="56"/>
      <c r="AD993" s="56"/>
      <c r="AE993" s="56"/>
      <c r="AF993" s="56"/>
      <c r="AG993" s="56"/>
      <c r="AH993" s="56"/>
      <c r="AI993" s="56"/>
      <c r="AJ993" s="56"/>
      <c r="AK993" s="56"/>
      <c r="AL993" s="58"/>
      <c r="AM993" s="56"/>
      <c r="AN993" s="59"/>
      <c r="AO993" s="60"/>
      <c r="AP993" s="56"/>
      <c r="AQ993" s="56"/>
      <c r="AR993" s="56"/>
    </row>
    <row r="994" ht="15.75" customHeight="1">
      <c r="C994" s="56"/>
      <c r="K994" s="61"/>
      <c r="N994" s="2"/>
      <c r="AC994" s="56"/>
      <c r="AD994" s="56"/>
      <c r="AE994" s="56"/>
      <c r="AF994" s="56"/>
      <c r="AG994" s="56"/>
      <c r="AH994" s="56"/>
      <c r="AI994" s="56"/>
      <c r="AJ994" s="56"/>
      <c r="AK994" s="56"/>
      <c r="AL994" s="58"/>
      <c r="AM994" s="56"/>
      <c r="AN994" s="59"/>
      <c r="AO994" s="60"/>
      <c r="AP994" s="56"/>
      <c r="AQ994" s="56"/>
      <c r="AR994" s="56"/>
    </row>
    <row r="995" ht="15.75" customHeight="1">
      <c r="C995" s="56"/>
      <c r="K995" s="61"/>
      <c r="N995" s="2"/>
      <c r="AC995" s="56"/>
      <c r="AD995" s="56"/>
      <c r="AE995" s="56"/>
      <c r="AF995" s="56"/>
      <c r="AG995" s="56"/>
      <c r="AH995" s="56"/>
      <c r="AI995" s="56"/>
      <c r="AJ995" s="56"/>
      <c r="AK995" s="56"/>
      <c r="AL995" s="58"/>
      <c r="AM995" s="56"/>
      <c r="AN995" s="59"/>
      <c r="AO995" s="60"/>
      <c r="AP995" s="56"/>
      <c r="AQ995" s="56"/>
      <c r="AR995" s="56"/>
    </row>
    <row r="996" ht="15.75" customHeight="1">
      <c r="C996" s="56"/>
      <c r="K996" s="61"/>
      <c r="N996" s="2"/>
      <c r="AC996" s="56"/>
      <c r="AD996" s="56"/>
      <c r="AE996" s="56"/>
      <c r="AF996" s="56"/>
      <c r="AG996" s="56"/>
      <c r="AH996" s="56"/>
      <c r="AI996" s="56"/>
      <c r="AJ996" s="56"/>
      <c r="AK996" s="56"/>
      <c r="AL996" s="58"/>
      <c r="AM996" s="56"/>
      <c r="AN996" s="59"/>
      <c r="AO996" s="60"/>
      <c r="AP996" s="56"/>
      <c r="AQ996" s="56"/>
      <c r="AR996" s="56"/>
    </row>
    <row r="997" ht="15.75" customHeight="1">
      <c r="C997" s="56"/>
      <c r="K997" s="61"/>
      <c r="N997" s="2"/>
      <c r="AC997" s="56"/>
      <c r="AD997" s="56"/>
      <c r="AE997" s="56"/>
      <c r="AF997" s="56"/>
      <c r="AG997" s="56"/>
      <c r="AH997" s="56"/>
      <c r="AI997" s="56"/>
      <c r="AJ997" s="56"/>
      <c r="AK997" s="56"/>
      <c r="AL997" s="58"/>
      <c r="AM997" s="56"/>
      <c r="AN997" s="59"/>
      <c r="AO997" s="60"/>
      <c r="AP997" s="56"/>
      <c r="AQ997" s="56"/>
      <c r="AR997" s="56"/>
    </row>
    <row r="998" ht="15.75" customHeight="1">
      <c r="C998" s="56"/>
      <c r="K998" s="61"/>
      <c r="N998" s="2"/>
      <c r="AC998" s="56"/>
      <c r="AD998" s="56"/>
      <c r="AE998" s="56"/>
      <c r="AF998" s="56"/>
      <c r="AG998" s="56"/>
      <c r="AH998" s="56"/>
      <c r="AI998" s="56"/>
      <c r="AJ998" s="56"/>
      <c r="AK998" s="56"/>
      <c r="AL998" s="58"/>
      <c r="AM998" s="56"/>
      <c r="AN998" s="59"/>
      <c r="AO998" s="60"/>
      <c r="AP998" s="56"/>
      <c r="AQ998" s="56"/>
      <c r="AR998" s="56"/>
    </row>
  </sheetData>
  <conditionalFormatting sqref="AM2:AM35 AS2:AS35">
    <cfRule type="cellIs" dxfId="0" priority="1" operator="equal">
      <formula>"Elite"</formula>
    </cfRule>
  </conditionalFormatting>
  <conditionalFormatting sqref="AM2:AM35 AS2:AS35">
    <cfRule type="cellIs" dxfId="1" priority="2" operator="equal">
      <formula>"Good"</formula>
    </cfRule>
  </conditionalFormatting>
  <conditionalFormatting sqref="AM2:AM35 AS2:AS35">
    <cfRule type="cellIs" dxfId="2" priority="3" operator="equal">
      <formula>"Average"</formula>
    </cfRule>
  </conditionalFormatting>
  <conditionalFormatting sqref="AM2:AM35 AS2:AS35">
    <cfRule type="cellIs" dxfId="3" priority="4" operator="equal">
      <formula>"Low"</formula>
    </cfRule>
  </conditionalFormatting>
  <conditionalFormatting sqref="AC2:AC35">
    <cfRule type="expression" dxfId="3" priority="5">
      <formula>AC2&lt;55</formula>
    </cfRule>
  </conditionalFormatting>
  <conditionalFormatting sqref="AC2:AC35">
    <cfRule type="expression" dxfId="4" priority="6">
      <formula>AND(AC2&gt;=55, AC2&lt;65)</formula>
    </cfRule>
  </conditionalFormatting>
  <conditionalFormatting sqref="AC2:AC35">
    <cfRule type="expression" dxfId="5" priority="7">
      <formula>AND(AC2&gt;=65, AC2&lt;75)</formula>
    </cfRule>
  </conditionalFormatting>
  <conditionalFormatting sqref="AC2:AC35">
    <cfRule type="expression" dxfId="6" priority="8">
      <formula>AC2&gt;=75</formula>
    </cfRule>
  </conditionalFormatting>
  <conditionalFormatting sqref="AR2:AR35">
    <cfRule type="expression" dxfId="6" priority="9">
      <formula>AR2&gt;=45</formula>
    </cfRule>
  </conditionalFormatting>
  <conditionalFormatting sqref="AR2:AR35">
    <cfRule type="expression" dxfId="5" priority="10">
      <formula>AND(AR2&gt;=38, AR2&lt;45)</formula>
    </cfRule>
  </conditionalFormatting>
  <conditionalFormatting sqref="AR2:AR35">
    <cfRule type="expression" dxfId="4" priority="11">
      <formula>AND(AR2&gt;=32, AR2&lt;38)</formula>
    </cfRule>
  </conditionalFormatting>
  <conditionalFormatting sqref="AR2:AR35">
    <cfRule type="expression" dxfId="3" priority="12">
      <formula>AR2&lt;32</formula>
    </cfRule>
  </conditionalFormatting>
  <dataValidations>
    <dataValidation type="list" allowBlank="1" showErrorMessage="1" sqref="N2:N35">
      <formula1>"Guard,Wing,Big"</formula1>
    </dataValidation>
    <dataValidation type="custom" allowBlank="1" showDropDown="1" sqref="K2:K35 AL2:AL35">
      <formula1>AND(ISNUMBER(K2),(NOT(OR(NOT(ISERROR(DATEVALUE(K2))), AND(ISNUMBER(K2), LEFT(CELL("format", K2))="D")))))</formula1>
    </dataValidation>
    <dataValidation type="list" allowBlank="1" showErrorMessage="1" sqref="N36:N998">
      <formula1>"Guard,Wing,Big"</formula1>
    </dataValidation>
  </dataValidations>
  <printOptions/>
  <pageMargins bottom="1.0" footer="0.0" header="0.0" left="0.75" right="0.75" top="1.0"/>
  <pageSetup orientation="landscape"/>
  <drawing r:id="rId1"/>
  <tableParts count="1">
    <tablePart r:id="rId3"/>
  </tableParts>
</worksheet>
</file>