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Subframe_Conn\"/>
    </mc:Choice>
  </mc:AlternateContent>
  <xr:revisionPtr revIDLastSave="0" documentId="13_ncr:1_{F24FBC20-0727-4C50-8DBA-E0C4AD4CC180}" xr6:coauthVersionLast="47" xr6:coauthVersionMax="47" xr10:uidLastSave="{00000000-0000-0000-0000-000000000000}"/>
  <bookViews>
    <workbookView xWindow="-120" yWindow="-120" windowWidth="29040" windowHeight="15720" tabRatio="988" activeTab="1" xr2:uid="{5C9B011B-FECB-46A4-81D1-C980D278E613}"/>
  </bookViews>
  <sheets>
    <sheet name="BUJAx3_SLGf_S2LAF_LAF" sheetId="54" r:id="rId1"/>
    <sheet name="BUJAx3_SLGf_S2LAF_LAR" sheetId="5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0" i="55" l="1"/>
  <c r="O30" i="55"/>
  <c r="N30" i="55"/>
  <c r="M30" i="55"/>
  <c r="L30" i="55"/>
  <c r="K30" i="55"/>
  <c r="J30" i="55"/>
  <c r="I30" i="55"/>
  <c r="H30" i="55"/>
  <c r="P26" i="55"/>
  <c r="O26" i="55"/>
  <c r="N26" i="55"/>
  <c r="M26" i="55"/>
  <c r="L26" i="55"/>
  <c r="K26" i="55"/>
  <c r="J26" i="55"/>
  <c r="I26" i="55"/>
  <c r="H26" i="55"/>
  <c r="P22" i="55"/>
  <c r="O22" i="55"/>
  <c r="N22" i="55"/>
  <c r="M22" i="55"/>
  <c r="L22" i="55"/>
  <c r="K22" i="55"/>
  <c r="J22" i="55"/>
  <c r="I22" i="55"/>
  <c r="H22" i="55"/>
  <c r="P18" i="55"/>
  <c r="O18" i="55"/>
  <c r="N18" i="55"/>
  <c r="M18" i="55"/>
  <c r="L18" i="55"/>
  <c r="K18" i="55"/>
  <c r="J18" i="55"/>
  <c r="I18" i="55"/>
  <c r="H18" i="55"/>
  <c r="P14" i="55"/>
  <c r="O14" i="55"/>
  <c r="N14" i="55"/>
  <c r="M14" i="55"/>
  <c r="L14" i="55"/>
  <c r="K14" i="55"/>
  <c r="J14" i="55"/>
  <c r="I14" i="55"/>
  <c r="H14" i="55"/>
  <c r="P10" i="55"/>
  <c r="O10" i="55"/>
  <c r="N10" i="55"/>
  <c r="M10" i="55"/>
  <c r="L10" i="55"/>
  <c r="K10" i="55"/>
  <c r="J10" i="55"/>
  <c r="I10" i="55"/>
  <c r="H10" i="55"/>
  <c r="H6" i="55"/>
  <c r="G6" i="55"/>
  <c r="F6" i="55"/>
  <c r="H5" i="55"/>
  <c r="G5" i="55"/>
  <c r="F5" i="55"/>
  <c r="P30" i="54"/>
  <c r="O30" i="54"/>
  <c r="N30" i="54"/>
  <c r="M30" i="54"/>
  <c r="L30" i="54"/>
  <c r="K30" i="54"/>
  <c r="J30" i="54"/>
  <c r="I30" i="54"/>
  <c r="H30" i="54"/>
  <c r="P26" i="54"/>
  <c r="O26" i="54"/>
  <c r="N26" i="54"/>
  <c r="M26" i="54"/>
  <c r="L26" i="54"/>
  <c r="K26" i="54"/>
  <c r="J26" i="54"/>
  <c r="I26" i="54"/>
  <c r="H26" i="54"/>
  <c r="P22" i="54"/>
  <c r="O22" i="54"/>
  <c r="N22" i="54"/>
  <c r="M22" i="54"/>
  <c r="L22" i="54"/>
  <c r="K22" i="54"/>
  <c r="J22" i="54"/>
  <c r="I22" i="54"/>
  <c r="H22" i="54"/>
  <c r="P18" i="54"/>
  <c r="O18" i="54"/>
  <c r="N18" i="54"/>
  <c r="M18" i="54"/>
  <c r="L18" i="54"/>
  <c r="K18" i="54"/>
  <c r="J18" i="54"/>
  <c r="I18" i="54"/>
  <c r="H18" i="54"/>
  <c r="P14" i="54"/>
  <c r="O14" i="54"/>
  <c r="N14" i="54"/>
  <c r="M14" i="54"/>
  <c r="L14" i="54"/>
  <c r="K14" i="54"/>
  <c r="J14" i="54"/>
  <c r="I14" i="54"/>
  <c r="H14" i="54"/>
  <c r="P10" i="54"/>
  <c r="O10" i="54"/>
  <c r="N10" i="54"/>
  <c r="M10" i="54"/>
  <c r="L10" i="54"/>
  <c r="K10" i="54"/>
  <c r="J10" i="54"/>
  <c r="I10" i="54"/>
  <c r="H10" i="54"/>
  <c r="H6" i="54"/>
  <c r="G6" i="54"/>
  <c r="F6" i="54"/>
  <c r="H5" i="54"/>
  <c r="G5" i="54"/>
  <c r="F5" i="54"/>
</calcChain>
</file>

<file path=xl/sharedStrings.xml><?xml version="1.0" encoding="utf-8"?>
<sst xmlns="http://schemas.openxmlformats.org/spreadsheetml/2006/main" count="176" uniqueCount="35">
  <si>
    <t>Units</t>
  </si>
  <si>
    <t>Comments</t>
  </si>
  <si>
    <t>x</t>
  </si>
  <si>
    <t>y</t>
  </si>
  <si>
    <t>z or scalar</t>
  </si>
  <si>
    <t>Type</t>
  </si>
  <si>
    <t>Instance</t>
  </si>
  <si>
    <t>Linear</t>
  </si>
  <si>
    <t>d</t>
  </si>
  <si>
    <t>N/(m/s)</t>
  </si>
  <si>
    <t>mm</t>
  </si>
  <si>
    <t>K</t>
  </si>
  <si>
    <t>f</t>
  </si>
  <si>
    <t>N</t>
  </si>
  <si>
    <t>v</t>
  </si>
  <si>
    <t>m/s</t>
  </si>
  <si>
    <t>Law</t>
  </si>
  <si>
    <t>Table</t>
  </si>
  <si>
    <t>Linear / Table</t>
  </si>
  <si>
    <t>class</t>
  </si>
  <si>
    <t>Subframe_Conn</t>
  </si>
  <si>
    <t>N/mm</t>
  </si>
  <si>
    <t>m</t>
  </si>
  <si>
    <t>SpringX</t>
  </si>
  <si>
    <t>DamperX</t>
  </si>
  <si>
    <t>SpringY</t>
  </si>
  <si>
    <t>DamperY</t>
  </si>
  <si>
    <t>SpringZ</t>
  </si>
  <si>
    <t>DamperZ</t>
  </si>
  <si>
    <t>Bushing_Ax3</t>
  </si>
  <si>
    <t>sAxialOrientationZ</t>
  </si>
  <si>
    <t>sAxialOrientationX</t>
  </si>
  <si>
    <t>sMount</t>
  </si>
  <si>
    <t>BushLink_Ax3_SLGf_S2LAF_LAF</t>
  </si>
  <si>
    <t>BushLink_Ax3_SLGf_S2LAF_LAR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</si>
</sst>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center"/>
    </xf>
    <xf numFmtId="0" fontId="1" fillId="2" borderId="0" xfId="1" applyFill="1"/>
    <xf numFmtId="0" fontId="1" fillId="0" borderId="0" xfId="1"/>
    <xf numFmtId="0" fontId="1" fillId="3" borderId="0" xfId="1" applyFill="1" applyAlignment="1">
      <alignment horizontal="left"/>
    </xf>
    <xf numFmtId="0" fontId="1" fillId="3" borderId="0" xfId="1" applyFill="1"/>
    <xf numFmtId="2" fontId="3" fillId="0" borderId="0" xfId="1" applyNumberFormat="1" applyFont="1"/>
    <xf numFmtId="2" fontId="3" fillId="0" borderId="0" xfId="1" applyNumberFormat="1" applyFont="1" applyAlignment="1">
      <alignment horizontal="right"/>
    </xf>
    <xf numFmtId="0" fontId="3" fillId="0" borderId="0" xfId="1" applyFont="1"/>
    <xf numFmtId="11" fontId="3" fillId="0" borderId="0" xfId="1" applyNumberFormat="1" applyFont="1"/>
    <xf numFmtId="0" fontId="1" fillId="0" borderId="0" xfId="1" applyAlignment="1">
      <alignment horizontal="left"/>
    </xf>
    <xf numFmtId="164" fontId="3" fillId="0" borderId="0" xfId="1" applyNumberFormat="1" applyFont="1"/>
    <xf numFmtId="164" fontId="1" fillId="0" borderId="0" xfId="1" applyNumberFormat="1"/>
    <xf numFmtId="11" fontId="3" fillId="0" borderId="0" xfId="1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3" fillId="4" borderId="0" xfId="0" applyNumberFormat="1" applyFont="1" applyFill="1"/>
    <xf numFmtId="2" fontId="3" fillId="4" borderId="0" xfId="0" applyNumberFormat="1" applyFont="1" applyFill="1" applyAlignment="1">
      <alignment horizontal="right"/>
    </xf>
    <xf numFmtId="2" fontId="3" fillId="0" borderId="0" xfId="0" applyNumberFormat="1" applyFont="1"/>
  </cellXfs>
  <cellStyles count="2">
    <cellStyle name="Normal" xfId="0" builtinId="0"/>
    <cellStyle name="Normal 2" xfId="1" xr:uid="{59B68FC0-DF65-45B7-9161-1BA244C01964}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9E88F-F887-4490-AE71-EBBA6461822B}">
  <sheetPr>
    <tabColor theme="9" tint="0.59999389629810485"/>
  </sheetPr>
  <dimension ref="A1:R53"/>
  <sheetViews>
    <sheetView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P33" sqref="P33:P53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7" width="9.140625" style="4"/>
    <col min="19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5" t="s">
        <v>19</v>
      </c>
      <c r="B3" s="16"/>
      <c r="C3" s="16"/>
      <c r="D3" s="16"/>
      <c r="E3" s="16"/>
      <c r="F3" s="17"/>
      <c r="G3" s="17"/>
      <c r="H3" s="18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33</v>
      </c>
      <c r="J4" s="4" t="s">
        <v>32</v>
      </c>
    </row>
    <row r="5" spans="1:16" x14ac:dyDescent="0.25">
      <c r="A5" s="5" t="s">
        <v>30</v>
      </c>
      <c r="B5" s="6"/>
      <c r="C5" s="6"/>
      <c r="D5" s="4" t="s">
        <v>22</v>
      </c>
      <c r="F5" s="19">
        <f>J5+0.01</f>
        <v>9.9999999999999992E-2</v>
      </c>
      <c r="G5" s="19">
        <f>K5</f>
        <v>0.44059999999999999</v>
      </c>
      <c r="H5" s="19">
        <f>L5</f>
        <v>0.191</v>
      </c>
      <c r="J5" s="4">
        <v>0.09</v>
      </c>
      <c r="K5" s="4">
        <v>0.44059999999999999</v>
      </c>
      <c r="L5" s="4">
        <v>0.191</v>
      </c>
    </row>
    <row r="6" spans="1:16" x14ac:dyDescent="0.25">
      <c r="A6" s="5" t="s">
        <v>31</v>
      </c>
      <c r="B6" s="6"/>
      <c r="C6" s="6"/>
      <c r="D6" s="4" t="s">
        <v>22</v>
      </c>
      <c r="F6" s="19">
        <f>J5</f>
        <v>0.09</v>
      </c>
      <c r="G6" s="19">
        <f>K5</f>
        <v>0.44059999999999999</v>
      </c>
      <c r="H6" s="19">
        <f>L5+0.01</f>
        <v>0.20100000000000001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4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2">
        <v>-4</v>
      </c>
      <c r="I9" s="13">
        <v>-3</v>
      </c>
      <c r="J9" s="13">
        <v>-2</v>
      </c>
      <c r="K9" s="13">
        <v>-1</v>
      </c>
      <c r="L9" s="13">
        <v>0</v>
      </c>
      <c r="M9" s="12">
        <v>1</v>
      </c>
      <c r="N9" s="12">
        <v>2</v>
      </c>
      <c r="O9" s="12">
        <v>3</v>
      </c>
      <c r="P9" s="13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2">
        <f>-4*P33</f>
        <v>-4000</v>
      </c>
      <c r="I10" s="13">
        <f>-2.75*P33</f>
        <v>-2750</v>
      </c>
      <c r="J10" s="13">
        <f>-1.5*P33</f>
        <v>-1500</v>
      </c>
      <c r="K10" s="13">
        <f>-0.5*P33</f>
        <v>-500</v>
      </c>
      <c r="L10" s="13">
        <f>0*P33</f>
        <v>0</v>
      </c>
      <c r="M10" s="12">
        <f>0.5*P33</f>
        <v>500</v>
      </c>
      <c r="N10" s="12">
        <f>1.5*P33</f>
        <v>1500</v>
      </c>
      <c r="O10" s="12">
        <f>2.75*P33</f>
        <v>2750</v>
      </c>
      <c r="P10" s="13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4" t="s">
        <v>7</v>
      </c>
      <c r="I11" s="13"/>
      <c r="J11" s="13"/>
      <c r="K11" s="13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3"/>
      <c r="J12" s="13"/>
      <c r="K12" s="13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2">
        <v>-4</v>
      </c>
      <c r="I13" s="13">
        <v>-3</v>
      </c>
      <c r="J13" s="13">
        <v>-2</v>
      </c>
      <c r="K13" s="13">
        <v>-1</v>
      </c>
      <c r="L13" s="13">
        <v>0</v>
      </c>
      <c r="M13" s="12">
        <v>1</v>
      </c>
      <c r="N13" s="12">
        <v>2</v>
      </c>
      <c r="O13" s="12">
        <v>3</v>
      </c>
      <c r="P13" s="13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2">
        <f>-4*P37</f>
        <v>-4000</v>
      </c>
      <c r="I14" s="13">
        <f>-2.75*P37</f>
        <v>-2750</v>
      </c>
      <c r="J14" s="13">
        <f>-1.5*P37</f>
        <v>-1500</v>
      </c>
      <c r="K14" s="13">
        <f>-0.5*P37</f>
        <v>-500</v>
      </c>
      <c r="L14" s="13">
        <f>0*P37</f>
        <v>0</v>
      </c>
      <c r="M14" s="12">
        <f>0.5*P37</f>
        <v>500</v>
      </c>
      <c r="N14" s="12">
        <f>1.5*P37</f>
        <v>1500</v>
      </c>
      <c r="O14" s="12">
        <f>2.75*P37</f>
        <v>2750</v>
      </c>
      <c r="P14" s="13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4" t="s">
        <v>7</v>
      </c>
      <c r="I15" s="13"/>
      <c r="J15" s="13"/>
      <c r="K15" s="13"/>
      <c r="L15" s="13"/>
      <c r="M15" s="12"/>
      <c r="N15" s="12"/>
      <c r="O15" s="12"/>
      <c r="P15" s="13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2">
        <v>-4</v>
      </c>
      <c r="I17" s="13">
        <v>-3</v>
      </c>
      <c r="J17" s="13">
        <v>-2</v>
      </c>
      <c r="K17" s="13">
        <v>-1</v>
      </c>
      <c r="L17" s="13">
        <v>0</v>
      </c>
      <c r="M17" s="12">
        <v>1</v>
      </c>
      <c r="N17" s="12">
        <v>2</v>
      </c>
      <c r="O17" s="12">
        <v>3</v>
      </c>
      <c r="P17" s="13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2">
        <f>-4*P41</f>
        <v>-4000</v>
      </c>
      <c r="I18" s="13">
        <f>-2.75*P41</f>
        <v>-2750</v>
      </c>
      <c r="J18" s="13">
        <f>-1.5*P41</f>
        <v>-1500</v>
      </c>
      <c r="K18" s="13">
        <f>-0.5*P41</f>
        <v>-500</v>
      </c>
      <c r="L18" s="13">
        <f>0*P41</f>
        <v>0</v>
      </c>
      <c r="M18" s="12">
        <f>0.5*P41</f>
        <v>500</v>
      </c>
      <c r="N18" s="12">
        <f>1.5*P41</f>
        <v>1500</v>
      </c>
      <c r="O18" s="12">
        <f>2.75*P41</f>
        <v>2750</v>
      </c>
      <c r="P18" s="13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4" t="s">
        <v>7</v>
      </c>
      <c r="I19" s="13"/>
      <c r="J19" s="13"/>
      <c r="K19" s="13"/>
      <c r="L19" s="13"/>
      <c r="M19" s="12"/>
      <c r="N19" s="12"/>
      <c r="O19" s="12"/>
      <c r="P19" s="13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3"/>
      <c r="J20" s="13"/>
      <c r="K20" s="13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2">
        <v>-4</v>
      </c>
      <c r="I21" s="13">
        <v>-3</v>
      </c>
      <c r="J21" s="13">
        <v>-2</v>
      </c>
      <c r="K21" s="13">
        <v>-1</v>
      </c>
      <c r="L21" s="13">
        <v>0</v>
      </c>
      <c r="M21" s="12">
        <v>1</v>
      </c>
      <c r="N21" s="12">
        <v>2</v>
      </c>
      <c r="O21" s="12">
        <v>3</v>
      </c>
      <c r="P21" s="13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2">
        <f>-4*P45</f>
        <v>-4000</v>
      </c>
      <c r="I22" s="13">
        <f>-2.75*P45</f>
        <v>-2750</v>
      </c>
      <c r="J22" s="13">
        <f>-1.5*P45</f>
        <v>-1500</v>
      </c>
      <c r="K22" s="13">
        <f>-0.5*P45</f>
        <v>-500</v>
      </c>
      <c r="L22" s="13">
        <f>0*P45</f>
        <v>0</v>
      </c>
      <c r="M22" s="12">
        <f>0.5*P45</f>
        <v>500</v>
      </c>
      <c r="N22" s="12">
        <f>1.5*P45</f>
        <v>1500</v>
      </c>
      <c r="O22" s="12">
        <f>2.75*P45</f>
        <v>2750</v>
      </c>
      <c r="P22" s="13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4" t="s">
        <v>7</v>
      </c>
      <c r="I23" s="13"/>
      <c r="J23" s="13"/>
      <c r="K23" s="13"/>
      <c r="L23" s="13"/>
      <c r="M23" s="12"/>
      <c r="N23" s="12"/>
      <c r="O23" s="12"/>
      <c r="P23" s="13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2">
        <v>-4</v>
      </c>
      <c r="I25" s="13">
        <v>-3</v>
      </c>
      <c r="J25" s="13">
        <v>-2</v>
      </c>
      <c r="K25" s="13">
        <v>-1</v>
      </c>
      <c r="L25" s="13">
        <v>0</v>
      </c>
      <c r="M25" s="12">
        <v>1</v>
      </c>
      <c r="N25" s="12">
        <v>2</v>
      </c>
      <c r="O25" s="12">
        <v>3</v>
      </c>
      <c r="P25" s="13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2">
        <f>-4*P49</f>
        <v>-4000</v>
      </c>
      <c r="I26" s="13">
        <f>-2.75*P49</f>
        <v>-2750</v>
      </c>
      <c r="J26" s="13">
        <f>-1.5*P49</f>
        <v>-1500</v>
      </c>
      <c r="K26" s="13">
        <f>-0.5*P49</f>
        <v>-500</v>
      </c>
      <c r="L26" s="13">
        <f>0*P49</f>
        <v>0</v>
      </c>
      <c r="M26" s="12">
        <f>0.5*P49</f>
        <v>500</v>
      </c>
      <c r="N26" s="12">
        <f>1.5*P49</f>
        <v>1500</v>
      </c>
      <c r="O26" s="12">
        <f>2.75*P49</f>
        <v>2750</v>
      </c>
      <c r="P26" s="13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4" t="s">
        <v>7</v>
      </c>
      <c r="I27" s="13"/>
      <c r="J27" s="13"/>
      <c r="K27" s="13"/>
      <c r="L27" s="13"/>
      <c r="M27" s="12"/>
      <c r="N27" s="12"/>
      <c r="O27" s="12"/>
      <c r="P27" s="13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3"/>
      <c r="J28" s="13"/>
      <c r="K28" s="13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2">
        <v>-4</v>
      </c>
      <c r="I29" s="13">
        <v>-3</v>
      </c>
      <c r="J29" s="13">
        <v>-2</v>
      </c>
      <c r="K29" s="13">
        <v>-1</v>
      </c>
      <c r="L29" s="13">
        <v>0</v>
      </c>
      <c r="M29" s="12">
        <v>1</v>
      </c>
      <c r="N29" s="12">
        <v>2</v>
      </c>
      <c r="O29" s="12">
        <v>3</v>
      </c>
      <c r="P29" s="13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2">
        <f>-4*P53</f>
        <v>-4000</v>
      </c>
      <c r="I30" s="13">
        <f>-2.75*P53</f>
        <v>-2750</v>
      </c>
      <c r="J30" s="13">
        <f>-1.5*P53</f>
        <v>-1500</v>
      </c>
      <c r="K30" s="13">
        <f>-0.5*P53</f>
        <v>-500</v>
      </c>
      <c r="L30" s="13">
        <f>0*P53</f>
        <v>0</v>
      </c>
      <c r="M30" s="12">
        <f>0.5*P53</f>
        <v>500</v>
      </c>
      <c r="N30" s="12">
        <f>1.5*P53</f>
        <v>1500</v>
      </c>
      <c r="O30" s="12">
        <f>2.75*P53</f>
        <v>2750</v>
      </c>
      <c r="P30" s="13">
        <f>4*P53</f>
        <v>4000</v>
      </c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1FA44-80DF-4874-8A6A-26C0686DF313}">
  <sheetPr>
    <tabColor theme="9" tint="0.59999389629810485"/>
  </sheetPr>
  <dimension ref="A1:P53"/>
  <sheetViews>
    <sheetView tabSelected="1" workbookViewId="0">
      <pane xSplit="3" ySplit="1" topLeftCell="D2" activePane="bottomRight" state="frozen"/>
      <selection activeCell="P28" sqref="P28:P34"/>
      <selection pane="topRight" activeCell="P28" sqref="P28:P34"/>
      <selection pane="bottomLeft" activeCell="P28" sqref="P28:P34"/>
      <selection pane="bottomRight" activeCell="A3" sqref="A3"/>
    </sheetView>
  </sheetViews>
  <sheetFormatPr defaultRowHeight="15" x14ac:dyDescent="0.25"/>
  <cols>
    <col min="1" max="1" width="14.42578125" style="11" customWidth="1"/>
    <col min="2" max="2" width="14.28515625" style="4" bestFit="1" customWidth="1"/>
    <col min="3" max="3" width="10.85546875" style="4" bestFit="1" customWidth="1"/>
    <col min="4" max="4" width="11.140625" style="4" customWidth="1"/>
    <col min="5" max="5" width="10.140625" style="4" bestFit="1" customWidth="1"/>
    <col min="6" max="7" width="10" style="4" customWidth="1"/>
    <col min="8" max="8" width="11.28515625" style="4" customWidth="1"/>
    <col min="9" max="10" width="7.28515625" style="4" bestFit="1" customWidth="1"/>
    <col min="11" max="11" width="6.5703125" style="4" bestFit="1" customWidth="1"/>
    <col min="12" max="12" width="3.5703125" style="4" bestFit="1" customWidth="1"/>
    <col min="13" max="13" width="5.5703125" style="4" bestFit="1" customWidth="1"/>
    <col min="14" max="16" width="6.5703125" style="4" bestFit="1" customWidth="1"/>
    <col min="17" max="16384" width="9.140625" style="4"/>
  </cols>
  <sheetData>
    <row r="1" spans="1:16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6" x14ac:dyDescent="0.25">
      <c r="A2" s="5" t="s">
        <v>5</v>
      </c>
      <c r="B2" s="6"/>
      <c r="C2" s="6"/>
      <c r="E2" s="7"/>
      <c r="F2" s="7"/>
      <c r="G2" s="7"/>
      <c r="H2" s="8" t="s">
        <v>20</v>
      </c>
    </row>
    <row r="3" spans="1:16" x14ac:dyDescent="0.25">
      <c r="A3" s="15" t="s">
        <v>19</v>
      </c>
      <c r="B3" s="16"/>
      <c r="C3" s="16"/>
      <c r="D3" s="16"/>
      <c r="E3" s="16"/>
      <c r="F3" s="17"/>
      <c r="G3" s="17"/>
      <c r="H3" s="18" t="s">
        <v>29</v>
      </c>
    </row>
    <row r="4" spans="1:16" x14ac:dyDescent="0.25">
      <c r="A4" s="5" t="s">
        <v>6</v>
      </c>
      <c r="B4" s="6"/>
      <c r="C4" s="6"/>
      <c r="F4" s="7"/>
      <c r="G4" s="7"/>
      <c r="H4" s="8" t="s">
        <v>34</v>
      </c>
      <c r="J4" s="4" t="s">
        <v>32</v>
      </c>
    </row>
    <row r="5" spans="1:16" x14ac:dyDescent="0.25">
      <c r="A5" s="5" t="s">
        <v>30</v>
      </c>
      <c r="B5" s="6"/>
      <c r="C5" s="6"/>
      <c r="D5" s="4" t="s">
        <v>22</v>
      </c>
      <c r="F5" s="19">
        <f>J5+0.01</f>
        <v>-0.17369999999999999</v>
      </c>
      <c r="G5" s="19">
        <f>K5</f>
        <v>0.44059999999999999</v>
      </c>
      <c r="H5" s="19">
        <f>L5</f>
        <v>0.24529999999999999</v>
      </c>
      <c r="J5" s="4">
        <v>-0.1837</v>
      </c>
      <c r="K5" s="4">
        <v>0.44059999999999999</v>
      </c>
      <c r="L5" s="4">
        <v>0.24529999999999999</v>
      </c>
    </row>
    <row r="6" spans="1:16" x14ac:dyDescent="0.25">
      <c r="A6" s="5" t="s">
        <v>31</v>
      </c>
      <c r="B6" s="6"/>
      <c r="C6" s="6"/>
      <c r="D6" s="4" t="s">
        <v>22</v>
      </c>
      <c r="F6" s="19">
        <f>J5</f>
        <v>-0.1837</v>
      </c>
      <c r="G6" s="19">
        <f>K5</f>
        <v>0.44059999999999999</v>
      </c>
      <c r="H6" s="19">
        <f>L5+0.01</f>
        <v>0.25529999999999997</v>
      </c>
    </row>
    <row r="7" spans="1:16" x14ac:dyDescent="0.25">
      <c r="A7" s="5" t="s">
        <v>23</v>
      </c>
      <c r="B7" s="6" t="s">
        <v>16</v>
      </c>
      <c r="C7" s="6"/>
      <c r="E7" s="4" t="s">
        <v>18</v>
      </c>
      <c r="H7" s="14" t="s">
        <v>7</v>
      </c>
    </row>
    <row r="8" spans="1:16" x14ac:dyDescent="0.25">
      <c r="A8" s="5"/>
      <c r="B8" s="5" t="s">
        <v>7</v>
      </c>
      <c r="C8" s="6" t="s">
        <v>11</v>
      </c>
      <c r="D8" s="4" t="s">
        <v>21</v>
      </c>
      <c r="F8" s="9"/>
      <c r="G8" s="9"/>
      <c r="H8" s="10">
        <v>2000</v>
      </c>
    </row>
    <row r="9" spans="1:16" x14ac:dyDescent="0.25">
      <c r="A9" s="5"/>
      <c r="B9" s="5" t="s">
        <v>17</v>
      </c>
      <c r="C9" s="6" t="s">
        <v>2</v>
      </c>
      <c r="D9" s="4" t="s">
        <v>10</v>
      </c>
      <c r="F9" s="9"/>
      <c r="G9" s="9"/>
      <c r="H9" s="12">
        <v>-4</v>
      </c>
      <c r="I9" s="13">
        <v>-3</v>
      </c>
      <c r="J9" s="13">
        <v>-2</v>
      </c>
      <c r="K9" s="13">
        <v>-1</v>
      </c>
      <c r="L9" s="13">
        <v>0</v>
      </c>
      <c r="M9" s="12">
        <v>1</v>
      </c>
      <c r="N9" s="12">
        <v>2</v>
      </c>
      <c r="O9" s="12">
        <v>3</v>
      </c>
      <c r="P9" s="13">
        <v>4</v>
      </c>
    </row>
    <row r="10" spans="1:16" x14ac:dyDescent="0.25">
      <c r="A10" s="5"/>
      <c r="B10" s="5"/>
      <c r="C10" s="6" t="s">
        <v>12</v>
      </c>
      <c r="D10" s="4" t="s">
        <v>13</v>
      </c>
      <c r="F10" s="9"/>
      <c r="G10" s="9"/>
      <c r="H10" s="12">
        <f>-4*P33</f>
        <v>-4000</v>
      </c>
      <c r="I10" s="13">
        <f>-2.75*P33</f>
        <v>-2750</v>
      </c>
      <c r="J10" s="13">
        <f>-1.5*P33</f>
        <v>-1500</v>
      </c>
      <c r="K10" s="13">
        <f>-0.5*P33</f>
        <v>-500</v>
      </c>
      <c r="L10" s="13">
        <f>0*P33</f>
        <v>0</v>
      </c>
      <c r="M10" s="12">
        <f>0.5*P33</f>
        <v>500</v>
      </c>
      <c r="N10" s="12">
        <f>1.5*P33</f>
        <v>1500</v>
      </c>
      <c r="O10" s="12">
        <f>2.75*P33</f>
        <v>2750</v>
      </c>
      <c r="P10" s="13">
        <f>4*P33</f>
        <v>4000</v>
      </c>
    </row>
    <row r="11" spans="1:16" x14ac:dyDescent="0.25">
      <c r="A11" s="5" t="s">
        <v>24</v>
      </c>
      <c r="B11" s="6" t="s">
        <v>16</v>
      </c>
      <c r="C11" s="6"/>
      <c r="E11" s="4" t="s">
        <v>18</v>
      </c>
      <c r="H11" s="14" t="s">
        <v>7</v>
      </c>
      <c r="I11" s="13"/>
      <c r="J11" s="13"/>
      <c r="K11" s="13"/>
    </row>
    <row r="12" spans="1:16" x14ac:dyDescent="0.25">
      <c r="A12" s="5"/>
      <c r="B12" s="5" t="s">
        <v>7</v>
      </c>
      <c r="C12" s="6" t="s">
        <v>8</v>
      </c>
      <c r="D12" s="4" t="s">
        <v>9</v>
      </c>
      <c r="F12" s="9"/>
      <c r="G12" s="9"/>
      <c r="H12" s="10">
        <v>2000</v>
      </c>
      <c r="I12" s="13"/>
      <c r="J12" s="13"/>
      <c r="K12" s="13"/>
    </row>
    <row r="13" spans="1:16" x14ac:dyDescent="0.25">
      <c r="A13" s="5"/>
      <c r="B13" s="5" t="s">
        <v>17</v>
      </c>
      <c r="C13" s="6" t="s">
        <v>14</v>
      </c>
      <c r="D13" s="4" t="s">
        <v>15</v>
      </c>
      <c r="F13" s="9"/>
      <c r="G13" s="9"/>
      <c r="H13" s="12">
        <v>-4</v>
      </c>
      <c r="I13" s="13">
        <v>-3</v>
      </c>
      <c r="J13" s="13">
        <v>-2</v>
      </c>
      <c r="K13" s="13">
        <v>-1</v>
      </c>
      <c r="L13" s="13">
        <v>0</v>
      </c>
      <c r="M13" s="12">
        <v>1</v>
      </c>
      <c r="N13" s="12">
        <v>2</v>
      </c>
      <c r="O13" s="12">
        <v>3</v>
      </c>
      <c r="P13" s="13">
        <v>4</v>
      </c>
    </row>
    <row r="14" spans="1:16" x14ac:dyDescent="0.25">
      <c r="A14" s="6"/>
      <c r="B14" s="5"/>
      <c r="C14" s="6" t="s">
        <v>12</v>
      </c>
      <c r="D14" s="4" t="s">
        <v>13</v>
      </c>
      <c r="F14" s="9"/>
      <c r="G14" s="9"/>
      <c r="H14" s="12">
        <f>-4*P37</f>
        <v>-4000</v>
      </c>
      <c r="I14" s="13">
        <f>-2.75*P37</f>
        <v>-2750</v>
      </c>
      <c r="J14" s="13">
        <f>-1.5*P37</f>
        <v>-1500</v>
      </c>
      <c r="K14" s="13">
        <f>-0.5*P37</f>
        <v>-500</v>
      </c>
      <c r="L14" s="13">
        <f>0*P37</f>
        <v>0</v>
      </c>
      <c r="M14" s="12">
        <f>0.5*P37</f>
        <v>500</v>
      </c>
      <c r="N14" s="12">
        <f>1.5*P37</f>
        <v>1500</v>
      </c>
      <c r="O14" s="12">
        <f>2.75*P37</f>
        <v>2750</v>
      </c>
      <c r="P14" s="13">
        <f>4*P37</f>
        <v>4000</v>
      </c>
    </row>
    <row r="15" spans="1:16" x14ac:dyDescent="0.25">
      <c r="A15" s="6" t="s">
        <v>25</v>
      </c>
      <c r="B15" s="5" t="s">
        <v>16</v>
      </c>
      <c r="C15" s="6"/>
      <c r="E15" s="4" t="s">
        <v>18</v>
      </c>
      <c r="F15" s="9"/>
      <c r="G15" s="9"/>
      <c r="H15" s="14" t="s">
        <v>7</v>
      </c>
      <c r="I15" s="13"/>
      <c r="J15" s="13"/>
      <c r="K15" s="13"/>
      <c r="L15" s="13"/>
      <c r="M15" s="12"/>
      <c r="N15" s="12"/>
      <c r="O15" s="12"/>
      <c r="P15" s="13"/>
    </row>
    <row r="16" spans="1:16" x14ac:dyDescent="0.25">
      <c r="A16" s="5"/>
      <c r="B16" s="5" t="s">
        <v>7</v>
      </c>
      <c r="C16" s="6" t="s">
        <v>11</v>
      </c>
      <c r="D16" s="4" t="s">
        <v>21</v>
      </c>
      <c r="F16" s="9"/>
      <c r="G16" s="9"/>
      <c r="H16" s="10">
        <v>2000</v>
      </c>
    </row>
    <row r="17" spans="1:16" x14ac:dyDescent="0.25">
      <c r="A17" s="5"/>
      <c r="B17" s="5" t="s">
        <v>17</v>
      </c>
      <c r="C17" s="6" t="s">
        <v>2</v>
      </c>
      <c r="D17" s="4" t="s">
        <v>10</v>
      </c>
      <c r="F17" s="9"/>
      <c r="G17" s="9"/>
      <c r="H17" s="12">
        <v>-4</v>
      </c>
      <c r="I17" s="13">
        <v>-3</v>
      </c>
      <c r="J17" s="13">
        <v>-2</v>
      </c>
      <c r="K17" s="13">
        <v>-1</v>
      </c>
      <c r="L17" s="13">
        <v>0</v>
      </c>
      <c r="M17" s="12">
        <v>1</v>
      </c>
      <c r="N17" s="12">
        <v>2</v>
      </c>
      <c r="O17" s="12">
        <v>3</v>
      </c>
      <c r="P17" s="13">
        <v>4</v>
      </c>
    </row>
    <row r="18" spans="1:16" x14ac:dyDescent="0.25">
      <c r="A18" s="5"/>
      <c r="B18" s="5"/>
      <c r="C18" s="6" t="s">
        <v>12</v>
      </c>
      <c r="D18" s="4" t="s">
        <v>13</v>
      </c>
      <c r="F18" s="9"/>
      <c r="G18" s="9"/>
      <c r="H18" s="12">
        <f>-4*P41</f>
        <v>-4000</v>
      </c>
      <c r="I18" s="13">
        <f>-2.75*P41</f>
        <v>-2750</v>
      </c>
      <c r="J18" s="13">
        <f>-1.5*P41</f>
        <v>-1500</v>
      </c>
      <c r="K18" s="13">
        <f>-0.5*P41</f>
        <v>-500</v>
      </c>
      <c r="L18" s="13">
        <f>0*P41</f>
        <v>0</v>
      </c>
      <c r="M18" s="12">
        <f>0.5*P41</f>
        <v>500</v>
      </c>
      <c r="N18" s="12">
        <f>1.5*P41</f>
        <v>1500</v>
      </c>
      <c r="O18" s="12">
        <f>2.75*P41</f>
        <v>2750</v>
      </c>
      <c r="P18" s="13">
        <f>4*P41</f>
        <v>4000</v>
      </c>
    </row>
    <row r="19" spans="1:16" x14ac:dyDescent="0.25">
      <c r="A19" s="5" t="s">
        <v>26</v>
      </c>
      <c r="B19" s="5" t="s">
        <v>16</v>
      </c>
      <c r="C19" s="6"/>
      <c r="E19" s="4" t="s">
        <v>18</v>
      </c>
      <c r="F19" s="9"/>
      <c r="G19" s="9"/>
      <c r="H19" s="14" t="s">
        <v>7</v>
      </c>
      <c r="I19" s="13"/>
      <c r="J19" s="13"/>
      <c r="K19" s="13"/>
      <c r="L19" s="13"/>
      <c r="M19" s="12"/>
      <c r="N19" s="12"/>
      <c r="O19" s="12"/>
      <c r="P19" s="13"/>
    </row>
    <row r="20" spans="1:16" x14ac:dyDescent="0.25">
      <c r="A20" s="5"/>
      <c r="B20" s="5" t="s">
        <v>7</v>
      </c>
      <c r="C20" s="6" t="s">
        <v>8</v>
      </c>
      <c r="D20" s="4" t="s">
        <v>9</v>
      </c>
      <c r="F20" s="9"/>
      <c r="G20" s="9"/>
      <c r="H20" s="10">
        <v>2000</v>
      </c>
      <c r="I20" s="13"/>
      <c r="J20" s="13"/>
      <c r="K20" s="13"/>
    </row>
    <row r="21" spans="1:16" x14ac:dyDescent="0.25">
      <c r="A21" s="5"/>
      <c r="B21" s="5" t="s">
        <v>17</v>
      </c>
      <c r="C21" s="6" t="s">
        <v>14</v>
      </c>
      <c r="D21" s="4" t="s">
        <v>15</v>
      </c>
      <c r="F21" s="9"/>
      <c r="G21" s="9"/>
      <c r="H21" s="12">
        <v>-4</v>
      </c>
      <c r="I21" s="13">
        <v>-3</v>
      </c>
      <c r="J21" s="13">
        <v>-2</v>
      </c>
      <c r="K21" s="13">
        <v>-1</v>
      </c>
      <c r="L21" s="13">
        <v>0</v>
      </c>
      <c r="M21" s="12">
        <v>1</v>
      </c>
      <c r="N21" s="12">
        <v>2</v>
      </c>
      <c r="O21" s="12">
        <v>3</v>
      </c>
      <c r="P21" s="13">
        <v>4</v>
      </c>
    </row>
    <row r="22" spans="1:16" x14ac:dyDescent="0.25">
      <c r="A22" s="5"/>
      <c r="B22" s="5"/>
      <c r="C22" s="6" t="s">
        <v>12</v>
      </c>
      <c r="D22" s="4" t="s">
        <v>13</v>
      </c>
      <c r="F22" s="9"/>
      <c r="G22" s="9"/>
      <c r="H22" s="12">
        <f>-4*P45</f>
        <v>-4000</v>
      </c>
      <c r="I22" s="13">
        <f>-2.75*P45</f>
        <v>-2750</v>
      </c>
      <c r="J22" s="13">
        <f>-1.5*P45</f>
        <v>-1500</v>
      </c>
      <c r="K22" s="13">
        <f>-0.5*P45</f>
        <v>-500</v>
      </c>
      <c r="L22" s="13">
        <f>0*P45</f>
        <v>0</v>
      </c>
      <c r="M22" s="12">
        <f>0.5*P45</f>
        <v>500</v>
      </c>
      <c r="N22" s="12">
        <f>1.5*P45</f>
        <v>1500</v>
      </c>
      <c r="O22" s="12">
        <f>2.75*P45</f>
        <v>2750</v>
      </c>
      <c r="P22" s="13">
        <f>4*P45</f>
        <v>4000</v>
      </c>
    </row>
    <row r="23" spans="1:16" x14ac:dyDescent="0.25">
      <c r="A23" s="6" t="s">
        <v>27</v>
      </c>
      <c r="B23" s="5" t="s">
        <v>16</v>
      </c>
      <c r="C23" s="6"/>
      <c r="E23" s="4" t="s">
        <v>18</v>
      </c>
      <c r="F23" s="9"/>
      <c r="G23" s="9"/>
      <c r="H23" s="14" t="s">
        <v>7</v>
      </c>
      <c r="I23" s="13"/>
      <c r="J23" s="13"/>
      <c r="K23" s="13"/>
      <c r="L23" s="13"/>
      <c r="M23" s="12"/>
      <c r="N23" s="12"/>
      <c r="O23" s="12"/>
      <c r="P23" s="13"/>
    </row>
    <row r="24" spans="1:16" x14ac:dyDescent="0.25">
      <c r="A24" s="5"/>
      <c r="B24" s="5" t="s">
        <v>7</v>
      </c>
      <c r="C24" s="6" t="s">
        <v>11</v>
      </c>
      <c r="D24" s="4" t="s">
        <v>21</v>
      </c>
      <c r="F24" s="9"/>
      <c r="G24" s="9"/>
      <c r="H24" s="10">
        <v>2000</v>
      </c>
    </row>
    <row r="25" spans="1:16" x14ac:dyDescent="0.25">
      <c r="A25" s="5"/>
      <c r="B25" s="5" t="s">
        <v>17</v>
      </c>
      <c r="C25" s="6" t="s">
        <v>2</v>
      </c>
      <c r="D25" s="4" t="s">
        <v>10</v>
      </c>
      <c r="F25" s="9"/>
      <c r="G25" s="9"/>
      <c r="H25" s="12">
        <v>-4</v>
      </c>
      <c r="I25" s="13">
        <v>-3</v>
      </c>
      <c r="J25" s="13">
        <v>-2</v>
      </c>
      <c r="K25" s="13">
        <v>-1</v>
      </c>
      <c r="L25" s="13">
        <v>0</v>
      </c>
      <c r="M25" s="12">
        <v>1</v>
      </c>
      <c r="N25" s="12">
        <v>2</v>
      </c>
      <c r="O25" s="12">
        <v>3</v>
      </c>
      <c r="P25" s="13">
        <v>4</v>
      </c>
    </row>
    <row r="26" spans="1:16" x14ac:dyDescent="0.25">
      <c r="A26" s="5"/>
      <c r="B26" s="5"/>
      <c r="C26" s="6" t="s">
        <v>12</v>
      </c>
      <c r="D26" s="4" t="s">
        <v>13</v>
      </c>
      <c r="F26" s="9"/>
      <c r="G26" s="9"/>
      <c r="H26" s="12">
        <f>-4*P49</f>
        <v>-4000</v>
      </c>
      <c r="I26" s="13">
        <f>-2.75*P49</f>
        <v>-2750</v>
      </c>
      <c r="J26" s="13">
        <f>-1.5*P49</f>
        <v>-1500</v>
      </c>
      <c r="K26" s="13">
        <f>-0.5*P49</f>
        <v>-500</v>
      </c>
      <c r="L26" s="13">
        <f>0*P49</f>
        <v>0</v>
      </c>
      <c r="M26" s="12">
        <f>0.5*P49</f>
        <v>500</v>
      </c>
      <c r="N26" s="12">
        <f>1.5*P49</f>
        <v>1500</v>
      </c>
      <c r="O26" s="12">
        <f>2.75*P49</f>
        <v>2750</v>
      </c>
      <c r="P26" s="13">
        <f>4*P49</f>
        <v>4000</v>
      </c>
    </row>
    <row r="27" spans="1:16" x14ac:dyDescent="0.25">
      <c r="A27" s="5" t="s">
        <v>28</v>
      </c>
      <c r="B27" s="5" t="s">
        <v>16</v>
      </c>
      <c r="C27" s="6"/>
      <c r="E27" s="4" t="s">
        <v>18</v>
      </c>
      <c r="F27" s="9"/>
      <c r="G27" s="9"/>
      <c r="H27" s="14" t="s">
        <v>7</v>
      </c>
      <c r="I27" s="13"/>
      <c r="J27" s="13"/>
      <c r="K27" s="13"/>
      <c r="L27" s="13"/>
      <c r="M27" s="12"/>
      <c r="N27" s="12"/>
      <c r="O27" s="12"/>
      <c r="P27" s="13"/>
    </row>
    <row r="28" spans="1:16" x14ac:dyDescent="0.25">
      <c r="A28" s="5"/>
      <c r="B28" s="5" t="s">
        <v>7</v>
      </c>
      <c r="C28" s="6" t="s">
        <v>8</v>
      </c>
      <c r="D28" s="4" t="s">
        <v>9</v>
      </c>
      <c r="F28" s="9"/>
      <c r="G28" s="9"/>
      <c r="H28" s="10">
        <v>2000</v>
      </c>
      <c r="I28" s="13"/>
      <c r="J28" s="13"/>
      <c r="K28" s="13"/>
    </row>
    <row r="29" spans="1:16" x14ac:dyDescent="0.25">
      <c r="A29" s="5"/>
      <c r="B29" s="5" t="s">
        <v>17</v>
      </c>
      <c r="C29" s="6" t="s">
        <v>14</v>
      </c>
      <c r="D29" s="4" t="s">
        <v>15</v>
      </c>
      <c r="F29" s="9"/>
      <c r="G29" s="9"/>
      <c r="H29" s="12">
        <v>-4</v>
      </c>
      <c r="I29" s="13">
        <v>-3</v>
      </c>
      <c r="J29" s="13">
        <v>-2</v>
      </c>
      <c r="K29" s="13">
        <v>-1</v>
      </c>
      <c r="L29" s="13">
        <v>0</v>
      </c>
      <c r="M29" s="12">
        <v>1</v>
      </c>
      <c r="N29" s="12">
        <v>2</v>
      </c>
      <c r="O29" s="12">
        <v>3</v>
      </c>
      <c r="P29" s="13">
        <v>4</v>
      </c>
    </row>
    <row r="30" spans="1:16" x14ac:dyDescent="0.25">
      <c r="A30" s="5"/>
      <c r="B30" s="5"/>
      <c r="C30" s="6" t="s">
        <v>12</v>
      </c>
      <c r="D30" s="4" t="s">
        <v>13</v>
      </c>
      <c r="F30" s="9"/>
      <c r="G30" s="9"/>
      <c r="H30" s="12">
        <f>-4*P53</f>
        <v>-4000</v>
      </c>
      <c r="I30" s="13">
        <f>-2.75*P53</f>
        <v>-2750</v>
      </c>
      <c r="J30" s="13">
        <f>-1.5*P53</f>
        <v>-1500</v>
      </c>
      <c r="K30" s="13">
        <f>-0.5*P53</f>
        <v>-500</v>
      </c>
      <c r="L30" s="13">
        <f>0*P53</f>
        <v>0</v>
      </c>
      <c r="M30" s="12">
        <f>0.5*P53</f>
        <v>500</v>
      </c>
      <c r="N30" s="12">
        <f>1.5*P53</f>
        <v>1500</v>
      </c>
      <c r="O30" s="12">
        <f>2.75*P53</f>
        <v>2750</v>
      </c>
      <c r="P30" s="13">
        <f>4*P53</f>
        <v>4000</v>
      </c>
    </row>
    <row r="33" spans="16:16" x14ac:dyDescent="0.25">
      <c r="P33" s="4">
        <v>1000</v>
      </c>
    </row>
    <row r="37" spans="16:16" x14ac:dyDescent="0.25">
      <c r="P37" s="4">
        <v>1000</v>
      </c>
    </row>
    <row r="41" spans="16:16" x14ac:dyDescent="0.25">
      <c r="P41" s="4">
        <v>1000</v>
      </c>
    </row>
    <row r="45" spans="16:16" x14ac:dyDescent="0.25">
      <c r="P45" s="4">
        <v>1000</v>
      </c>
    </row>
    <row r="49" spans="16:16" x14ac:dyDescent="0.25">
      <c r="P49" s="4">
        <v>1000</v>
      </c>
    </row>
    <row r="53" spans="16:16" x14ac:dyDescent="0.25">
      <c r="P53" s="4">
        <v>1000</v>
      </c>
    </row>
  </sheetData>
  <conditionalFormatting sqref="B8:C10 B12:C30 A21 A2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BUJAx3_SLGf_S2LAF_LAF</vt:lpstr>
      <vt:lpstr>BUJAx3_SLGf_S2LAF_LAR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2024-10-18T12:34:42Z</dcterms:created>
  <dcterms:modified xsi:type="dcterms:W3CDTF">2025-04-08T10:14:54Z</dcterms:modified>
</cp:coreProperties>
</file>