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SimResults\"/>
    </mc:Choice>
  </mc:AlternateContent>
  <xr:revisionPtr revIDLastSave="0" documentId="8_{0A2EABDF-AA98-4658-A8F8-20DCBBDDFBDB}" xr6:coauthVersionLast="47" xr6:coauthVersionMax="47" xr10:uidLastSave="{00000000-0000-0000-0000-000000000000}"/>
  <bookViews>
    <workbookView xWindow="15" yWindow="1125" windowWidth="22725" windowHeight="13875" xr2:uid="{86C44CE1-1010-4E30-92B1-BDE677C7682C}"/>
  </bookViews>
  <sheets>
    <sheet name="2022a_250420_0052" sheetId="15" r:id="rId1"/>
  </sheets>
  <definedNames>
    <definedName name="_xlnm._FilterDatabase" localSheetId="0" hidden="1">'2022a_250420_0052'!$A$1:$P$286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5" l="1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</calcChain>
</file>

<file path=xl/sharedStrings.xml><?xml version="1.0" encoding="utf-8"?>
<sst xmlns="http://schemas.openxmlformats.org/spreadsheetml/2006/main" count="2598" uniqueCount="132">
  <si>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</si>
  <si>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</si>
  <si>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</si>
  <si>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</si>
  <si>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</si>
  <si>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</si>
  <si>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</si>
  <si>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</si>
  <si>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</si>
  <si>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</si>
  <si>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</si>
  <si>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</si>
  <si>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</si>
  <si>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</si>
  <si>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</si>
  <si>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</si>
  <si>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</si>
  <si>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</si>
  <si>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</si>
  <si>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</si>
  <si>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</si>
  <si>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</si>
  <si>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</si>
  <si>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</si>
  <si>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</si>
  <si>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</si>
  <si>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</si>
  <si>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</si>
  <si>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</si>
  <si>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</si>
  <si>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</si>
  <si>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</si>
  <si>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</si>
  <si>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</si>
  <si>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</si>
  <si>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</si>
  <si>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</si>
  <si>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</si>
  <si>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</si>
  <si>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</si>
  <si>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</si>
  <si>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</si>
  <si>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</si>
  <si>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</si>
  <si>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</si>
  <si>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</si>
  <si>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</si>
  <si>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</si>
  <si>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</si>
  <si>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</si>
  <si>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</si>
  <si>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</si>
  <si>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</si>
  <si>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</si>
  <si>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</si>
  <si>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</si>
  <si>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</si>
  <si>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</si>
  <si>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</si>
  <si>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</si>
  <si>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</si>
  <si>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</si>
  <si>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</si>
  <si>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</si>
  <si>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</si>
  <si>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</si>
  <si>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</si>
  <si>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</si>
  <si>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</si>
  <si>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</si>
  <si>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</si>
  <si>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</si>
  <si>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</si>
  <si>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</si>
  <si>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</si>
  <si>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</si>
  <si>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</si>
  <si>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</si>
  <si>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</si>
  <si>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</si>
  <si>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</si>
  <si>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</si>
  <si>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</si>
  <si>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</si>
  <si>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</si>
  <si>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</si>
  <si>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</si>
  <si>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</si>
  <si>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</si>
  <si>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</si>
  <si>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</si>
  <si>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</si>
  <si>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</si>
  <si>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</si>
  <si>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</si>
  <si>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</si>
  <si>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</si>
  <si>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</si>
  <si>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</si>
  <si>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</si>
  <si>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</si>
  <si>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</si>
  <si>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</si>
  <si>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</si>
  <si>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</si>
  <si>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</si>
  <si>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</si>
  <si>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</si>
  <si>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</si>
  <si>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</si>
  <si>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</si>
  <si>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</si>
  <si>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</si>
  <si>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</si>
  <si>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</si>
  <si>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</si>
  <si>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</si>
  <si>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9.12.0.2529717 (R2022a) Update 8</t>
  </si>
  <si>
    <t>MF-Swift Version: 2306</t>
  </si>
  <si>
    <t>dwpull</t>
  </si>
  <si>
    <t>4MotorCool</t>
  </si>
  <si>
    <t>MacPh</t>
  </si>
  <si>
    <t>dwbAU</t>
  </si>
  <si>
    <t>bushings</t>
  </si>
  <si>
    <t>dwpush</t>
  </si>
  <si>
    <t>TwistBeam</t>
  </si>
  <si>
    <t>Fishhook</t>
  </si>
  <si>
    <t>Sine With Dwell</t>
  </si>
  <si>
    <t>Ramp Steer</t>
  </si>
  <si>
    <t>Slalom</t>
  </si>
  <si>
    <t>20-Apr-2025 03:34:19</t>
  </si>
  <si>
    <t>R22a v4p0 KnC Fishhook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</si>
</sst>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17E7-A83E-4A40-B580-3F76CB01A001}">
  <dimension ref="A1:R286"/>
  <sheetViews>
    <sheetView tabSelected="1" workbookViewId="0">
      <selection activeCell="L1" sqref="L1:L1048576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130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419</v>
      </c>
      <c r="L2" s="4">
        <v>6.6063121000000002</v>
      </c>
      <c r="M2" s="4">
        <v>231.16977804581785</v>
      </c>
      <c r="N2" s="4">
        <v>-4.2167209273321557E-3</v>
      </c>
      <c r="O2" s="1" t="str">
        <f>HYPERLINK(".\sm_car_250420_0052\sm_car_250420_0052_001_Ca000TrN_MaWOT_ode23t.png","figure")</f>
        <v>figure</v>
      </c>
      <c r="P2" t="s">
        <v>15</v>
      </c>
      <c r="R2" s="2" t="s">
        <v>116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535</v>
      </c>
      <c r="L3" s="4">
        <v>7.8747387</v>
      </c>
      <c r="M3" s="4">
        <v>71.237682164595498</v>
      </c>
      <c r="N3" s="4">
        <v>-0.53746460590208933</v>
      </c>
      <c r="O3" s="1" t="str">
        <f>HYPERLINK(".\sm_car_250420_0052\sm_car_250420_0052_002_Ca000TrN_MaLSS_ode23t.png","figure")</f>
        <v>figure</v>
      </c>
      <c r="P3" t="s">
        <v>15</v>
      </c>
      <c r="R3" s="2" t="s">
        <v>117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422</v>
      </c>
      <c r="L4" s="4">
        <v>7.3753083000000004</v>
      </c>
      <c r="M4" s="4">
        <v>230.37134808726253</v>
      </c>
      <c r="N4" s="4">
        <v>-1.0327302080290783E-2</v>
      </c>
      <c r="O4" s="1" t="str">
        <f>HYPERLINK(".\sm_car_250420_0052\sm_car_250420_0052_003_Ca001TrN_MaWOT_ode23t.png","figure")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519</v>
      </c>
      <c r="L5" s="4">
        <v>8.0614834999999996</v>
      </c>
      <c r="M5" s="4">
        <v>70.957358714234289</v>
      </c>
      <c r="N5" s="4">
        <v>-0.53535025122635005</v>
      </c>
      <c r="O5" s="1" t="str">
        <f>HYPERLINK(".\sm_car_250420_0052\sm_car_250420_0052_004_Ca001TrN_MaLSS_ode23t.png","figure")</f>
        <v>figure</v>
      </c>
      <c r="P5" t="s">
        <v>15</v>
      </c>
      <c r="R5" t="s">
        <v>131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459</v>
      </c>
      <c r="L6" s="4">
        <v>12.0132885</v>
      </c>
      <c r="M6" s="4">
        <v>230.26721714016321</v>
      </c>
      <c r="N6" s="4">
        <v>4.8335778705673398E-2</v>
      </c>
      <c r="O6" s="1" t="str">
        <f>HYPERLINK(".\sm_car_250420_0052\sm_car_250420_0052_005_Ca002TrN_MaWOT_ode23t.png","figure")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530</v>
      </c>
      <c r="L7" s="4">
        <v>10.7699459</v>
      </c>
      <c r="M7" s="4">
        <v>70.953931309363441</v>
      </c>
      <c r="N7" s="4">
        <v>-0.53116881303277952</v>
      </c>
      <c r="O7" s="1" t="str">
        <f>HYPERLINK(".\sm_car_250420_0052\sm_car_250420_0052_006_Ca002TrN_MaLSS_ode23t.png","figure")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467</v>
      </c>
      <c r="L8" s="4">
        <v>11.604788599999999</v>
      </c>
      <c r="M8" s="4">
        <v>229.92328253814389</v>
      </c>
      <c r="N8" s="4">
        <v>5.8799199992065829E-2</v>
      </c>
      <c r="O8" s="1" t="str">
        <f>HYPERLINK(".\sm_car_250420_0052\sm_car_250420_0052_007_Ca003TrN_MaWOT_ode23t.png","figure")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542</v>
      </c>
      <c r="L9" s="4">
        <v>11.4609022</v>
      </c>
      <c r="M9" s="4">
        <v>70.824787066537382</v>
      </c>
      <c r="N9" s="4">
        <v>-0.52589444569941868</v>
      </c>
      <c r="O9" s="1" t="str">
        <f>HYPERLINK(".\sm_car_250420_0052\sm_car_250420_0052_008_Ca003TrN_MaLSS_ode23t.png","figure")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1083</v>
      </c>
      <c r="L10" s="4">
        <v>10.9670217</v>
      </c>
      <c r="M10" s="4">
        <v>231.36499344638909</v>
      </c>
      <c r="N10" s="4">
        <v>-5.678703146996626E-3</v>
      </c>
      <c r="O10" s="1" t="str">
        <f>HYPERLINK(".\sm_car_250420_0052\sm_car_250420_0052_009_Ca004TrN_MaWOT_ode23t.png","figure")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1204</v>
      </c>
      <c r="L11" s="4">
        <v>13.0507442</v>
      </c>
      <c r="M11" s="4">
        <v>71.251039877141437</v>
      </c>
      <c r="N11" s="4">
        <v>-0.54015569646764505</v>
      </c>
      <c r="O11" s="1" t="str">
        <f>HYPERLINK(".\sm_car_250420_0052\sm_car_250420_0052_010_Ca004TrN_MaLSS_ode23t.png","figure")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1114</v>
      </c>
      <c r="L12" s="4">
        <v>12.862794600000001</v>
      </c>
      <c r="M12" s="4">
        <v>230.37144959832878</v>
      </c>
      <c r="N12" s="4">
        <v>-1.174034007040572E-2</v>
      </c>
      <c r="O12" s="1" t="str">
        <f>HYPERLINK(".\sm_car_250420_0052\sm_car_250420_0052_011_Ca005TrN_MaWOT_ode23t.png","figure")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1231</v>
      </c>
      <c r="L13" s="4">
        <v>15.0550351</v>
      </c>
      <c r="M13" s="4">
        <v>70.973896059017235</v>
      </c>
      <c r="N13" s="4">
        <v>-0.5388873500331921</v>
      </c>
      <c r="O13" s="1" t="str">
        <f>HYPERLINK(".\sm_car_250420_0052\sm_car_250420_0052_012_Ca005TrN_MaLSS_ode23t.png","figure")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1204</v>
      </c>
      <c r="L14" s="4">
        <v>16.2438547</v>
      </c>
      <c r="M14" s="4">
        <v>230.31125843736385</v>
      </c>
      <c r="N14" s="4">
        <v>6.0613848171202307E-2</v>
      </c>
      <c r="O14" s="1" t="str">
        <f>HYPERLINK(".\sm_car_250420_0052\sm_car_250420_0052_013_Ca006TrN_MaWOT_ode23t.png","figure")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1289</v>
      </c>
      <c r="L15" s="4">
        <v>16.0710646</v>
      </c>
      <c r="M15" s="4">
        <v>70.959291803429949</v>
      </c>
      <c r="N15" s="4">
        <v>-0.53320433242552689</v>
      </c>
      <c r="O15" s="1" t="str">
        <f>HYPERLINK(".\sm_car_250420_0052\sm_car_250420_0052_014_Ca006TrN_MaLSS_ode23t.png","figure")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1226</v>
      </c>
      <c r="L16" s="4">
        <v>17.821571500000001</v>
      </c>
      <c r="M16" s="4">
        <v>229.75495257801634</v>
      </c>
      <c r="N16" s="4">
        <v>5.6817745721693638E-2</v>
      </c>
      <c r="O16" s="1" t="str">
        <f>HYPERLINK(".\sm_car_250420_0052\sm_car_250420_0052_015_Ca007TrN_MaWOT_ode23t.png","figure")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1301</v>
      </c>
      <c r="L17" s="4">
        <v>17.562993800000001</v>
      </c>
      <c r="M17" s="4">
        <v>70.830463949866697</v>
      </c>
      <c r="N17" s="4">
        <v>-0.52905654530716517</v>
      </c>
      <c r="O17" s="1" t="str">
        <f>HYPERLINK(".\sm_car_250420_0052\sm_car_250420_0052_016_Ca007TrN_MaLSS_ode23t.png","figure")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410</v>
      </c>
      <c r="L18" s="4">
        <v>5.7717919999999996</v>
      </c>
      <c r="M18" s="4">
        <v>231.95469718550959</v>
      </c>
      <c r="N18" s="4">
        <v>-7.1805169816792955E-2</v>
      </c>
      <c r="O18" s="1" t="str">
        <f>HYPERLINK(".\sm_car_250420_0052\sm_car_250420_0052_017_Ca016TrN_MaWOT_ode23t.png","figure")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487</v>
      </c>
      <c r="L19" s="4">
        <v>6.1228531999999998</v>
      </c>
      <c r="M19" s="4">
        <v>71.519094904101436</v>
      </c>
      <c r="N19" s="4">
        <v>-2.156394133050862E-2</v>
      </c>
      <c r="O19" s="1" t="str">
        <f>HYPERLINK(".\sm_car_250420_0052\sm_car_250420_0052_018_Ca016TrN_MaLSS_ode23t.png","figure")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396</v>
      </c>
      <c r="L20" s="4">
        <v>7.3195969999999999</v>
      </c>
      <c r="M20" s="4">
        <v>231.36823643428059</v>
      </c>
      <c r="N20" s="4">
        <v>8.704881989051139E-3</v>
      </c>
      <c r="O20" s="1" t="str">
        <f>HYPERLINK(".\sm_car_250420_0052\sm_car_250420_0052_019_Ca032TrN_MaWOT_ode23t.png","figure")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519</v>
      </c>
      <c r="L21" s="4">
        <v>8.8351257000000007</v>
      </c>
      <c r="M21" s="4">
        <v>71.25913440593186</v>
      </c>
      <c r="N21" s="4">
        <v>-0.52291335482209034</v>
      </c>
      <c r="O21" s="1" t="str">
        <f>HYPERLINK(".\sm_car_250420_0052\sm_car_250420_0052_020_Ca032TrN_MaLSS_ode23t.png","figure")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408</v>
      </c>
      <c r="L22" s="4">
        <v>8.0002590999999992</v>
      </c>
      <c r="M22" s="4">
        <v>231.35449648369442</v>
      </c>
      <c r="N22" s="4">
        <v>-1.7846832942849094E-2</v>
      </c>
      <c r="O22" s="1" t="str">
        <f>HYPERLINK(".\sm_car_250420_0052\sm_car_250420_0052_021_Ca048TrN_MaWOT_ode23t.png","figure")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523</v>
      </c>
      <c r="L23" s="4">
        <v>8.6372111</v>
      </c>
      <c r="M23" s="4">
        <v>71.243091366038328</v>
      </c>
      <c r="N23" s="4">
        <v>-0.52846715496410079</v>
      </c>
      <c r="O23" s="1" t="str">
        <f>HYPERLINK(".\sm_car_250420_0052\sm_car_250420_0052_022_Ca048TrN_MaLSS_ode23t.png","figure")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401</v>
      </c>
      <c r="L24" s="4">
        <v>8.5902010999999998</v>
      </c>
      <c r="M24" s="4">
        <v>231.3913327640237</v>
      </c>
      <c r="N24" s="4">
        <v>1.0575311749426356E-2</v>
      </c>
      <c r="O24" s="1" t="str">
        <f>HYPERLINK(".\sm_car_250420_0052\sm_car_250420_0052_023_Ca064TrN_MaWOT_ode23t.png","figure")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515</v>
      </c>
      <c r="L25" s="4">
        <v>8.5661451</v>
      </c>
      <c r="M25" s="4">
        <v>71.257168561263001</v>
      </c>
      <c r="N25" s="4">
        <v>-0.51773374300368213</v>
      </c>
      <c r="O25" s="1" t="str">
        <f>HYPERLINK(".\sm_car_250420_0052\sm_car_250420_0052_024_Ca064TrN_MaLSS_ode23t.png","figure")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409</v>
      </c>
      <c r="L26" s="4">
        <v>9.7866301</v>
      </c>
      <c r="M26" s="4">
        <v>230.9221422762601</v>
      </c>
      <c r="N26" s="4">
        <v>-1.8904178456361612E-2</v>
      </c>
      <c r="O26" s="1" t="str">
        <f>HYPERLINK(".\sm_car_250420_0052\sm_car_250420_0052_025_Ca080TrN_MaWOT_ode23t.png","figure")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511</v>
      </c>
      <c r="L27" s="4">
        <v>8.7697915000000002</v>
      </c>
      <c r="M27" s="4">
        <v>71.24162695167638</v>
      </c>
      <c r="N27" s="4">
        <v>-0.52753129859912873</v>
      </c>
      <c r="O27" s="1" t="str">
        <f>HYPERLINK(".\sm_car_250420_0052\sm_car_250420_0052_026_Ca080TrN_MaLSS_ode23t.png","figure")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408</v>
      </c>
      <c r="L28" s="4">
        <v>6.7941061999999999</v>
      </c>
      <c r="M28" s="4">
        <v>233.14094901124781</v>
      </c>
      <c r="N28" s="4">
        <v>2.2170175894673228E-2</v>
      </c>
      <c r="O28" s="1" t="str">
        <f>HYPERLINK(".\sm_car_250420_0052\sm_car_250420_0052_027_Ca096TrN_MaWOT_ode23t.png","figure")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508</v>
      </c>
      <c r="L29" s="4">
        <v>7.1692311999999996</v>
      </c>
      <c r="M29" s="4">
        <v>71.764371320611247</v>
      </c>
      <c r="N29" s="4">
        <v>-0.52600636362762243</v>
      </c>
      <c r="O29" s="1" t="str">
        <f>HYPERLINK(".\sm_car_250420_0052\sm_car_250420_0052_028_Ca096TrN_MaLSS_ode23t.png","figure")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371</v>
      </c>
      <c r="L30" s="4">
        <v>2.5283294999999999</v>
      </c>
      <c r="M30" s="4">
        <v>242.67152292699501</v>
      </c>
      <c r="N30" s="4">
        <v>0.2345591293344764</v>
      </c>
      <c r="O30" s="1" t="str">
        <f>HYPERLINK(".\sm_car_250420_0052\sm_car_250420_0052_029_Ca112TrN_MaWOT_ode23t.png","figure")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480</v>
      </c>
      <c r="L31" s="4">
        <v>2.7537276999999998</v>
      </c>
      <c r="M31" s="4">
        <v>74.659633852677175</v>
      </c>
      <c r="N31" s="4">
        <v>-0.33798931083008427</v>
      </c>
      <c r="O31" s="1" t="str">
        <f>HYPERLINK(".\sm_car_250420_0052\sm_car_250420_0052_030_Ca112TrN_MaLSS_ode23t.png","figure")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3.0886155999999998</v>
      </c>
      <c r="M32" s="4">
        <v>241.49880149911601</v>
      </c>
      <c r="N32" s="4">
        <v>0.22933555890724622</v>
      </c>
      <c r="O32" s="1" t="str">
        <f>HYPERLINK(".\sm_car_250420_0052\sm_car_250420_0052_031_Ca113TrN_MaWOT_ode23t.png","figure")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487</v>
      </c>
      <c r="L33" s="4">
        <v>3.808316</v>
      </c>
      <c r="M33" s="4">
        <v>74.346228062681817</v>
      </c>
      <c r="N33" s="4">
        <v>-0.33396938399784559</v>
      </c>
      <c r="O33" s="1" t="str">
        <f>HYPERLINK(".\sm_car_250420_0052\sm_car_250420_0052_032_Ca113TrN_MaLSS_ode23t.png","figure")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382</v>
      </c>
      <c r="L34" s="4">
        <v>3.2606057000000002</v>
      </c>
      <c r="M34" s="4">
        <v>241.50723522760134</v>
      </c>
      <c r="N34" s="4">
        <v>0.22831938833402479</v>
      </c>
      <c r="O34" s="1" t="str">
        <f>HYPERLINK(".\sm_car_250420_0052\sm_car_250420_0052_033_Ca114TrN_MaWOT_ode23t.png","figure")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489</v>
      </c>
      <c r="L35" s="4">
        <v>3.5854433000000001</v>
      </c>
      <c r="M35" s="4">
        <v>74.362946752212352</v>
      </c>
      <c r="N35" s="4">
        <v>-0.33346857824760473</v>
      </c>
      <c r="O35" s="1" t="str">
        <f>HYPERLINK(".\sm_car_250420_0052\sm_car_250420_0052_034_Ca114TrN_MaLSS_ode23t.png","figure")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381</v>
      </c>
      <c r="L36" s="4">
        <v>3.3277535999999999</v>
      </c>
      <c r="M36" s="4">
        <v>240.95021817851116</v>
      </c>
      <c r="N36" s="4">
        <v>0.22683422845756945</v>
      </c>
      <c r="O36" s="1" t="str">
        <f>HYPERLINK(".\sm_car_250420_0052\sm_car_250420_0052_035_Ca115TrN_MaWOT_ode23t.png","figure")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518</v>
      </c>
      <c r="L37" s="4">
        <v>3.6990848000000001</v>
      </c>
      <c r="M37" s="4">
        <v>74.210637267770394</v>
      </c>
      <c r="N37" s="4">
        <v>-0.33222214784514631</v>
      </c>
      <c r="O37" s="1" t="str">
        <f>HYPERLINK(".\sm_car_250420_0052\sm_car_250420_0052_036_Ca115TrN_MaLSS_ode23t.png","figure")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4">
        <v>4.6994169000000001</v>
      </c>
      <c r="M38" s="4">
        <v>242.63118630005806</v>
      </c>
      <c r="N38" s="4">
        <v>0.2327919371692862</v>
      </c>
      <c r="O38" s="1" t="str">
        <f>HYPERLINK(".\sm_car_250420_0052\sm_car_250420_0052_037_Ca116TrN_MaWOT_ode23t.png","figure")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4">
        <v>5.3607740000000002</v>
      </c>
      <c r="M39" s="4">
        <v>74.660234080632137</v>
      </c>
      <c r="N39" s="4">
        <v>-0.34043153147504285</v>
      </c>
      <c r="O39" s="1" t="str">
        <f>HYPERLINK(".\sm_car_250420_0052\sm_car_250420_0052_038_Ca116TrN_MaLSS_ode23t.png","figure")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951</v>
      </c>
      <c r="L40" s="4">
        <v>5.3659498000000001</v>
      </c>
      <c r="M40" s="4">
        <v>241.56097975248917</v>
      </c>
      <c r="N40" s="4">
        <v>0.22971380339965491</v>
      </c>
      <c r="O40" s="1" t="str">
        <f>HYPERLINK(".\sm_car_250420_0052\sm_car_250420_0052_039_Ca117TrN_MaWOT_ode23t.png","figure")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1068</v>
      </c>
      <c r="L41" s="4">
        <v>5.6397988000000003</v>
      </c>
      <c r="M41" s="4">
        <v>74.350658147491714</v>
      </c>
      <c r="N41" s="4">
        <v>-0.33660139121906185</v>
      </c>
      <c r="O41" s="1" t="str">
        <f>HYPERLINK(".\sm_car_250420_0052\sm_car_250420_0052_040_Ca117TrN_MaLSS_ode23t.png","figure")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966</v>
      </c>
      <c r="L42" s="4">
        <v>5.7732590999999998</v>
      </c>
      <c r="M42" s="4">
        <v>241.64844748390095</v>
      </c>
      <c r="N42" s="4">
        <v>0.229977351464909</v>
      </c>
      <c r="O42" s="1" t="str">
        <f>HYPERLINK(".\sm_car_250420_0052\sm_car_250420_0052_041_Ca118TrN_MaWOT_ode23t.png","figure")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1064</v>
      </c>
      <c r="L43" s="4">
        <v>6.3794374999999999</v>
      </c>
      <c r="M43" s="4">
        <v>74.340381545704702</v>
      </c>
      <c r="N43" s="4">
        <v>-0.33580284754194667</v>
      </c>
      <c r="O43" s="1" t="str">
        <f>HYPERLINK(".\sm_car_250420_0052\sm_car_250420_0052_042_Ca118TrN_MaLSS_ode23t.png","figure")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957</v>
      </c>
      <c r="L44" s="4">
        <v>5.3773822999999998</v>
      </c>
      <c r="M44" s="4">
        <v>241.02500796834153</v>
      </c>
      <c r="N44" s="4">
        <v>0.22789102250026327</v>
      </c>
      <c r="O44" s="1" t="str">
        <f>HYPERLINK(".\sm_car_250420_0052\sm_car_250420_0052_043_Ca119TrN_MaWOT_ode23t.png","figure")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1067</v>
      </c>
      <c r="L45" s="4">
        <v>5.982869</v>
      </c>
      <c r="M45" s="4">
        <v>74.200808061586017</v>
      </c>
      <c r="N45" s="4">
        <v>-0.33465259559605015</v>
      </c>
      <c r="O45" s="1" t="str">
        <f>HYPERLINK(".\sm_car_250420_0052\sm_car_250420_0052_044_Ca119TrN_MaLSS_ode23t.png","figure")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107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315</v>
      </c>
      <c r="L46" s="4">
        <v>5.9939539000000002</v>
      </c>
      <c r="M46" s="4">
        <v>99.772003095248778</v>
      </c>
      <c r="N46" s="4">
        <v>-1.62699639392123E-2</v>
      </c>
      <c r="O46" s="1" t="str">
        <f>HYPERLINK(".\sm_car_250420_0052\sm_car_250420_0052_045_Ca128TrN_MaWOT_ode23t.png","figure")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107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437</v>
      </c>
      <c r="L47" s="4">
        <v>7.5651311000000003</v>
      </c>
      <c r="M47" s="4">
        <v>36.954451306250583</v>
      </c>
      <c r="N47" s="4">
        <v>-0.1312904780720284</v>
      </c>
      <c r="O47" s="1" t="str">
        <f>HYPERLINK(".\sm_car_250420_0052\sm_car_250420_0052_046_Ca128TrN_MaLSS_ode23t.png","figure")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107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339</v>
      </c>
      <c r="L48" s="4">
        <v>7.3256185</v>
      </c>
      <c r="M48" s="4">
        <v>229.39181126695436</v>
      </c>
      <c r="N48" s="4">
        <v>5.9829325534587849E-2</v>
      </c>
      <c r="O48" s="1" t="str">
        <f>HYPERLINK(".\sm_car_250420_0052\sm_car_250420_0052_047_Ca129TrN_MaWOT_ode23t.png","figure")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107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470</v>
      </c>
      <c r="L49" s="4">
        <v>9.1562484000000008</v>
      </c>
      <c r="M49" s="4">
        <v>70.691644307946916</v>
      </c>
      <c r="N49" s="4">
        <v>-0.52683403599386636</v>
      </c>
      <c r="O49" s="1" t="str">
        <f>HYPERLINK(".\sm_car_250420_0052\sm_car_250420_0052_048_Ca129TrN_MaLSS_ode23t.png","figure")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781</v>
      </c>
      <c r="L50" s="4">
        <v>22.054365099999998</v>
      </c>
      <c r="M50" s="4">
        <v>217.21826601174519</v>
      </c>
      <c r="N50" s="4">
        <v>-1.540469185773166</v>
      </c>
      <c r="O50" s="1" t="str">
        <f>HYPERLINK(".\sm_car_250420_0052\sm_car_250420_0052_049_Ca130TrN_MaWOT_ode23t.png","figure")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777</v>
      </c>
      <c r="L51" s="4">
        <v>22.245982099999999</v>
      </c>
      <c r="M51" s="4">
        <v>68.778243401165412</v>
      </c>
      <c r="N51" s="4">
        <v>-0.5452078163574543</v>
      </c>
      <c r="O51" s="1" t="str">
        <f>HYPERLINK(".\sm_car_250420_0052\sm_car_250420_0052_050_Ca130TrN_MaLSS_ode23t.png","figure")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107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356</v>
      </c>
      <c r="L52" s="4">
        <v>4.8558871000000003</v>
      </c>
      <c r="M52" s="4">
        <v>230.34203142423277</v>
      </c>
      <c r="N52" s="4">
        <v>-4.3237586699855807E-2</v>
      </c>
      <c r="O52" s="1" t="str">
        <f>HYPERLINK(".\sm_car_250420_0052\sm_car_250420_0052_051_Ca131TrN_MaWOT_ode23t.png","figure")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107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494</v>
      </c>
      <c r="L53" s="4">
        <v>5.6837720000000003</v>
      </c>
      <c r="M53" s="4">
        <v>70.974610398815159</v>
      </c>
      <c r="N53" s="4">
        <v>-0.53714337390697575</v>
      </c>
      <c r="O53" s="1" t="str">
        <f>HYPERLINK(".\sm_car_250420_0052\sm_car_250420_0052_052_Ca131TrN_MaLSS_ode23t.png","figure")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107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361</v>
      </c>
      <c r="L54" s="4">
        <v>4.9664707999999997</v>
      </c>
      <c r="M54" s="4">
        <v>230.37221071034253</v>
      </c>
      <c r="N54" s="4">
        <v>-9.7266153297585461E-3</v>
      </c>
      <c r="O54" s="1" t="str">
        <f>HYPERLINK(".\sm_car_250420_0052\sm_car_250420_0052_053_Ca132TrN_MaWOT_ode23t.png","figure")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107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480</v>
      </c>
      <c r="L55" s="4">
        <v>5.6067416000000003</v>
      </c>
      <c r="M55" s="4">
        <v>70.963575918518345</v>
      </c>
      <c r="N55" s="4">
        <v>-0.53344426652865273</v>
      </c>
      <c r="O55" s="1" t="str">
        <f>HYPERLINK(".\sm_car_250420_0052\sm_car_250420_0052_054_Ca132TrN_MaLSS_ode23t.png","figure")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107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354</v>
      </c>
      <c r="L56" s="4">
        <v>4.9697731999999997</v>
      </c>
      <c r="M56" s="4">
        <v>230.38904686472785</v>
      </c>
      <c r="N56" s="4">
        <v>-1.2103059621822039E-2</v>
      </c>
      <c r="O56" s="1" t="str">
        <f>HYPERLINK(".\sm_car_250420_0052\sm_car_250420_0052_055_Ca133TrN_MaWOT_ode23t.png","figure")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107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509</v>
      </c>
      <c r="L57" s="4">
        <v>5.9211954000000002</v>
      </c>
      <c r="M57" s="4">
        <v>70.972244726385924</v>
      </c>
      <c r="N57" s="4">
        <v>-0.53397566242966998</v>
      </c>
      <c r="O57" s="1" t="str">
        <f>HYPERLINK(".\sm_car_250420_0052\sm_car_250420_0052_056_Ca133TrN_MaLSS_ode23t.png","figure")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107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358</v>
      </c>
      <c r="L58" s="4">
        <v>4.9857301999999999</v>
      </c>
      <c r="M58" s="4">
        <v>230.28432711200949</v>
      </c>
      <c r="N58" s="4">
        <v>-9.9104870076965786E-3</v>
      </c>
      <c r="O58" s="1" t="str">
        <f>HYPERLINK(".\sm_car_250420_0052\sm_car_250420_0052_057_Ca134TrN_MaWOT_ode23t.png","figure")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107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506</v>
      </c>
      <c r="L59" s="4">
        <v>5.7115514000000003</v>
      </c>
      <c r="M59" s="4">
        <v>70.979613933185604</v>
      </c>
      <c r="N59" s="4">
        <v>-0.53280097674505056</v>
      </c>
      <c r="O59" s="1" t="str">
        <f>HYPERLINK(".\sm_car_250420_0052\sm_car_250420_0052_058_Ca134TrN_MaLSS_ode23t.png","figure")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107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345</v>
      </c>
      <c r="L60" s="4">
        <v>4.8829636000000001</v>
      </c>
      <c r="M60" s="4">
        <v>230.39864996586817</v>
      </c>
      <c r="N60" s="4">
        <v>-1.0479892461586673E-2</v>
      </c>
      <c r="O60" s="1" t="str">
        <f>HYPERLINK(".\sm_car_250420_0052\sm_car_250420_0052_059_Ca135TrN_MaWOT_ode23t.png","figure")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107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485</v>
      </c>
      <c r="L61" s="4">
        <v>5.6813321999999999</v>
      </c>
      <c r="M61" s="4">
        <v>70.979787477691929</v>
      </c>
      <c r="N61" s="4">
        <v>-0.52442297104812785</v>
      </c>
      <c r="O61" s="1" t="str">
        <f>HYPERLINK(".\sm_car_250420_0052\sm_car_250420_0052_060_Ca135TrN_MaLSS_ode23t.png","figure")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107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374</v>
      </c>
      <c r="L62" s="4">
        <v>5.7300820999999997</v>
      </c>
      <c r="M62" s="4">
        <v>230.41111760038538</v>
      </c>
      <c r="N62" s="4">
        <v>5.3015671980534071E-2</v>
      </c>
      <c r="O62" s="1" t="str">
        <f>HYPERLINK(".\sm_car_250420_0052\sm_car_250420_0052_061_Ca136TrN_MaWOT_ode23t.png","figure")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107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490</v>
      </c>
      <c r="L63" s="4">
        <v>7.3076224999999999</v>
      </c>
      <c r="M63" s="4">
        <v>70.984104286412759</v>
      </c>
      <c r="N63" s="4">
        <v>-0.52956895615916422</v>
      </c>
      <c r="O63" s="1" t="str">
        <f>HYPERLINK(".\sm_car_250420_0052\sm_car_250420_0052_062_Ca136TrN_MaLSS_ode23t.png","figure")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107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330</v>
      </c>
      <c r="L64" s="4">
        <v>4.0929732999999997</v>
      </c>
      <c r="M64" s="4">
        <v>231.37618502744672</v>
      </c>
      <c r="N64" s="4">
        <v>0.13995991279649961</v>
      </c>
      <c r="O64" s="1" t="str">
        <f>HYPERLINK(".\sm_car_250420_0052\sm_car_250420_0052_063_Ca137TrN_MaWOT_ode23t.png","figure")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107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470</v>
      </c>
      <c r="L65" s="4">
        <v>4.6833293999999999</v>
      </c>
      <c r="M65" s="4">
        <v>71.242988050325067</v>
      </c>
      <c r="N65" s="4">
        <v>-0.51191002257608276</v>
      </c>
      <c r="O65" s="1" t="str">
        <f>HYPERLINK(".\sm_car_250420_0052\sm_car_250420_0052_064_Ca137TrN_MaLSS_ode23t.png","figure")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107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325</v>
      </c>
      <c r="L66" s="4">
        <v>5.6177495999999998</v>
      </c>
      <c r="M66" s="4">
        <v>231.3463009843779</v>
      </c>
      <c r="N66" s="4">
        <v>0.14575438232711665</v>
      </c>
      <c r="O66" s="1" t="str">
        <f>HYPERLINK(".\sm_car_250420_0052\sm_car_250420_0052_065_Ca138TrN_MaWOT_ode23t.png","figure")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107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493</v>
      </c>
      <c r="L67" s="4">
        <v>6.7585040000000003</v>
      </c>
      <c r="M67" s="4">
        <v>71.135576288788812</v>
      </c>
      <c r="N67" s="4">
        <v>-0.82740227219901075</v>
      </c>
      <c r="O67" s="1" t="str">
        <f>HYPERLINK(".\sm_car_250420_0052\sm_car_250420_0052_066_Ca138TrN_MaLSS_ode23t.png","figure")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671</v>
      </c>
      <c r="L68" s="4">
        <v>27.367360600000001</v>
      </c>
      <c r="M68" s="4">
        <v>405.22521200659475</v>
      </c>
      <c r="N68" s="4">
        <v>1.765474891034553</v>
      </c>
      <c r="O68" s="1" t="str">
        <f>HYPERLINK(".\sm_car_250420_0052\sm_car_250420_0052_067_Ca139TrN_MaWOT_ode23t.png","figure")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639</v>
      </c>
      <c r="L69" s="4">
        <v>18.000394499999999</v>
      </c>
      <c r="M69" s="4">
        <v>154.33411938409554</v>
      </c>
      <c r="N69" s="4">
        <v>-0.5828356450196378</v>
      </c>
      <c r="O69" s="1" t="str">
        <f>HYPERLINK(".\sm_car_250420_0052\sm_car_250420_0052_068_Ca139TrN_MaLSS_ode23t.png","figure")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1959</v>
      </c>
      <c r="L70" s="4">
        <v>37.308384199999999</v>
      </c>
      <c r="M70" s="4">
        <v>405.30241437866147</v>
      </c>
      <c r="N70" s="4">
        <v>1.6154649449540242</v>
      </c>
      <c r="O70" s="1" t="str">
        <f>HYPERLINK(".\sm_car_250420_0052\sm_car_250420_0052_069_Ca141TrN_MaWOT_ode23t.png","figure")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1851</v>
      </c>
      <c r="L71" s="4">
        <v>27.075376599999998</v>
      </c>
      <c r="M71" s="4">
        <v>154.41111044063848</v>
      </c>
      <c r="N71" s="4">
        <v>-0.58377816152746875</v>
      </c>
      <c r="O71" s="1" t="str">
        <f>HYPERLINK(".\sm_car_250420_0052\sm_car_250420_0052_070_Ca141TrN_MaLSS_ode23t.png","figure")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359</v>
      </c>
      <c r="L72" s="4">
        <v>22.507717800000002</v>
      </c>
      <c r="M72" s="4">
        <v>95.798909803790707</v>
      </c>
      <c r="N72" s="4">
        <v>-3.0921415269115043E-2</v>
      </c>
      <c r="O72" s="1" t="str">
        <f>HYPERLINK(".\sm_car_250420_0052\sm_car_250420_0052_071_Ca143TrN_MaWOT_ode23t.png","figure")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456</v>
      </c>
      <c r="L73" s="4">
        <v>22.163628299999999</v>
      </c>
      <c r="M73" s="4">
        <v>25.006273945906685</v>
      </c>
      <c r="N73" s="4">
        <v>-5.3111840781539355E-2</v>
      </c>
      <c r="O73" s="1" t="str">
        <f>HYPERLINK(".\sm_car_250420_0052\sm_car_250420_0052_072_Ca143TrN_MaLSS_ode23t.png","figure")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338</v>
      </c>
      <c r="L74" s="4">
        <v>15.483948099999999</v>
      </c>
      <c r="M74" s="4">
        <v>114.02423535293833</v>
      </c>
      <c r="N74" s="4">
        <v>0.53031998803598834</v>
      </c>
      <c r="O74" s="1" t="str">
        <f>HYPERLINK(".\sm_car_250420_0052\sm_car_250420_0052_073_Ca144TrN_MaWOT_ode23t.png","figure")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451</v>
      </c>
      <c r="L75" s="4">
        <v>14.339216499999999</v>
      </c>
      <c r="M75" s="4">
        <v>35.602955949824107</v>
      </c>
      <c r="N75" s="4">
        <v>-3.2606167194787254E-2</v>
      </c>
      <c r="O75" s="1" t="str">
        <f>HYPERLINK(".\sm_car_250420_0052\sm_car_250420_0052_074_Ca144TrN_MaLSS_ode23t.png","figure")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2510</v>
      </c>
      <c r="L76" s="4">
        <v>30.077050700000001</v>
      </c>
      <c r="M76" s="4">
        <v>399.76594910800122</v>
      </c>
      <c r="N76" s="4">
        <v>-16.255044174757227</v>
      </c>
      <c r="O76" s="1" t="str">
        <f>HYPERLINK(".\sm_car_250420_0052\sm_car_250420_0052_075_Ca147TrN_MaWOT_ode23t.png","figure")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1276</v>
      </c>
      <c r="L77" s="4">
        <v>18.1982842</v>
      </c>
      <c r="M77" s="4">
        <v>151.93874460164366</v>
      </c>
      <c r="N77" s="4">
        <v>-2.4098040140581656</v>
      </c>
      <c r="O77" s="1" t="str">
        <f>HYPERLINK(".\sm_car_250420_0052\sm_car_250420_0052_076_Ca147TrN_MaLSS_ode23t.png","figure")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119</v>
      </c>
      <c r="E78" t="s">
        <v>107</v>
      </c>
      <c r="F78" t="s">
        <v>120</v>
      </c>
      <c r="G78" t="s">
        <v>20</v>
      </c>
      <c r="H78" t="s">
        <v>21</v>
      </c>
      <c r="I78" t="s">
        <v>22</v>
      </c>
      <c r="J78" t="s">
        <v>23</v>
      </c>
      <c r="K78">
        <v>312</v>
      </c>
      <c r="L78" s="4">
        <v>8.4452548000000007</v>
      </c>
      <c r="M78" s="4">
        <v>229.67542025612829</v>
      </c>
      <c r="N78" s="4">
        <v>5.5980890335133957E-3</v>
      </c>
      <c r="O78" s="1" t="str">
        <f>HYPERLINK(".\sm_car_250420_0052\sm_car_250420_0052_077_Ca215TrN_MaWOT_ode23t.png","figure")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119</v>
      </c>
      <c r="E79" t="s">
        <v>107</v>
      </c>
      <c r="F79" t="s">
        <v>120</v>
      </c>
      <c r="G79" t="s">
        <v>20</v>
      </c>
      <c r="H79" t="s">
        <v>21</v>
      </c>
      <c r="I79" t="s">
        <v>24</v>
      </c>
      <c r="J79" t="s">
        <v>23</v>
      </c>
      <c r="K79">
        <v>471</v>
      </c>
      <c r="L79" s="4">
        <v>8.2207250999999992</v>
      </c>
      <c r="M79" s="4">
        <v>81.26828189226714</v>
      </c>
      <c r="N79" s="4">
        <v>-0.22189443475888274</v>
      </c>
      <c r="O79" s="1" t="str">
        <f>HYPERLINK(".\sm_car_250420_0052\sm_car_250420_0052_078_Ca215TrN_MaLSS_ode23t.png","figure")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121</v>
      </c>
      <c r="E80" t="s">
        <v>107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344</v>
      </c>
      <c r="L80" s="4">
        <v>4.3344076999999999</v>
      </c>
      <c r="M80" s="4">
        <v>230.38897369222414</v>
      </c>
      <c r="N80" s="4">
        <v>0.16929975278586892</v>
      </c>
      <c r="O80" s="1" t="str">
        <f>HYPERLINK(".\sm_car_250420_0052\sm_car_250420_0052_079_Ca218TrN_MaWOT_ode23t.png","figure")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121</v>
      </c>
      <c r="E81" t="s">
        <v>107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480</v>
      </c>
      <c r="L81" s="4">
        <v>4.9714197999999996</v>
      </c>
      <c r="M81" s="4">
        <v>70.95771913190174</v>
      </c>
      <c r="N81" s="4">
        <v>-0.53383747434508533</v>
      </c>
      <c r="O81" s="1" t="str">
        <f>HYPERLINK(".\sm_car_250420_0052\sm_car_250420_0052_080_Ca218TrN_MaLSS_ode23t.png","figure")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122</v>
      </c>
      <c r="E82" t="s">
        <v>107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400</v>
      </c>
      <c r="L82" s="4">
        <v>7.1252817999999998</v>
      </c>
      <c r="M82" s="4">
        <v>229.82387731095011</v>
      </c>
      <c r="N82" s="4">
        <v>0.16995736211490436</v>
      </c>
      <c r="O82" s="1" t="str">
        <f>HYPERLINK(".\sm_car_250420_0052\sm_car_250420_0052_081_Ca219TrN_MaWOT_ode23t.png","figure")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122</v>
      </c>
      <c r="E83" t="s">
        <v>107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511</v>
      </c>
      <c r="L83" s="4">
        <v>8.2529008000000008</v>
      </c>
      <c r="M83" s="4">
        <v>70.791188359941273</v>
      </c>
      <c r="N83" s="4">
        <v>-0.55462547381931826</v>
      </c>
      <c r="O83" s="1" t="str">
        <f>HYPERLINK(".\sm_car_250420_0052\sm_car_250420_0052_082_Ca219TrN_MaLSS_ode23t.png","figure")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122</v>
      </c>
      <c r="E84" t="s">
        <v>107</v>
      </c>
      <c r="F84" t="s">
        <v>123</v>
      </c>
      <c r="G84" t="s">
        <v>26</v>
      </c>
      <c r="H84" t="s">
        <v>21</v>
      </c>
      <c r="I84" t="s">
        <v>22</v>
      </c>
      <c r="J84" t="s">
        <v>23</v>
      </c>
      <c r="K84">
        <v>928</v>
      </c>
      <c r="L84" s="4">
        <v>30.021243699999999</v>
      </c>
      <c r="M84" s="4">
        <v>223.91879276846916</v>
      </c>
      <c r="N84" s="4">
        <v>-1.1975270868403092</v>
      </c>
      <c r="O84" s="1" t="str">
        <f>HYPERLINK(".\sm_car_250420_0052\sm_car_250420_0052_083_Ca220TrN_MaWOT_ode23t.png","figure")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122</v>
      </c>
      <c r="E85" t="s">
        <v>107</v>
      </c>
      <c r="F85" t="s">
        <v>123</v>
      </c>
      <c r="G85" t="s">
        <v>26</v>
      </c>
      <c r="H85" t="s">
        <v>21</v>
      </c>
      <c r="I85" t="s">
        <v>24</v>
      </c>
      <c r="J85" t="s">
        <v>23</v>
      </c>
      <c r="K85">
        <v>1093</v>
      </c>
      <c r="L85" s="4">
        <v>37.6280322</v>
      </c>
      <c r="M85" s="4">
        <v>69.477638337630154</v>
      </c>
      <c r="N85" s="4">
        <v>-1.4965402547376474</v>
      </c>
      <c r="O85" s="1" t="str">
        <f>HYPERLINK(".\sm_car_250420_0052\sm_car_250420_0052_084_Ca220TrN_MaLSS_ode23t.png","figure")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124</v>
      </c>
      <c r="E86" t="s">
        <v>107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472</v>
      </c>
      <c r="L86" s="4">
        <v>6.9638127000000001</v>
      </c>
      <c r="M86" s="4">
        <v>293.17950458299157</v>
      </c>
      <c r="N86" s="4">
        <v>1.5062754959794983E-4</v>
      </c>
      <c r="O86" s="1" t="str">
        <f>HYPERLINK(".\sm_car_250420_0052\sm_car_250420_0052_085_Ca223TrN_MaWOT_ode23t.png","figure")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124</v>
      </c>
      <c r="E87" t="s">
        <v>107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659</v>
      </c>
      <c r="L87" s="4">
        <v>7.3865306999999998</v>
      </c>
      <c r="M87" s="4">
        <v>103.53337831355417</v>
      </c>
      <c r="N87" s="4">
        <v>-0.15030926673706038</v>
      </c>
      <c r="O87" s="1" t="str">
        <f>HYPERLINK(".\sm_car_250420_0052\sm_car_250420_0052_086_Ca223TrN_MaLSS_ode23t.png","figure")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125</v>
      </c>
      <c r="E88" t="s">
        <v>107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608</v>
      </c>
      <c r="L88" s="4">
        <v>18.395213699999999</v>
      </c>
      <c r="M88" s="4">
        <v>409.16204635610188</v>
      </c>
      <c r="N88" s="4">
        <v>1.6076874839195567</v>
      </c>
      <c r="O88" s="1" t="str">
        <f>HYPERLINK(".\sm_car_250420_0052\sm_car_250420_0052_087_Ca227TrN_MaWOT_ode23t.png","figure")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125</v>
      </c>
      <c r="E89" t="s">
        <v>107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649</v>
      </c>
      <c r="L89" s="4">
        <v>12.862568400000001</v>
      </c>
      <c r="M89" s="4">
        <v>156.22717816613371</v>
      </c>
      <c r="N89" s="4">
        <v>-0.37160893566849584</v>
      </c>
      <c r="O89" s="1" t="str">
        <f>HYPERLINK(".\sm_car_250420_0052\sm_car_250420_0052_088_Ca227TrN_MaLSS_ode23t.png","figure")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385</v>
      </c>
      <c r="L90" s="4">
        <v>10.2508479</v>
      </c>
      <c r="M90" s="4">
        <v>231.36014522580828</v>
      </c>
      <c r="N90" s="4">
        <v>-4.6585454407044461E-3</v>
      </c>
      <c r="O90" s="1" t="str">
        <f>HYPERLINK(".\sm_car_250420_0052\sm_car_250420_0052_089_Ca008TrN_MaWOT_ode23t_1.png","figure")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554</v>
      </c>
      <c r="L91" s="4">
        <v>12.386797400000001</v>
      </c>
      <c r="M91" s="4">
        <v>71.257630312092289</v>
      </c>
      <c r="N91" s="4">
        <v>-0.53955683577826374</v>
      </c>
      <c r="O91" s="1" t="str">
        <f>HYPERLINK(".\sm_car_250420_0052\sm_car_250420_0052_090_Ca008TrN_MaLSS_ode23t_1.png","figure")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382</v>
      </c>
      <c r="L92" s="4">
        <v>11.7202322</v>
      </c>
      <c r="M92" s="4">
        <v>230.33868824406113</v>
      </c>
      <c r="N92" s="4">
        <v>-1.2107781374944079E-2</v>
      </c>
      <c r="O92" s="1" t="str">
        <f>HYPERLINK(".\sm_car_250420_0052\sm_car_250420_0052_091_Ca009TrN_MaWOT_ode23t_1.png","figure")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548</v>
      </c>
      <c r="L93" s="4">
        <v>14.3189154</v>
      </c>
      <c r="M93" s="4">
        <v>70.965177262667936</v>
      </c>
      <c r="N93" s="4">
        <v>-0.53270421091054143</v>
      </c>
      <c r="O93" s="1" t="str">
        <f>HYPERLINK(".\sm_car_250420_0052\sm_car_250420_0052_092_Ca009TrN_MaLSS_ode23t_1.png","figure")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405</v>
      </c>
      <c r="L94" s="4">
        <v>13.3771992</v>
      </c>
      <c r="M94" s="4">
        <v>230.40078473819514</v>
      </c>
      <c r="N94" s="4">
        <v>5.1321289706058204E-2</v>
      </c>
      <c r="O94" s="1" t="str">
        <f>HYPERLINK(".\sm_car_250420_0052\sm_car_250420_0052_093_Ca010TrN_MaWOT_ode23t_1.png","figure")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562</v>
      </c>
      <c r="L95" s="4">
        <v>16.804754899999999</v>
      </c>
      <c r="M95" s="4">
        <v>70.974097947302042</v>
      </c>
      <c r="N95" s="4">
        <v>-0.52247163468340674</v>
      </c>
      <c r="O95" s="1" t="str">
        <f>HYPERLINK(".\sm_car_250420_0052\sm_car_250420_0052_094_Ca010TrN_MaLSS_ode23t_1.png","figure")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446</v>
      </c>
      <c r="L96" s="4">
        <v>14.9894257</v>
      </c>
      <c r="M96" s="4">
        <v>229.80776286552819</v>
      </c>
      <c r="N96" s="4">
        <v>5.8708350349184021E-2</v>
      </c>
      <c r="O96" s="1" t="str">
        <f>HYPERLINK(".\sm_car_250420_0052\sm_car_250420_0052_095_Ca011TrN_MaWOT_ode23t_1.png","figure")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589</v>
      </c>
      <c r="L97" s="4">
        <v>17.301901999999998</v>
      </c>
      <c r="M97" s="4">
        <v>70.838719834707334</v>
      </c>
      <c r="N97" s="4">
        <v>-0.5182761366708708</v>
      </c>
      <c r="O97" s="1" t="str">
        <f>HYPERLINK(".\sm_car_250420_0052\sm_car_250420_0052_096_Ca011TrN_MaLSS_ode23t_1.png","figure")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837</v>
      </c>
      <c r="L98" s="4">
        <v>11.3832147</v>
      </c>
      <c r="M98" s="4">
        <v>231.18597742140417</v>
      </c>
      <c r="N98" s="4">
        <v>-3.5116876966365643E-3</v>
      </c>
      <c r="O98" s="1" t="str">
        <f>HYPERLINK(".\sm_car_250420_0052\sm_car_250420_0052_097_Ca012TrN_MaWOT_ode23t_1.png","figure")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980</v>
      </c>
      <c r="L99" s="4">
        <v>12.669019499999999</v>
      </c>
      <c r="M99" s="4">
        <v>71.260563019160614</v>
      </c>
      <c r="N99" s="4">
        <v>-0.54327340359846699</v>
      </c>
      <c r="O99" s="1" t="str">
        <f>HYPERLINK(".\sm_car_250420_0052\sm_car_250420_0052_098_Ca012TrN_MaLSS_ode23t_1.png","figure")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859</v>
      </c>
      <c r="L100" s="4">
        <v>13.5470983</v>
      </c>
      <c r="M100" s="4">
        <v>230.35823571679632</v>
      </c>
      <c r="N100" s="4">
        <v>-1.1586795793914181E-2</v>
      </c>
      <c r="O100" s="1" t="str">
        <f>HYPERLINK(".\sm_car_250420_0052\sm_car_250420_0052_099_Ca013TrN_MaWOT_ode23t_1.png","figure")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1014</v>
      </c>
      <c r="L101" s="4">
        <v>15.865903899999999</v>
      </c>
      <c r="M101" s="4">
        <v>70.959730141143126</v>
      </c>
      <c r="N101" s="4">
        <v>-0.53935585743166425</v>
      </c>
      <c r="O101" s="1" t="str">
        <f>HYPERLINK(".\sm_car_250420_0052\sm_car_250420_0052_100_Ca013TrN_MaLSS_ode23t_1.png","figure")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907</v>
      </c>
      <c r="L102" s="4">
        <v>13.443088599999999</v>
      </c>
      <c r="M102" s="4">
        <v>230.42115166729724</v>
      </c>
      <c r="N102" s="4">
        <v>5.3946718845164589E-2</v>
      </c>
      <c r="O102" s="1" t="str">
        <f>HYPERLINK(".\sm_car_250420_0052\sm_car_250420_0052_101_Ca014TrN_MaWOT_ode23t_1.png","figure")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1004</v>
      </c>
      <c r="L103" s="4">
        <v>15.239656500000001</v>
      </c>
      <c r="M103" s="4">
        <v>70.969311285265334</v>
      </c>
      <c r="N103" s="4">
        <v>-0.53484723252884858</v>
      </c>
      <c r="O103" s="1" t="str">
        <f>HYPERLINK(".\sm_car_250420_0052\sm_car_250420_0052_102_Ca014TrN_MaLSS_ode23t_1.png","figure")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911</v>
      </c>
      <c r="L104" s="4">
        <v>14.397448000000001</v>
      </c>
      <c r="M104" s="4">
        <v>229.90733496115703</v>
      </c>
      <c r="N104" s="4">
        <v>5.1552583582045425E-2</v>
      </c>
      <c r="O104" s="1" t="str">
        <f>HYPERLINK(".\sm_car_250420_0052\sm_car_250420_0052_103_Ca015TrN_MaWOT_ode23t_1.png","figure")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1034</v>
      </c>
      <c r="L105" s="4">
        <v>17.056494199999999</v>
      </c>
      <c r="M105" s="4">
        <v>70.834276539554295</v>
      </c>
      <c r="N105" s="4">
        <v>-0.53137124169009331</v>
      </c>
      <c r="O105" s="1" t="str">
        <f>HYPERLINK(".\sm_car_250420_0052\sm_car_250420_0052_104_Ca015TrN_MaLSS_ode23t_1.png","figure")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397</v>
      </c>
      <c r="L106" s="4">
        <v>3.3897662</v>
      </c>
      <c r="M106" s="4">
        <v>242.58916330408013</v>
      </c>
      <c r="N106" s="4">
        <v>0.23206014586347745</v>
      </c>
      <c r="O106" s="1" t="str">
        <f>HYPERLINK(".\sm_car_250420_0052\sm_car_250420_0052_105_Ca120TrN_MaWOT_ode23t_1.png","figure")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529</v>
      </c>
      <c r="L107" s="4">
        <v>3.9610680999999999</v>
      </c>
      <c r="M107" s="4">
        <v>74.667522578058751</v>
      </c>
      <c r="N107" s="4">
        <v>-0.33829686602551789</v>
      </c>
      <c r="O107" s="1" t="str">
        <f>HYPERLINK(".\sm_car_250420_0052\sm_car_250420_0052_106_Ca120TrN_MaLSS_ode23t_1.png","figure")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387</v>
      </c>
      <c r="L108" s="4">
        <v>3.8349660000000001</v>
      </c>
      <c r="M108" s="4">
        <v>241.53722643581142</v>
      </c>
      <c r="N108" s="4">
        <v>0.22866020255073893</v>
      </c>
      <c r="O108" s="1" t="str">
        <f>HYPERLINK(".\sm_car_250420_0052\sm_car_250420_0052_107_Ca121TrN_MaWOT_ode23t_1.png","figure")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532</v>
      </c>
      <c r="L109" s="4">
        <v>4.5230892000000003</v>
      </c>
      <c r="M109" s="4">
        <v>74.355769905943291</v>
      </c>
      <c r="N109" s="4">
        <v>-0.33469939118367853</v>
      </c>
      <c r="O109" s="1" t="str">
        <f>HYPERLINK(".\sm_car_250420_0052\sm_car_250420_0052_108_Ca121TrN_MaLSS_ode23t_1.png","figure")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405</v>
      </c>
      <c r="L110" s="4">
        <v>4.2881039000000003</v>
      </c>
      <c r="M110" s="4">
        <v>241.75921948562723</v>
      </c>
      <c r="N110" s="4">
        <v>0.22874894068049595</v>
      </c>
      <c r="O110" s="1" t="str">
        <f>HYPERLINK(".\sm_car_250420_0052\sm_car_250420_0052_109_Ca122TrN_MaWOT_ode23t_1.png","figure")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527</v>
      </c>
      <c r="L111" s="4">
        <v>4.9494609000000001</v>
      </c>
      <c r="M111" s="4">
        <v>74.381571781454085</v>
      </c>
      <c r="N111" s="4">
        <v>-0.33187341791802366</v>
      </c>
      <c r="O111" s="1" t="str">
        <f>HYPERLINK(".\sm_car_250420_0052\sm_car_250420_0052_110_Ca122TrN_MaLSS_ode23t_1.png","figure")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429</v>
      </c>
      <c r="L112" s="4">
        <v>4.5203182999999996</v>
      </c>
      <c r="M112" s="4">
        <v>241.16589589586133</v>
      </c>
      <c r="N112" s="4">
        <v>0.22487147140591002</v>
      </c>
      <c r="O112" s="1" t="str">
        <f>HYPERLINK(".\sm_car_250420_0052\sm_car_250420_0052_111_Ca123TrN_MaWOT_ode23t_1.png","figure")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535</v>
      </c>
      <c r="L113" s="4">
        <v>4.9801434999999996</v>
      </c>
      <c r="M113" s="4">
        <v>74.216241714812554</v>
      </c>
      <c r="N113" s="4">
        <v>-0.33143821048126459</v>
      </c>
      <c r="O113" s="1" t="str">
        <f>HYPERLINK(".\sm_car_250420_0052\sm_car_250420_0052_112_Ca123TrN_MaLSS_ode23t_1.png","figure")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1019</v>
      </c>
      <c r="L114" s="4">
        <v>4.6770901</v>
      </c>
      <c r="M114" s="4">
        <v>242.55761770957645</v>
      </c>
      <c r="N114" s="4">
        <v>0.23285190190480581</v>
      </c>
      <c r="O114" s="1" t="str">
        <f>HYPERLINK(".\sm_car_250420_0052\sm_car_250420_0052_113_Ca124TrN_MaWOT_ode23t_1.png","figure")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1116</v>
      </c>
      <c r="L115" s="4">
        <v>5.1475286999999996</v>
      </c>
      <c r="M115" s="4">
        <v>74.661122266702876</v>
      </c>
      <c r="N115" s="4">
        <v>-0.3413753623276084</v>
      </c>
      <c r="O115" s="1" t="str">
        <f>HYPERLINK(".\sm_car_250420_0052\sm_car_250420_0052_114_Ca124TrN_MaLSS_ode23t_1.png","figure")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1027</v>
      </c>
      <c r="L116" s="4">
        <v>5.3048351</v>
      </c>
      <c r="M116" s="4">
        <v>241.53786644176284</v>
      </c>
      <c r="N116" s="4">
        <v>0.22947290276390778</v>
      </c>
      <c r="O116" s="1" t="str">
        <f>HYPERLINK(".\sm_car_250420_0052\sm_car_250420_0052_115_Ca125TrN_MaWOT_ode23t_1.png","figure")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1141</v>
      </c>
      <c r="L117" s="4">
        <v>5.8661655000000001</v>
      </c>
      <c r="M117" s="4">
        <v>74.343355082946488</v>
      </c>
      <c r="N117" s="4">
        <v>-0.33694502066485432</v>
      </c>
      <c r="O117" s="1" t="str">
        <f>HYPERLINK(".\sm_car_250420_0052\sm_car_250420_0052_116_Ca125TrN_MaLSS_ode23t_1.png","figure")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1021</v>
      </c>
      <c r="L118" s="4">
        <v>5.5334190999999997</v>
      </c>
      <c r="M118" s="4">
        <v>241.6449730606945</v>
      </c>
      <c r="N118" s="4">
        <v>0.22965806952944295</v>
      </c>
      <c r="O118" s="1" t="str">
        <f>HYPERLINK(".\sm_car_250420_0052\sm_car_250420_0052_117_Ca126TrN_MaWOT_ode23t_1.png","figure")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1171</v>
      </c>
      <c r="L119" s="4">
        <v>6.6715590000000002</v>
      </c>
      <c r="M119" s="4">
        <v>74.345980292931642</v>
      </c>
      <c r="N119" s="4">
        <v>-0.33631675205804795</v>
      </c>
      <c r="O119" s="1" t="str">
        <f>HYPERLINK(".\sm_car_250420_0052\sm_car_250420_0052_118_Ca126TrN_MaLSS_ode23t_1.png","figure")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1028</v>
      </c>
      <c r="L120" s="4">
        <v>5.4939768999999998</v>
      </c>
      <c r="M120" s="4">
        <v>240.9825536442213</v>
      </c>
      <c r="N120" s="4">
        <v>0.22845055792641097</v>
      </c>
      <c r="O120" s="1" t="str">
        <f>HYPERLINK(".\sm_car_250420_0052\sm_car_250420_0052_119_Ca127TrN_MaWOT_ode23t_1.png","figure")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1167</v>
      </c>
      <c r="L121" s="4">
        <v>6.4301415999999998</v>
      </c>
      <c r="M121" s="4">
        <v>74.19737508258477</v>
      </c>
      <c r="N121" s="4">
        <v>-0.33230997125641754</v>
      </c>
      <c r="O121" s="1" t="str">
        <f>HYPERLINK(".\sm_car_250420_0052\sm_car_250420_0052_120_Ca127TrN_MaLSS_ode23t_1.png","figure")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681</v>
      </c>
      <c r="L122" s="4">
        <v>38.356959000000003</v>
      </c>
      <c r="M122" s="4">
        <v>405.04421388795669</v>
      </c>
      <c r="N122" s="4">
        <v>1.6828467880492177</v>
      </c>
      <c r="O122" s="1" t="str">
        <f>HYPERLINK(".\sm_car_250420_0052\sm_car_250420_0052_121_Ca140TrN_MaWOT_ode23t_1.png","figure")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655</v>
      </c>
      <c r="L123" s="4">
        <v>24.622603000000002</v>
      </c>
      <c r="M123" s="4">
        <v>154.35602734430955</v>
      </c>
      <c r="N123" s="4">
        <v>-0.58348610549459767</v>
      </c>
      <c r="O123" s="1" t="str">
        <f>HYPERLINK(".\sm_car_250420_0052\sm_car_250420_0052_122_Ca140TrN_MaLSS_ode23t_1.png","figure")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1266</v>
      </c>
      <c r="L124" s="4">
        <v>36.626109800000002</v>
      </c>
      <c r="M124" s="4">
        <v>405.29040151147484</v>
      </c>
      <c r="N124" s="4">
        <v>1.6970373186752727</v>
      </c>
      <c r="O124" s="1" t="str">
        <f>HYPERLINK(".\sm_car_250420_0052\sm_car_250420_0052_123_Ca142TrN_MaWOT_ode23t_1.png","figure")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1232</v>
      </c>
      <c r="L125" s="4">
        <v>24.542618000000001</v>
      </c>
      <c r="M125" s="4">
        <v>154.45952790439603</v>
      </c>
      <c r="N125" s="4">
        <v>-0.59093102595682168</v>
      </c>
      <c r="O125" s="1" t="str">
        <f>HYPERLINK(".\sm_car_250420_0052\sm_car_250420_0052_124_Ca142TrN_MaLSS_ode23t_1.png","figure")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352</v>
      </c>
      <c r="L126" s="4">
        <v>14.733739699999999</v>
      </c>
      <c r="M126" s="4">
        <v>95.810478265036423</v>
      </c>
      <c r="N126" s="4">
        <v>-3.2422663859200201E-2</v>
      </c>
      <c r="O126" s="1" t="str">
        <f>HYPERLINK(".\sm_car_250420_0052\sm_car_250420_0052_125_Ca145TrN_MaWOT_ode23t_1.png","figure")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461</v>
      </c>
      <c r="L127" s="4">
        <v>17.690848200000001</v>
      </c>
      <c r="M127" s="4">
        <v>25.009579762493328</v>
      </c>
      <c r="N127" s="4">
        <v>-4.9823448219960348E-2</v>
      </c>
      <c r="O127" s="1" t="str">
        <f>HYPERLINK(".\sm_car_250420_0052\sm_car_250420_0052_126_Ca145TrN_MaLSS_ode23t_1.png","figure")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353</v>
      </c>
      <c r="L128" s="4">
        <v>11.273999999999999</v>
      </c>
      <c r="M128" s="4">
        <v>113.98649707136083</v>
      </c>
      <c r="N128" s="4">
        <v>0.53176328617695845</v>
      </c>
      <c r="O128" s="1" t="str">
        <f>HYPERLINK(".\sm_car_250420_0052\sm_car_250420_0052_127_Ca146TrN_MaWOT_ode23t_1.png","figure")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450</v>
      </c>
      <c r="L129" s="4">
        <v>12.3389145</v>
      </c>
      <c r="M129" s="4">
        <v>35.599584054597578</v>
      </c>
      <c r="N129" s="4">
        <v>-2.825207359957289E-2</v>
      </c>
      <c r="O129" s="1" t="str">
        <f>HYPERLINK(".\sm_car_250420_0052\sm_car_250420_0052_128_Ca146TrN_MaLSS_ode23t_1.png","figure")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353</v>
      </c>
      <c r="L130" s="4">
        <v>10.874795300000001</v>
      </c>
      <c r="M130" s="4">
        <v>113.98649707136083</v>
      </c>
      <c r="N130" s="4">
        <v>0.53176328617695845</v>
      </c>
      <c r="O130" s="1" t="str">
        <f>HYPERLINK(".\sm_car_250420_0052\sm_car_250420_0052_129_Ca146TrN_MaWOT_ode23t_1.png","figure")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450</v>
      </c>
      <c r="L131" s="4">
        <v>12.547969500000001</v>
      </c>
      <c r="M131" s="4">
        <v>35.599584054597578</v>
      </c>
      <c r="N131" s="4">
        <v>-2.825207359957289E-2</v>
      </c>
      <c r="O131" s="1" t="str">
        <f>HYPERLINK(".\sm_car_250420_0052\sm_car_250420_0052_130_Ca146TrN_MaLSS_ode23t_1.png","figure")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570</v>
      </c>
      <c r="L132" s="4">
        <v>28.289405500000001</v>
      </c>
      <c r="M132" s="4">
        <v>179.78651800362351</v>
      </c>
      <c r="N132" s="4">
        <v>0.32063948202608028</v>
      </c>
      <c r="O132" s="1" t="str">
        <f>HYPERLINK(".\sm_car_250420_0052\sm_car_250420_0052_131_Ca161TrN_MaWOT_ode23t_1.png","figure")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692</v>
      </c>
      <c r="L133" s="4">
        <v>30.599350699999999</v>
      </c>
      <c r="M133" s="4">
        <v>154.15503986801332</v>
      </c>
      <c r="N133" s="4">
        <v>-0.59307921102160899</v>
      </c>
      <c r="O133" s="1" t="str">
        <f>HYPERLINK(".\sm_car_250420_0052\sm_car_250420_0052_132_Ca161TrN_MaLSS_ode23t_1.png","figure")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662</v>
      </c>
      <c r="L134" s="4">
        <v>35.974768500000003</v>
      </c>
      <c r="M134" s="4">
        <v>277.43997404278235</v>
      </c>
      <c r="N134" s="4">
        <v>0.71067065568857168</v>
      </c>
      <c r="O134" s="1" t="str">
        <f>HYPERLINK(".\sm_car_250420_0052\sm_car_250420_0052_133_Ca163TrN_MaWOT_ode23t_1.png","figure")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803</v>
      </c>
      <c r="L135" s="4">
        <v>36.5463156</v>
      </c>
      <c r="M135" s="4">
        <v>256.38304883804221</v>
      </c>
      <c r="N135" s="4">
        <v>-0.85197310411527571</v>
      </c>
      <c r="O135" s="1" t="str">
        <f>HYPERLINK(".\sm_car_250420_0052\sm_car_250420_0052_134_Ca163TrN_MaLSS_ode23t_1.png","figure")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119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327</v>
      </c>
      <c r="L136" s="4">
        <v>16.235550700000001</v>
      </c>
      <c r="M136" s="4">
        <v>294.65354836640137</v>
      </c>
      <c r="N136" s="4">
        <v>-1.4165300479544265E-3</v>
      </c>
      <c r="O136" s="1" t="str">
        <f>HYPERLINK(".\sm_car_250420_0052\sm_car_250420_0052_135_Ca184TrN_MaWOT_ode23t_1.png","figure")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119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462</v>
      </c>
      <c r="L137" s="4">
        <v>11.4618091</v>
      </c>
      <c r="M137" s="4">
        <v>103.56675900720097</v>
      </c>
      <c r="N137" s="4">
        <v>-0.2021218602270663</v>
      </c>
      <c r="O137" s="1" t="str">
        <f>HYPERLINK(".\sm_car_250420_0052\sm_car_250420_0052_136_Ca184TrN_MaLSS_ode23t_1.png","figure")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107</v>
      </c>
      <c r="F138" t="s">
        <v>123</v>
      </c>
      <c r="G138" t="s">
        <v>26</v>
      </c>
      <c r="H138" t="s">
        <v>21</v>
      </c>
      <c r="I138" t="s">
        <v>22</v>
      </c>
      <c r="J138" t="s">
        <v>23</v>
      </c>
      <c r="K138">
        <v>726</v>
      </c>
      <c r="L138" s="4">
        <v>32.966437599999999</v>
      </c>
      <c r="M138" s="4">
        <v>278.48962446443369</v>
      </c>
      <c r="N138" s="4">
        <v>0.7223043843761302</v>
      </c>
      <c r="O138" s="1" t="str">
        <f>HYPERLINK(".\sm_car_250420_0052\sm_car_250420_0052_137_Ca217TrN_MaWOT_ode23t_1.png","figure")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107</v>
      </c>
      <c r="F139" t="s">
        <v>123</v>
      </c>
      <c r="G139" t="s">
        <v>26</v>
      </c>
      <c r="H139" t="s">
        <v>21</v>
      </c>
      <c r="I139" t="s">
        <v>24</v>
      </c>
      <c r="J139" t="s">
        <v>23</v>
      </c>
      <c r="K139">
        <v>860</v>
      </c>
      <c r="L139" s="4">
        <v>36.221041200000002</v>
      </c>
      <c r="M139" s="4">
        <v>110.09845937806327</v>
      </c>
      <c r="N139" s="4">
        <v>-0.35152910314950886</v>
      </c>
      <c r="O139" s="1" t="str">
        <f>HYPERLINK(".\sm_car_250420_0052\sm_car_250420_0052_138_Ca217TrN_MaLSS_ode23t_1.png","figure")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785</v>
      </c>
      <c r="L140" s="4">
        <v>11.1984648</v>
      </c>
      <c r="M140" s="4">
        <v>253.81758089381447</v>
      </c>
      <c r="N140" s="4">
        <v>3.8457272094039041E-3</v>
      </c>
      <c r="O140" s="1" t="str">
        <f>HYPERLINK(".\sm_car_250420_0052\sm_car_250420_0052_139_Ca012TrN_MaDLC_ode23t_1.png","figure")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935</v>
      </c>
      <c r="L141" s="4">
        <v>15.2048296</v>
      </c>
      <c r="M141" s="4">
        <v>74.817652203823968</v>
      </c>
      <c r="N141" s="4">
        <v>0.72079021945137101</v>
      </c>
      <c r="O141" s="1" t="str">
        <f>HYPERLINK(".\sm_car_250420_0052\sm_car_250420_0052_140_Ca012TrN_MaIPA_ode23t_1.png","figure")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754</v>
      </c>
      <c r="L142" s="4">
        <v>13.8022998</v>
      </c>
      <c r="M142" s="4">
        <v>255.11275690304092</v>
      </c>
      <c r="N142" s="4">
        <v>-4.9643822364946466E-3</v>
      </c>
      <c r="O142" s="1" t="str">
        <f>HYPERLINK(".\sm_car_250420_0052\sm_car_250420_0052_141_Ca142TrN_MaDLC_ode23t_1.png","figure")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4425</v>
      </c>
      <c r="L143" s="4">
        <v>252.19160909999999</v>
      </c>
      <c r="M143" s="4">
        <v>83.381261654313363</v>
      </c>
      <c r="N143" s="4">
        <v>0.85688553130838607</v>
      </c>
      <c r="O143" s="1" t="str">
        <f>HYPERLINK(".\sm_car_250420_0052\sm_car_250420_0052_142_Ca142TrN_MaIPA_ode23t_1.png","figure")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484</v>
      </c>
      <c r="L144" s="4">
        <v>17.499981399999999</v>
      </c>
      <c r="M144" s="4">
        <v>254.11313395382348</v>
      </c>
      <c r="N144" s="4">
        <v>4.591014302556129E-2</v>
      </c>
      <c r="O144" s="1" t="str">
        <f>HYPERLINK(".\sm_car_250420_0052\sm_car_250420_0052_143_Ca145TrN_MaDLC_ode23t_1.png","figure")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309</v>
      </c>
      <c r="L145" s="4">
        <v>11.6699886</v>
      </c>
      <c r="M145" s="4">
        <v>28.089413133741466</v>
      </c>
      <c r="N145" s="4">
        <v>1.5870275744332911E-2</v>
      </c>
      <c r="O145" s="1" t="str">
        <f>HYPERLINK(".\sm_car_250420_0052\sm_car_250420_0052_144_Ca145TrN_MaIPA_ode23t_1.png","figure")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119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416</v>
      </c>
      <c r="L146" s="4">
        <v>11.8366527</v>
      </c>
      <c r="M146" s="4">
        <v>256.01721135516379</v>
      </c>
      <c r="N146" s="4">
        <v>1.0509321697621754E-2</v>
      </c>
      <c r="O146" s="1" t="str">
        <f>HYPERLINK(".\sm_car_250420_0052\sm_car_250420_0052_145_Ca184TrN_MaDLC_ode23t_1.png","figure")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119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320</v>
      </c>
      <c r="L147" s="4">
        <v>13.1146426</v>
      </c>
      <c r="M147" s="4">
        <v>55.270088022912738</v>
      </c>
      <c r="N147" s="4">
        <v>5.7514496162795435E-3</v>
      </c>
      <c r="O147" s="1" t="str">
        <f>HYPERLINK(".\sm_car_250420_0052\sm_car_250420_0052_146_Ca184TrN_MaIPA_ode23t_1.png","figure")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106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1917</v>
      </c>
      <c r="L148" s="4">
        <v>25.064306500000001</v>
      </c>
      <c r="M148" s="4">
        <v>255.8402842133944</v>
      </c>
      <c r="N148" s="4">
        <v>1.4091679259728096E-2</v>
      </c>
      <c r="O148" s="1" t="str">
        <f>HYPERLINK(".\sm_car_250420_0052\sm_car_250420_0052_147_Ca204TrN_MaDLC_ode23t_1.png","figure")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106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704</v>
      </c>
      <c r="L149" s="4">
        <v>12.7910699</v>
      </c>
      <c r="M149" s="4">
        <v>26.038789796548116</v>
      </c>
      <c r="N149" s="4">
        <v>9.6602510694993385E-3</v>
      </c>
      <c r="O149" s="1" t="str">
        <f>HYPERLINK(".\sm_car_250420_0052\sm_car_250420_0052_148_Ca204TrN_MaIPA_ode23t_1.png","figure")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2717</v>
      </c>
      <c r="L150" s="4">
        <v>30.985455300000002</v>
      </c>
      <c r="M150" s="4">
        <v>-2.0435736462236259E-2</v>
      </c>
      <c r="N150" s="4">
        <v>-0.62220356781930297</v>
      </c>
      <c r="O150" s="1" t="str">
        <f>HYPERLINK(".\sm_car_250420_0052\sm_car_250420_0052_149_Ca012TrN_MaMPK_ode23t_1.png","figure")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3135</v>
      </c>
      <c r="L151" s="4">
        <v>31.0439075</v>
      </c>
      <c r="M151" s="4">
        <v>0.78855059453045051</v>
      </c>
      <c r="N151" s="4">
        <v>-0.32243149630317375</v>
      </c>
      <c r="O151" s="1" t="str">
        <f>HYPERLINK(".\sm_car_250420_0052\sm_car_250420_0052_150_Ca012TrN_MaMPC_ode23t_1.png","figure")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2618</v>
      </c>
      <c r="L152" s="4">
        <v>66.049968000000007</v>
      </c>
      <c r="M152" s="4">
        <v>-9.7852838272426135E-3</v>
      </c>
      <c r="N152" s="4">
        <v>-0.54700231067267646</v>
      </c>
      <c r="O152" s="1" t="str">
        <f>HYPERLINK(".\sm_car_250420_0052\sm_car_250420_0052_151_Ca142TrN_MaMPK_ode23t_1.png","figure")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3205</v>
      </c>
      <c r="L153" s="4">
        <v>79.8570876</v>
      </c>
      <c r="M153" s="4">
        <v>0.78877661409988775</v>
      </c>
      <c r="N153" s="4">
        <v>-0.36526994335376411</v>
      </c>
      <c r="O153" s="1" t="str">
        <f>HYPERLINK(".\sm_car_250420_0052\sm_car_250420_0052_152_Ca142TrN_MaMPC_ode23t_1.png","figure")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2867</v>
      </c>
      <c r="L154" s="4">
        <v>14.679987499999999</v>
      </c>
      <c r="M154" s="4">
        <v>-1.8748056612318806E-2</v>
      </c>
      <c r="N154" s="4">
        <v>-0.52485375561885361</v>
      </c>
      <c r="O154" s="1" t="str">
        <f>HYPERLINK(".\sm_car_250420_0052\sm_car_250420_0052_153_Ca116TrN_MaMPK_ode23t_1.png","figure")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3382</v>
      </c>
      <c r="L155" s="4">
        <v>15.1356082</v>
      </c>
      <c r="M155" s="4">
        <v>0.78621076958378922</v>
      </c>
      <c r="N155" s="4">
        <v>-0.35485414854532044</v>
      </c>
      <c r="O155" s="1" t="str">
        <f>HYPERLINK(".\sm_car_250420_0052\sm_car_250420_0052_154_Ca116TrN_MaMPC_ode23t_1.png","figure")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2730</v>
      </c>
      <c r="L156" s="4">
        <v>51.976203099999999</v>
      </c>
      <c r="M156" s="4">
        <v>-1.5042898498812504E-2</v>
      </c>
      <c r="N156" s="4">
        <v>-0.3894143810653522</v>
      </c>
      <c r="O156" s="1" t="str">
        <f>HYPERLINK(".\sm_car_250420_0052\sm_car_250420_0052_155_Ca143TrN_MaMPK_ode23t_1.png","figure")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2878</v>
      </c>
      <c r="L157" s="4">
        <v>62.924084200000003</v>
      </c>
      <c r="M157" s="4">
        <v>0.78897467247351649</v>
      </c>
      <c r="N157" s="4">
        <v>-0.25887924004873131</v>
      </c>
      <c r="O157" s="1" t="str">
        <f>HYPERLINK(".\sm_car_250420_0052\sm_car_250420_0052_156_Ca143TrN_MaMPC_ode23t_1.png","figure")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3177</v>
      </c>
      <c r="L158" s="4">
        <v>43.957411499999999</v>
      </c>
      <c r="M158" s="4">
        <v>-1.7967906035803186E-2</v>
      </c>
      <c r="N158" s="4">
        <v>-0.55578082368014325</v>
      </c>
      <c r="O158" s="1" t="str">
        <f>HYPERLINK(".\sm_car_250420_0052\sm_car_250420_0052_157_Ca166TrN_MaMPK_ode23t_1.png","figure")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3587</v>
      </c>
      <c r="L159" s="4">
        <v>48.790988300000002</v>
      </c>
      <c r="M159" s="4">
        <v>0.78315549072431168</v>
      </c>
      <c r="N159" s="4">
        <v>-0.35633341894456649</v>
      </c>
      <c r="O159" s="1" t="str">
        <f>HYPERLINK(".\sm_car_250420_0052\sm_car_250420_0052_158_Ca166TrN_MaMPC_ode23t_1.png","figure")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3144</v>
      </c>
      <c r="L160" s="4">
        <v>38.051595900000002</v>
      </c>
      <c r="M160" s="4">
        <v>-1.8868597645060978E-2</v>
      </c>
      <c r="N160" s="4">
        <v>-0.55645013538871224</v>
      </c>
      <c r="O160" s="1" t="str">
        <f>HYPERLINK(".\sm_car_250420_0052\sm_car_250420_0052_159_Ca169TrN_MaMPK_ode23t_1.png","figure")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3404</v>
      </c>
      <c r="L161" s="4">
        <v>40.460053899999998</v>
      </c>
      <c r="M161" s="4">
        <v>0.78870801526227652</v>
      </c>
      <c r="N161" s="4">
        <v>-0.35559873633140349</v>
      </c>
      <c r="O161" s="1" t="str">
        <f>HYPERLINK(".\sm_car_250420_0052\sm_car_250420_0052_160_Ca169TrN_MaMPC_ode23t_1.png","figure")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119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2106</v>
      </c>
      <c r="L162" s="4">
        <v>53.055641799999997</v>
      </c>
      <c r="M162" s="4">
        <v>-1.990709640849278E-2</v>
      </c>
      <c r="N162" s="4">
        <v>-0.69661197649317685</v>
      </c>
      <c r="O162" s="1" t="str">
        <f>HYPERLINK(".\sm_car_250420_0052\sm_car_250420_0052_161_Ca184TrN_MaMPK_ode23t_1.png","figure")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119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2182</v>
      </c>
      <c r="L163" s="4">
        <v>52.823672999999999</v>
      </c>
      <c r="M163" s="4">
        <v>0.78853699487854279</v>
      </c>
      <c r="N163" s="4">
        <v>-0.32950889486527096</v>
      </c>
      <c r="O163" s="1" t="str">
        <f>HYPERLINK(".\sm_car_250420_0052\sm_car_250420_0052_162_Ca184TrN_MaMPC_ode23t_1.png","figure")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107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3152</v>
      </c>
      <c r="L164" s="4">
        <v>34.7691108</v>
      </c>
      <c r="M164" s="4">
        <v>-1.8181365186190054E-2</v>
      </c>
      <c r="N164" s="4">
        <v>-0.55645829431062244</v>
      </c>
      <c r="O164" s="1" t="str">
        <f>HYPERLINK(".\sm_car_250420_0052\sm_car_250420_0052_163_Ca195TrN_MaMPK_ode23t_1.png","figure")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107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3389</v>
      </c>
      <c r="L165" s="4">
        <v>36.8012333</v>
      </c>
      <c r="M165" s="4">
        <v>0.78411593289106563</v>
      </c>
      <c r="N165" s="4">
        <v>-0.35562114868941297</v>
      </c>
      <c r="O165" s="1" t="str">
        <f>HYPERLINK(".\sm_car_250420_0052\sm_car_250420_0052_164_Ca195TrN_MaMPC_ode23t_1.png","figure")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119</v>
      </c>
      <c r="E166" t="s">
        <v>107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2157</v>
      </c>
      <c r="L166" s="4">
        <v>29.265274300000002</v>
      </c>
      <c r="M166" s="4">
        <v>-2.1806987239671061E-2</v>
      </c>
      <c r="N166" s="4">
        <v>-0.69682608861340012</v>
      </c>
      <c r="O166" s="1" t="str">
        <f>HYPERLINK(".\sm_car_250420_0052\sm_car_250420_0052_165_Ca198TrN_MaMPK_ode23t_1.png","figure")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119</v>
      </c>
      <c r="E167" t="s">
        <v>107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2192</v>
      </c>
      <c r="L167" s="4">
        <v>31.164967900000001</v>
      </c>
      <c r="M167" s="4">
        <v>0.78898862372382439</v>
      </c>
      <c r="N167" s="4">
        <v>-0.3296698855405592</v>
      </c>
      <c r="O167" s="1" t="str">
        <f>HYPERLINK(".\sm_car_250420_0052\sm_car_250420_0052_166_Ca198TrN_MaMPC_ode23t_1.png","figure")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528</v>
      </c>
      <c r="L168" s="4">
        <v>12.9168252</v>
      </c>
      <c r="M168" s="4">
        <v>72.548975575892015</v>
      </c>
      <c r="N168" s="4">
        <v>-0.80547499972252201</v>
      </c>
      <c r="O168" s="1" t="str">
        <f>HYPERLINK(".\sm_car_250420_0052\sm_car_250420_0052_167_Ca151TrN_MaLSS_ode23t_1.png","figure")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530</v>
      </c>
      <c r="L169" s="4">
        <v>12.467204499999999</v>
      </c>
      <c r="M169" s="4">
        <v>70.953931309363441</v>
      </c>
      <c r="N169" s="4">
        <v>-0.53116881303277952</v>
      </c>
      <c r="O169" s="1" t="str">
        <f>HYPERLINK(".\sm_car_250420_0052\sm_car_250420_0052_168_Ca152TrN_MaLSS_ode23t_1.png","figure")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539</v>
      </c>
      <c r="L170" s="4">
        <v>13.295774400000001</v>
      </c>
      <c r="M170" s="4">
        <v>70.797577038853859</v>
      </c>
      <c r="N170" s="4">
        <v>-0.86693696878127968</v>
      </c>
      <c r="O170" s="1" t="str">
        <f>HYPERLINK(".\sm_car_250420_0052\sm_car_250420_0052_169_Ca153TrN_MaLSS_ode23t_1.png","figure")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108</v>
      </c>
      <c r="H171" t="s">
        <v>21</v>
      </c>
      <c r="I171" t="s">
        <v>24</v>
      </c>
      <c r="J171" t="s">
        <v>23</v>
      </c>
      <c r="K171">
        <v>489</v>
      </c>
      <c r="L171" s="4">
        <v>16.470927400000001</v>
      </c>
      <c r="M171" s="4">
        <v>70.996314765961074</v>
      </c>
      <c r="N171" s="4">
        <v>-0.36259693708873914</v>
      </c>
      <c r="O171" s="1" t="str">
        <f>HYPERLINK(".\sm_car_250420_0052\sm_car_250420_0052_170_Ca154TrN_MaLSS_ode23t_1.png","figure")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553</v>
      </c>
      <c r="L172" s="4">
        <v>18.269745199999999</v>
      </c>
      <c r="M172" s="4">
        <v>70.830742050814678</v>
      </c>
      <c r="N172" s="4">
        <v>-0.84689464279706939</v>
      </c>
      <c r="O172" s="1" t="str">
        <f>HYPERLINK(".\sm_car_250420_0052\sm_car_250420_0052_171_Ca155TrN_MaLSS_ode23t_1.png","figure")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 s="4">
        <v>8.7846107</v>
      </c>
      <c r="M173" s="4">
        <v>231.38923252163076</v>
      </c>
      <c r="N173" s="4">
        <v>2.2944610708496901E-3</v>
      </c>
      <c r="O173" s="1" t="str">
        <f>HYPERLINK(".\sm_car_250420_0052\sm_car_250420_0052_172_Ca004TrN_MaWOT_ode3_1.png","figure")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 s="4">
        <v>7.2941029000000004</v>
      </c>
      <c r="M174" s="4">
        <v>71.253969951402098</v>
      </c>
      <c r="N174" s="4">
        <v>-0.54014322697826567</v>
      </c>
      <c r="O174" s="1" t="str">
        <f>HYPERLINK(".\sm_car_250420_0052\sm_car_250420_0052_173_Ca004TrN_MaLSS_ode3_1.png","figure")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 s="4">
        <v>7.5303770999999999</v>
      </c>
      <c r="M175" s="4">
        <v>63.785889456714656</v>
      </c>
      <c r="N175" s="4">
        <v>-25.043861215377692</v>
      </c>
      <c r="O175" s="1" t="str">
        <f>HYPERLINK(".\sm_car_250420_0052\sm_car_250420_0052_174_Ca004TrN_MaTUR_ode3_1.png","figure")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 s="4">
        <v>3.8788109</v>
      </c>
      <c r="M176" s="4">
        <v>242.70379428436041</v>
      </c>
      <c r="N176" s="4">
        <v>0.23327324309701689</v>
      </c>
      <c r="O176" s="1" t="str">
        <f>HYPERLINK(".\sm_car_250420_0052\sm_car_250420_0052_175_Ca116TrN_MaWOT_ode3_1.png","figure")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 s="4">
        <v>3.2988886000000002</v>
      </c>
      <c r="M177" s="4">
        <v>74.659491982450774</v>
      </c>
      <c r="N177" s="4">
        <v>-0.34093758006291858</v>
      </c>
      <c r="O177" s="1" t="str">
        <f>HYPERLINK(".\sm_car_250420_0052\sm_car_250420_0052_176_Ca116TrN_MaLSS_ode3_1.png","figure")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 s="4">
        <v>3.2502821000000002</v>
      </c>
      <c r="M178" s="4">
        <v>71.32397117118802</v>
      </c>
      <c r="N178" s="4">
        <v>-17.591551103430934</v>
      </c>
      <c r="O178" s="1" t="str">
        <f>HYPERLINK(".\sm_car_250420_0052\sm_car_250420_0052_177_Ca116TrN_MaTUR_ode3_1.png","figure")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 s="4">
        <v>2.0617008999999999</v>
      </c>
      <c r="M179" s="4">
        <v>242.88013068819623</v>
      </c>
      <c r="N179" s="4">
        <v>0.23307974035338433</v>
      </c>
      <c r="O179" s="1" t="str">
        <f>HYPERLINK(".\sm_car_250420_0052\sm_car_250420_0052_178_Ca124TrN_MaWOT_ode3_1.png","figure")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 s="4">
        <v>1.7527663</v>
      </c>
      <c r="M180" s="4">
        <v>74.798394612599097</v>
      </c>
      <c r="N180" s="4">
        <v>-0.34251622055333664</v>
      </c>
      <c r="O180" s="1" t="str">
        <f>HYPERLINK(".\sm_car_250420_0052\sm_car_250420_0052_179_Ca124TrN_MaLSS_ode3_1.png","figure")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 s="4">
        <v>1.7171457999999999</v>
      </c>
      <c r="M181" s="4">
        <v>71.449352968456878</v>
      </c>
      <c r="N181" s="4">
        <v>-17.63759605520924</v>
      </c>
      <c r="O181" s="1" t="str">
        <f>HYPERLINK(".\sm_car_250420_0052\sm_car_250420_0052_180_Ca124TrN_MaTUR_ode3_1.png","figure")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 s="4">
        <v>12.4976614</v>
      </c>
      <c r="M182" s="4">
        <v>405.30632134098971</v>
      </c>
      <c r="N182" s="4">
        <v>1.5698091306818172</v>
      </c>
      <c r="O182" s="1" t="str">
        <f>HYPERLINK(".\sm_car_250420_0052\sm_car_250420_0052_181_Ca141TrN_MaWOT_ode3_1.png","figure")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 s="4">
        <v>10.5657943</v>
      </c>
      <c r="M183" s="4">
        <v>154.47541568033628</v>
      </c>
      <c r="N183" s="4">
        <v>-0.58371011900857728</v>
      </c>
      <c r="O183" s="1" t="str">
        <f>HYPERLINK(".\sm_car_250420_0052\sm_car_250420_0052_182_Ca141TrN_MaLSS_ode3_1.png","figure")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 s="4">
        <v>10.2861531</v>
      </c>
      <c r="M184" s="4">
        <v>98.346090981500524</v>
      </c>
      <c r="N184" s="4">
        <v>-87.528834297812338</v>
      </c>
      <c r="O184" s="1" t="str">
        <f>HYPERLINK(".\sm_car_250420_0052\sm_car_250420_0052_183_Ca141TrN_MaTUR_ode3_1.png","figure")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2853</v>
      </c>
      <c r="L185" s="4">
        <v>7.6256564999999998</v>
      </c>
      <c r="M185" s="4">
        <v>96.209734937531749</v>
      </c>
      <c r="N185" s="4">
        <v>-6.267196090237806E-2</v>
      </c>
      <c r="O185" s="1" t="str">
        <f>HYPERLINK(".\sm_car_250420_0052\sm_car_250420_0052_184_Ca145TrN_MaWOT_ode3_1.png","figure")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2379</v>
      </c>
      <c r="L186" s="4">
        <v>6.4621490000000001</v>
      </c>
      <c r="M186" s="4">
        <v>25.345762646727398</v>
      </c>
      <c r="N186" s="4">
        <v>-5.5549882979105167E-2</v>
      </c>
      <c r="O186" s="1" t="str">
        <f>HYPERLINK(".\sm_car_250420_0052\sm_car_250420_0052_185_Ca145TrN_MaLSS_ode3_1.png","figure")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2379</v>
      </c>
      <c r="L187" s="4">
        <v>6.6785576000000004</v>
      </c>
      <c r="M187" s="4">
        <v>25.185874460694613</v>
      </c>
      <c r="N187" s="4">
        <v>-2.6261505152515299</v>
      </c>
      <c r="O187" s="1" t="str">
        <f>HYPERLINK(".\sm_car_250420_0052\sm_car_250420_0052_186_Ca145TrN_MaTUR_ode3_1.png","figure")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109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2856</v>
      </c>
      <c r="L188" s="4">
        <v>8.7331310999999996</v>
      </c>
      <c r="M188" s="4">
        <v>96.879165595756135</v>
      </c>
      <c r="N188" s="4">
        <v>0.14650826690958887</v>
      </c>
      <c r="O188" s="1" t="str">
        <f>HYPERLINK(".\sm_car_250420_0052\sm_car_250420_0052_187_Ca199TrN_MaWOT_ode3_1.png","figure")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109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2380</v>
      </c>
      <c r="L189" s="4">
        <v>7.2575263999999997</v>
      </c>
      <c r="M189" s="4">
        <v>25.9612911226432</v>
      </c>
      <c r="N189" s="4">
        <v>-2.853913738918145E-2</v>
      </c>
      <c r="O189" s="1" t="str">
        <f>HYPERLINK(".\sm_car_250420_0052\sm_car_250420_0052_188_Ca199TrN_MaLSS_ode3_1.png","figure")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109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2383</v>
      </c>
      <c r="L190" s="4">
        <v>7.2670751999999998</v>
      </c>
      <c r="M190" s="4">
        <v>25.75433499239567</v>
      </c>
      <c r="N190" s="4">
        <v>-2.6782096308669661</v>
      </c>
      <c r="O190" s="1" t="str">
        <f>HYPERLINK(".\sm_car_250420_0052\sm_car_250420_0052_189_Ca199TrN_MaTUR_ode3_1.png","figure")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570</v>
      </c>
      <c r="L191" s="4">
        <v>10.126383300000001</v>
      </c>
      <c r="M191" s="4">
        <v>254.02700193034633</v>
      </c>
      <c r="N191" s="4">
        <v>-5.9064159350268319E-3</v>
      </c>
      <c r="O191" s="1" t="str">
        <f>HYPERLINK(".\sm_car_250420_0052\sm_car_250420_0052_190_Ca139TrN_MaDLC_ode23t_1.png","figure")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864</v>
      </c>
      <c r="L192" s="4">
        <v>29.306516500000001</v>
      </c>
      <c r="M192" s="4">
        <v>253.2261241208688</v>
      </c>
      <c r="N192" s="4">
        <v>0.19334901456248055</v>
      </c>
      <c r="O192" s="1" t="str">
        <f>HYPERLINK(".\sm_car_250420_0052\sm_car_250420_0052_191_Ca139TrE_MaDLC_ode23t_1.png","figure")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977</v>
      </c>
      <c r="L193" s="4">
        <v>32.075290199999998</v>
      </c>
      <c r="M193" s="4">
        <v>254.10486715259066</v>
      </c>
      <c r="N193" s="4">
        <v>-6.1138806465441675E-3</v>
      </c>
      <c r="O193" s="1" t="str">
        <f>HYPERLINK(".\sm_car_250420_0052\sm_car_250420_0052_192_Ca139TrT_MaDLC_ode23t_1.png","figure")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801</v>
      </c>
      <c r="L194" s="4">
        <v>21.375178699999999</v>
      </c>
      <c r="M194" s="4">
        <v>254.13169819863589</v>
      </c>
      <c r="N194" s="4">
        <v>1.1753048177703729E-2</v>
      </c>
      <c r="O194" s="1" t="str">
        <f>HYPERLINK(".\sm_car_250420_0052\sm_car_250420_0052_193_Ca139TrE_MaDLC_ode23t_1.png","figure")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632</v>
      </c>
      <c r="L195" s="4">
        <v>10.0783588</v>
      </c>
      <c r="M195" s="4">
        <v>253.93219761836883</v>
      </c>
      <c r="N195" s="4">
        <v>3.3284079741857653E-3</v>
      </c>
      <c r="O195" s="1" t="str">
        <f>HYPERLINK(".\sm_car_250420_0052\sm_car_250420_0052_194_Ca002TrN_MaDLC_ode23t_1.png","figure")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802</v>
      </c>
      <c r="L196" s="4">
        <v>22.3968053</v>
      </c>
      <c r="M196" s="4">
        <v>253.31495939309167</v>
      </c>
      <c r="N196" s="4">
        <v>3.6687214408255286E-3</v>
      </c>
      <c r="O196" s="1" t="str">
        <f>HYPERLINK(".\sm_car_250420_0052\sm_car_250420_0052_195_Ca002TrE_MaDLC_ode23t_1.png","figure")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899</v>
      </c>
      <c r="L197" s="4">
        <v>22.584918900000002</v>
      </c>
      <c r="M197" s="4">
        <v>254.41834753361388</v>
      </c>
      <c r="N197" s="4">
        <v>3.0998447615155911E-3</v>
      </c>
      <c r="O197" s="1" t="str">
        <f>HYPERLINK(".\sm_car_250420_0052\sm_car_250420_0052_196_Ca002TrT_MaDLC_ode23t_1.png","figure")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787</v>
      </c>
      <c r="L198" s="4">
        <v>16.479005000000001</v>
      </c>
      <c r="M198" s="4">
        <v>253.84060372137526</v>
      </c>
      <c r="N198" s="4">
        <v>3.3799162863408228E-3</v>
      </c>
      <c r="O198" s="1" t="str">
        <f>HYPERLINK(".\sm_car_250420_0052\sm_car_250420_0052_197_Ca002TrE_MaDLC_ode23t_1.png","figure")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484</v>
      </c>
      <c r="L199" s="4">
        <v>17.488353799999999</v>
      </c>
      <c r="M199" s="4">
        <v>254.11313395382348</v>
      </c>
      <c r="N199" s="4">
        <v>4.591014302556129E-2</v>
      </c>
      <c r="O199" s="1" t="str">
        <f>HYPERLINK(".\sm_car_250420_0052\sm_car_250420_0052_198_Ca145TrN_MaDLC_ode23t_1.png","figure")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558</v>
      </c>
      <c r="L200" s="4">
        <v>32.795621099999998</v>
      </c>
      <c r="M200" s="4">
        <v>253.69355896064707</v>
      </c>
      <c r="N200" s="4">
        <v>4.788834147290677E-2</v>
      </c>
      <c r="O200" s="1" t="str">
        <f>HYPERLINK(".\sm_car_250420_0052\sm_car_250420_0052_199_Ca145TrE_MaDLC_ode23t_1.png","figure")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625</v>
      </c>
      <c r="L201" s="4">
        <v>36.285589299999998</v>
      </c>
      <c r="M201" s="4">
        <v>253.65253736905765</v>
      </c>
      <c r="N201" s="4">
        <v>4.7661088734946677E-2</v>
      </c>
      <c r="O201" s="1" t="str">
        <f>HYPERLINK(".\sm_car_250420_0052\sm_car_250420_0052_200_Ca145TrT_MaDLC_ode23t_1.png","figure")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555</v>
      </c>
      <c r="L202" s="4">
        <v>27.895466500000001</v>
      </c>
      <c r="M202" s="4">
        <v>253.78261153840003</v>
      </c>
      <c r="N202" s="4">
        <v>4.753599960096544E-2</v>
      </c>
      <c r="O202" s="1" t="str">
        <f>HYPERLINK(".\sm_car_250420_0052\sm_car_250420_0052_201_Ca145TrE_MaDLC_ode23t_1.png","figure")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109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483</v>
      </c>
      <c r="L203" s="4">
        <v>7.3338760000000001</v>
      </c>
      <c r="M203" s="4">
        <v>255.34538873348754</v>
      </c>
      <c r="N203" s="4">
        <v>4.1471104794464697E-2</v>
      </c>
      <c r="O203" s="1" t="str">
        <f>HYPERLINK(".\sm_car_250420_0052\sm_car_250420_0052_202_Ca199TrN_MaDLC_ode23t_1.png","figure")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109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556</v>
      </c>
      <c r="L204" s="4">
        <v>16.809823699999999</v>
      </c>
      <c r="M204" s="4">
        <v>253.87744384517646</v>
      </c>
      <c r="N204" s="4">
        <v>4.7151672925298538E-2</v>
      </c>
      <c r="O204" s="1" t="str">
        <f>HYPERLINK(".\sm_car_250420_0052\sm_car_250420_0052_203_Ca199TrE_MaDLC_ode23t_1.png","figure")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109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745</v>
      </c>
      <c r="L205" s="4">
        <v>22.468968799999999</v>
      </c>
      <c r="M205" s="4">
        <v>254.08600751068769</v>
      </c>
      <c r="N205" s="4">
        <v>4.612378370586212E-2</v>
      </c>
      <c r="O205" s="1" t="str">
        <f>HYPERLINK(".\sm_car_250420_0052\sm_car_250420_0052_204_Ca199TrT_MaDLC_ode23t_1.png","figure")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109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561</v>
      </c>
      <c r="L206" s="4">
        <v>12.320831099999999</v>
      </c>
      <c r="M206" s="4">
        <v>253.71691121205191</v>
      </c>
      <c r="N206" s="4">
        <v>4.7803744157552952E-2</v>
      </c>
      <c r="O206" s="1" t="str">
        <f>HYPERLINK(".\sm_car_250420_0052\sm_car_250420_0052_205_Ca199TrE_MaDLC_ode23t_1.png","figure")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107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449</v>
      </c>
      <c r="L207" s="4">
        <v>9.9010957000000008</v>
      </c>
      <c r="M207" s="4">
        <v>261.53496727850404</v>
      </c>
      <c r="N207" s="4">
        <v>1.2618397081411992E-3</v>
      </c>
      <c r="O207" s="1" t="str">
        <f>HYPERLINK(".\sm_car_250420_0052\sm_car_250420_0052_206_Ca189TrE_MaTRD_ode23t_1.png","figure")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107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648</v>
      </c>
      <c r="L208" s="4">
        <v>13.094049699999999</v>
      </c>
      <c r="M208" s="4">
        <v>261.42730252361554</v>
      </c>
      <c r="N208" s="4">
        <v>-9.8450153328838663E-2</v>
      </c>
      <c r="O208" s="1" t="str">
        <f>HYPERLINK(".\sm_car_250420_0052\sm_car_250420_0052_207_Ca189TrU_MaTRD_ode23t_1.png","figure")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670</v>
      </c>
      <c r="L209" s="4">
        <v>9.9329079999999994</v>
      </c>
      <c r="M209" s="4">
        <v>-5.6916652865832695E-3</v>
      </c>
      <c r="N209" s="4">
        <v>-3.2307071740361737E-4</v>
      </c>
      <c r="O209" s="1" t="str">
        <f>HYPERLINK(".\sm_car_250420_0052\sm_car_250420_0052_208_Ca149TrN_MaPST_ode23t_1.png","figure")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1593</v>
      </c>
      <c r="L210" s="4">
        <v>38.720881800000001</v>
      </c>
      <c r="M210" s="4">
        <v>36.551554668111166</v>
      </c>
      <c r="N210" s="4">
        <v>0.34398663568985133</v>
      </c>
      <c r="O210" s="1" t="str">
        <f>HYPERLINK(".\sm_car_250420_0052\sm_car_250420_0052_209_Ca139TrN_MaSKD_ode23t_1.png","figure")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1072</v>
      </c>
      <c r="L211" s="4">
        <v>30.528780300000001</v>
      </c>
      <c r="M211" s="4">
        <v>3.4945250718385381</v>
      </c>
      <c r="N211" s="4">
        <v>27.090711475537361</v>
      </c>
      <c r="O211" s="1" t="str">
        <f>HYPERLINK(".\sm_car_250420_0052\sm_car_250420_0052_210_Ca139TrN_MaRAD_ode23t_1.png","figure")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119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1332</v>
      </c>
      <c r="L212" s="4">
        <v>50.184809399999999</v>
      </c>
      <c r="M212" s="4">
        <v>36.391780298168435</v>
      </c>
      <c r="N212" s="4">
        <v>0.24997603447338734</v>
      </c>
      <c r="O212" s="1" t="str">
        <f>HYPERLINK(".\sm_car_250420_0052\sm_car_250420_0052_211_Ca184TrN_MaSKD_ode23t_1.png","figure")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119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624</v>
      </c>
      <c r="L213" s="4">
        <v>22.186663899999999</v>
      </c>
      <c r="M213" s="4">
        <v>13.885022118108798</v>
      </c>
      <c r="N213" s="4">
        <v>23.763789220475395</v>
      </c>
      <c r="O213" s="1" t="str">
        <f>HYPERLINK(".\sm_car_250420_0052\sm_car_250420_0052_212_Ca184TrN_MaRAD_ode23t_1.png","figure")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119</v>
      </c>
      <c r="E214" t="s">
        <v>107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1407</v>
      </c>
      <c r="L214" s="4">
        <v>30.512769299999999</v>
      </c>
      <c r="M214" s="4">
        <v>36.382982853984949</v>
      </c>
      <c r="N214" s="4">
        <v>0.25043340474825027</v>
      </c>
      <c r="O214" s="1" t="str">
        <f>HYPERLINK(".\sm_car_250420_0052\sm_car_250420_0052_213_Ca198TrN_MaSKD_ode23t_1.png","figure")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119</v>
      </c>
      <c r="E215" t="s">
        <v>107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666</v>
      </c>
      <c r="L215" s="4">
        <v>14.127225599999999</v>
      </c>
      <c r="M215" s="4">
        <v>13.858444027024266</v>
      </c>
      <c r="N215" s="4">
        <v>23.71310075366155</v>
      </c>
      <c r="O215" s="1" t="str">
        <f>HYPERLINK(".\sm_car_250420_0052\sm_car_250420_0052_214_Ca198TrN_MaRAD_ode23t_1.png","figure")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107</v>
      </c>
      <c r="F216" t="s">
        <v>19</v>
      </c>
      <c r="G216" t="s">
        <v>26</v>
      </c>
      <c r="H216" t="s">
        <v>21</v>
      </c>
      <c r="I216" t="s">
        <v>126</v>
      </c>
      <c r="J216" t="s">
        <v>23</v>
      </c>
      <c r="K216">
        <v>739</v>
      </c>
      <c r="L216" s="4">
        <v>11.245791199999999</v>
      </c>
      <c r="M216" s="4">
        <v>120.0745510206504</v>
      </c>
      <c r="N216" s="4">
        <v>-15.858706277327308</v>
      </c>
      <c r="O216" s="1" t="str">
        <f>HYPERLINK(".\sm_car_250420_0052\sm_car_250420_0052_215_Ca189TrN_MaFSH_ode23t_1.png","figure")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107</v>
      </c>
      <c r="F217" t="s">
        <v>19</v>
      </c>
      <c r="G217" t="s">
        <v>26</v>
      </c>
      <c r="H217" t="s">
        <v>21</v>
      </c>
      <c r="I217" t="s">
        <v>127</v>
      </c>
      <c r="J217" t="s">
        <v>23</v>
      </c>
      <c r="K217">
        <v>532</v>
      </c>
      <c r="L217" s="4">
        <v>7.3037523000000002</v>
      </c>
      <c r="M217" s="4">
        <v>117.00275657544586</v>
      </c>
      <c r="N217" s="4">
        <v>-9.444722343398654</v>
      </c>
      <c r="O217" s="1" t="str">
        <f>HYPERLINK(".\sm_car_250420_0052\sm_car_250420_0052_216_Ca189TrN_MaSWD_ode23t_1.png","figure")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107</v>
      </c>
      <c r="F218" t="s">
        <v>19</v>
      </c>
      <c r="G218" t="s">
        <v>26</v>
      </c>
      <c r="H218" t="s">
        <v>21</v>
      </c>
      <c r="I218" t="s">
        <v>128</v>
      </c>
      <c r="J218" t="s">
        <v>23</v>
      </c>
      <c r="K218">
        <v>546</v>
      </c>
      <c r="L218" s="4">
        <v>8.3600223000000007</v>
      </c>
      <c r="M218" s="4">
        <v>100.61989409020083</v>
      </c>
      <c r="N218" s="4">
        <v>18.076358604789849</v>
      </c>
      <c r="O218" s="1" t="str">
        <f>HYPERLINK(".\sm_car_250420_0052\sm_car_250420_0052_217_Ca189TrN_MaRST_ode23t_1.png","figure")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107</v>
      </c>
      <c r="F219" t="s">
        <v>19</v>
      </c>
      <c r="G219" t="s">
        <v>26</v>
      </c>
      <c r="H219" t="s">
        <v>21</v>
      </c>
      <c r="I219" t="s">
        <v>129</v>
      </c>
      <c r="J219" t="s">
        <v>23</v>
      </c>
      <c r="K219">
        <v>618</v>
      </c>
      <c r="L219" s="4">
        <v>15.848294599999999</v>
      </c>
      <c r="M219" s="4">
        <v>230.87955332582459</v>
      </c>
      <c r="N219" s="4">
        <v>6.3459192646183452E-2</v>
      </c>
      <c r="O219" s="1" t="str">
        <f>HYPERLINK(".\sm_car_250420_0052\sm_car_250420_0052_218_Ca189TrN_MaSLA_ode23t_1.png","figure")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121</v>
      </c>
      <c r="E220" t="s">
        <v>107</v>
      </c>
      <c r="F220" t="s">
        <v>19</v>
      </c>
      <c r="G220" t="s">
        <v>26</v>
      </c>
      <c r="H220" t="s">
        <v>21</v>
      </c>
      <c r="I220" t="s">
        <v>126</v>
      </c>
      <c r="J220" t="s">
        <v>23</v>
      </c>
      <c r="K220">
        <v>683</v>
      </c>
      <c r="L220" s="4">
        <v>6.8044469000000003</v>
      </c>
      <c r="M220" s="4">
        <v>90.641870362491403</v>
      </c>
      <c r="N220" s="4">
        <v>-21.971259815851557</v>
      </c>
      <c r="O220" s="1" t="str">
        <f>HYPERLINK(".\sm_car_250420_0052\sm_car_250420_0052_219_Ca218TrN_MaFSH_ode23t_1.png","figure")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121</v>
      </c>
      <c r="E221" t="s">
        <v>107</v>
      </c>
      <c r="F221" t="s">
        <v>19</v>
      </c>
      <c r="G221" t="s">
        <v>26</v>
      </c>
      <c r="H221" t="s">
        <v>21</v>
      </c>
      <c r="I221" t="s">
        <v>127</v>
      </c>
      <c r="J221" t="s">
        <v>23</v>
      </c>
      <c r="K221">
        <v>551</v>
      </c>
      <c r="L221" s="4">
        <v>5.3803381000000003</v>
      </c>
      <c r="M221" s="4">
        <v>125.30885425945951</v>
      </c>
      <c r="N221" s="4">
        <v>-8.5977067497882231</v>
      </c>
      <c r="O221" s="1" t="str">
        <f>HYPERLINK(".\sm_car_250420_0052\sm_car_250420_0052_220_Ca218TrN_MaSWD_ode23t_1.png","figure")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121</v>
      </c>
      <c r="E222" t="s">
        <v>107</v>
      </c>
      <c r="F222" t="s">
        <v>19</v>
      </c>
      <c r="G222" t="s">
        <v>26</v>
      </c>
      <c r="H222" t="s">
        <v>21</v>
      </c>
      <c r="I222" t="s">
        <v>128</v>
      </c>
      <c r="J222" t="s">
        <v>23</v>
      </c>
      <c r="K222">
        <v>474</v>
      </c>
      <c r="L222" s="4">
        <v>4.844792</v>
      </c>
      <c r="M222" s="4">
        <v>90.663916288356532</v>
      </c>
      <c r="N222" s="4">
        <v>28.882023218818883</v>
      </c>
      <c r="O222" s="1" t="str">
        <f>HYPERLINK(".\sm_car_250420_0052\sm_car_250420_0052_221_Ca218TrN_MaRST_ode23t_1.png","figure")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121</v>
      </c>
      <c r="E223" t="s">
        <v>107</v>
      </c>
      <c r="F223" t="s">
        <v>19</v>
      </c>
      <c r="G223" t="s">
        <v>26</v>
      </c>
      <c r="H223" t="s">
        <v>21</v>
      </c>
      <c r="I223" t="s">
        <v>129</v>
      </c>
      <c r="J223" t="s">
        <v>23</v>
      </c>
      <c r="K223">
        <v>563</v>
      </c>
      <c r="L223" s="4">
        <v>10.0014886</v>
      </c>
      <c r="M223" s="4">
        <v>230.18338079695076</v>
      </c>
      <c r="N223" s="4">
        <v>6.6716458780994178E-2</v>
      </c>
      <c r="O223" s="1" t="str">
        <f>HYPERLINK(".\sm_car_250420_0052\sm_car_250420_0052_222_Ca218TrN_MaSLA_ode23t_1.png","figure")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26530</v>
      </c>
      <c r="L224" s="4">
        <v>400.2932371</v>
      </c>
      <c r="M224" s="4">
        <v>19.478697957275443</v>
      </c>
      <c r="N224" s="4">
        <v>2.6713088446214064</v>
      </c>
      <c r="O224" s="1" t="str">
        <f>HYPERLINK(".\sm_car_250420_0052\sm_car_250420_0052_223_Ca156TrN_MaIPA_ode23t.png","figure")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18114</v>
      </c>
      <c r="L225" s="4">
        <v>267.96785210000002</v>
      </c>
      <c r="M225" s="4">
        <v>16.357748331297593</v>
      </c>
      <c r="N225" s="4">
        <v>0.56875642955866101</v>
      </c>
      <c r="O225" s="1" t="str">
        <f>HYPERLINK(".\sm_car_250420_0052\sm_car_250420_0052_224_Ca130TrN_MaIPA_ode23t.png","figure")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1355</v>
      </c>
      <c r="L226" s="4">
        <v>22.387203199999998</v>
      </c>
      <c r="M226" s="4">
        <v>338.15922184185689</v>
      </c>
      <c r="N226" s="4">
        <v>0.66841822567857967</v>
      </c>
      <c r="O226" s="1" t="str">
        <f>HYPERLINK(".\sm_car_250420_0052\sm_car_250420_0052_225_Ca171TrN_MaRDP_ode23t_1.png","figure")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1276</v>
      </c>
      <c r="L227" s="4">
        <v>12.1824695</v>
      </c>
      <c r="M227" s="4">
        <v>137.904103585087</v>
      </c>
      <c r="N227" s="4">
        <v>3.7707097924219703E-2</v>
      </c>
      <c r="O227" s="1" t="str">
        <f>HYPERLINK(".\sm_car_250420_0052\sm_car_250420_0052_226_Ca172TrN_MaRDP_ode23t_1.png","figure")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1488</v>
      </c>
      <c r="L228" s="4">
        <v>21.224000199999999</v>
      </c>
      <c r="M228" s="4">
        <v>364.3311207249954</v>
      </c>
      <c r="N228" s="4">
        <v>0.72988877384747863</v>
      </c>
      <c r="O228" s="1" t="str">
        <f>HYPERLINK(".\sm_car_250420_0052\sm_car_250420_0052_227_Ca139TrN_MaZPL_ode23t_1.png","figure")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2105</v>
      </c>
      <c r="L229" s="4">
        <v>10.756550000000001</v>
      </c>
      <c r="M229" s="4">
        <v>397.67070836566489</v>
      </c>
      <c r="N229" s="4">
        <v>0.33480014771848365</v>
      </c>
      <c r="O229" s="1" t="str">
        <f>HYPERLINK(".\sm_car_250420_0052\sm_car_250420_0052_228_Ca165TrN_MaZPL_ode23t_1.png","figure")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1466</v>
      </c>
      <c r="L230" s="4">
        <v>24.419722</v>
      </c>
      <c r="M230" s="4">
        <v>363.85354162528176</v>
      </c>
      <c r="N230" s="4">
        <v>0.74208002322226063</v>
      </c>
      <c r="O230" s="1" t="str">
        <f>HYPERLINK(".\sm_car_250420_0052\sm_car_250420_0052_229_Ca171TrN_MaZPL_ode23t_1.png","figure")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504</v>
      </c>
      <c r="L231" s="4">
        <v>4.5408796999999996</v>
      </c>
      <c r="M231" s="4">
        <v>378.34415520263303</v>
      </c>
      <c r="N231" s="4">
        <v>0.32220757573642855</v>
      </c>
      <c r="O231" s="1" t="str">
        <f>HYPERLINK(".\sm_car_250420_0052\sm_car_250420_0052_230_Ca165TrN_MaCPL_ode23t_1.png","figure")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465</v>
      </c>
      <c r="L232" s="4">
        <v>3.2554118000000001</v>
      </c>
      <c r="M232" s="4">
        <v>380.91793190860193</v>
      </c>
      <c r="N232" s="4">
        <v>0.32782964600872139</v>
      </c>
      <c r="O232" s="1" t="str">
        <f>HYPERLINK(".\sm_car_250420_0052\sm_car_250420_0052_231_Ca170TrN_MaCPL_ode23t_1.png","figure")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2502</v>
      </c>
      <c r="L233" s="4">
        <v>42.132067800000002</v>
      </c>
      <c r="M233" s="4">
        <v>152.37237597196065</v>
      </c>
      <c r="N233" s="4">
        <v>1.9153152909807093E-3</v>
      </c>
      <c r="O233" s="1" t="str">
        <f>HYPERLINK(".\sm_car_250420_0052\sm_car_250420_0052_232_Ca171TrN_MaRDR_ode23t_1.png","figure")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2935</v>
      </c>
      <c r="L234" s="4">
        <v>27.840470499999999</v>
      </c>
      <c r="M234" s="4">
        <v>146.50270736979954</v>
      </c>
      <c r="N234" s="4">
        <v>-4.8613883849682651E-3</v>
      </c>
      <c r="O234" s="1" t="str">
        <f>HYPERLINK(".\sm_car_250420_0052\sm_car_250420_0052_233_Ca172TrN_MaRDR_ode23t_1.png","figure")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2963</v>
      </c>
      <c r="L235" s="4">
        <v>34.951344900000002</v>
      </c>
      <c r="M235" s="4">
        <v>176.4861384900849</v>
      </c>
      <c r="N235" s="4">
        <v>8.5177633701831717E-4</v>
      </c>
      <c r="O235" s="1" t="str">
        <f>HYPERLINK(".\sm_car_250420_0052\sm_car_250420_0052_234_Ca139TrN_MaZRR_ode23t_1.png","figure")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3582</v>
      </c>
      <c r="L236" s="4">
        <v>21.021033200000002</v>
      </c>
      <c r="M236" s="4">
        <v>176.81462389716481</v>
      </c>
      <c r="N236" s="4">
        <v>8.1809823060610202E-5</v>
      </c>
      <c r="O236" s="1" t="str">
        <f>HYPERLINK(".\sm_car_250420_0052\sm_car_250420_0052_235_Ca165TrN_MaZRR_ode23t_1.png","figure")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3024</v>
      </c>
      <c r="L237" s="4">
        <v>53.0850212</v>
      </c>
      <c r="M237" s="4">
        <v>176.48926919663731</v>
      </c>
      <c r="N237" s="4">
        <v>8.3189777248264931E-4</v>
      </c>
      <c r="O237" s="1" t="str">
        <f>HYPERLINK(".\sm_car_250420_0052\sm_car_250420_0052_236_Ca171TrN_MaZRR_ode23t_1.png","figure")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5010</v>
      </c>
      <c r="L238" s="4">
        <v>18.5552694</v>
      </c>
      <c r="M238" s="4">
        <v>-5.9990719953370117</v>
      </c>
      <c r="N238" s="4">
        <v>2.9190648043425534E-3</v>
      </c>
      <c r="O238" s="1" t="str">
        <f>HYPERLINK(".\sm_car_250420_0052\sm_car_250420_0052_237_Ca170TrN_MaCMP_ode23t_1.png","figure")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1829</v>
      </c>
      <c r="L239" s="4">
        <v>12.190795</v>
      </c>
      <c r="M239" s="4">
        <v>-5.9645297527751202</v>
      </c>
      <c r="N239" s="4">
        <v>2.7236971088541585E-3</v>
      </c>
      <c r="O239" s="1" t="str">
        <f>HYPERLINK(".\sm_car_250420_0052\sm_car_250420_0052_238_Ca170TrN_MaCMF_ode23t_1.png","figure")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4609</v>
      </c>
      <c r="L240" s="4">
        <v>35.621493899999997</v>
      </c>
      <c r="M240" s="4">
        <v>-329.51009407332702</v>
      </c>
      <c r="N240" s="4">
        <v>6.0639136686986017</v>
      </c>
      <c r="O240" s="1" t="str">
        <f>HYPERLINK(".\sm_car_250420_0052\sm_car_250420_0052_239_Ca170TrN_MaMPO_ode23t_1.png","figure")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1204</v>
      </c>
      <c r="L241" s="4">
        <v>10.0116067</v>
      </c>
      <c r="M241" s="4">
        <v>-13.897550707519279</v>
      </c>
      <c r="N241" s="4">
        <v>0.20769660102888565</v>
      </c>
      <c r="O241" s="1" t="str">
        <f>HYPERLINK(".\sm_car_250420_0052\sm_car_250420_0052_240_Ca170TrN_MaMCI_ode23t_1.png","figure")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110</v>
      </c>
      <c r="J242" t="s">
        <v>23</v>
      </c>
      <c r="K242">
        <v>6073</v>
      </c>
      <c r="L242" s="4">
        <v>19.370512399999999</v>
      </c>
      <c r="M242" s="4">
        <v>-5.9993972379445921</v>
      </c>
      <c r="N242" s="4">
        <v>-4.4752493875231912E-3</v>
      </c>
      <c r="O242" s="1" t="str">
        <f>HYPERLINK(".\sm_car_250420_0052\sm_car_250420_0052_241_Ca170TrN_MaCHO_ode23t_1.png","figure")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111</v>
      </c>
      <c r="J243" t="s">
        <v>23</v>
      </c>
      <c r="K243">
        <v>3418</v>
      </c>
      <c r="L243" s="4">
        <v>17.2851769</v>
      </c>
      <c r="M243" s="4">
        <v>-5.9995710731965417</v>
      </c>
      <c r="N243" s="4">
        <v>-4.5022106862034304E-3</v>
      </c>
      <c r="O243" s="1" t="str">
        <f>HYPERLINK(".\sm_car_250420_0052\sm_car_250420_0052_242_Ca170TrN_MaCHF_ode23t_1.png","figure")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7077</v>
      </c>
      <c r="L244" s="4">
        <v>31.022850699999999</v>
      </c>
      <c r="M244" s="4">
        <v>-751.82150146193067</v>
      </c>
      <c r="N244" s="4">
        <v>628.25551362628812</v>
      </c>
      <c r="O244" s="1" t="str">
        <f>HYPERLINK(".\sm_car_250420_0052\sm_car_250420_0052_243_Ca170TrN_MaCKY_ode23t_1.png","figure")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2177</v>
      </c>
      <c r="L245" s="4">
        <v>15.7670771</v>
      </c>
      <c r="M245" s="4">
        <v>-758.45727781527444</v>
      </c>
      <c r="N245" s="4">
        <v>632.5649538544202</v>
      </c>
      <c r="O245" s="1" t="str">
        <f>HYPERLINK(".\sm_car_250420_0052\sm_car_250420_0052_244_Ca170TrN_MaCKF_ode23t_1.png","figure")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2751</v>
      </c>
      <c r="L246" s="4">
        <v>17.3821865</v>
      </c>
      <c r="M246" s="4">
        <v>177.30517667750314</v>
      </c>
      <c r="N246" s="4">
        <v>288.17176479005514</v>
      </c>
      <c r="O246" s="1" t="str">
        <f>HYPERLINK(".\sm_car_250420_0052\sm_car_250420_0052_245_Ca170TrN_MaCNN_ode23t_1.png","figure")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4421</v>
      </c>
      <c r="L247" s="4">
        <v>71.672036599999998</v>
      </c>
      <c r="M247" s="4">
        <v>2995.8489756346107</v>
      </c>
      <c r="N247" s="4">
        <v>-3063.9311078288224</v>
      </c>
      <c r="O247" s="1" t="str">
        <f>HYPERLINK(".\sm_car_250420_0052\sm_car_250420_0052_246_Ca170TrN_MaCNF_ode23t_1.png","figure")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2939</v>
      </c>
      <c r="L248" s="4">
        <v>14.5326764</v>
      </c>
      <c r="M248" s="4">
        <v>522.30734507778118</v>
      </c>
      <c r="N248" s="4">
        <v>-164.27057997378705</v>
      </c>
      <c r="O248" s="1" t="str">
        <f>HYPERLINK(".\sm_car_250420_0052\sm_car_250420_0052_247_Ca170TrN_MaCSZ_ode23t_1.png","figure")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5685</v>
      </c>
      <c r="L249" s="4">
        <v>81.134456900000004</v>
      </c>
      <c r="M249" s="4">
        <v>-8.9937960572226867</v>
      </c>
      <c r="N249" s="4">
        <v>1.0053205588384115E-2</v>
      </c>
      <c r="O249" s="1" t="str">
        <f>HYPERLINK(".\sm_car_250420_0052\sm_car_250420_0052_248_Ca170TrN_MaCSF_ode23t_1.png","figure")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2035</v>
      </c>
      <c r="L250" s="4">
        <v>15.6359601</v>
      </c>
      <c r="M250" s="4">
        <v>208.95173271957245</v>
      </c>
      <c r="N250" s="4">
        <v>379.20664701615067</v>
      </c>
      <c r="O250" s="1" t="str">
        <f>HYPERLINK(".\sm_car_250420_0052\sm_car_250420_0052_249_Ca170TrN_MaCPU_ode23t_1.png","figure")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2558</v>
      </c>
      <c r="L251" s="4">
        <v>19.347291999999999</v>
      </c>
      <c r="M251" s="4">
        <v>183.04745642911462</v>
      </c>
      <c r="N251" s="4">
        <v>-170.21937160498237</v>
      </c>
      <c r="O251" s="1" t="str">
        <f>HYPERLINK(".\sm_car_250420_0052\sm_car_250420_0052_250_Ca170TrN_MaCPD_ode23t_1.png","figure")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107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1797</v>
      </c>
      <c r="L252" s="4">
        <v>4.1601792</v>
      </c>
      <c r="M252" s="4">
        <v>-5.9732505400745399</v>
      </c>
      <c r="N252" s="4">
        <v>2.8077915143428587E-3</v>
      </c>
      <c r="O252" s="1" t="str">
        <f>HYPERLINK(".\sm_car_250420_0052\sm_car_250420_0052_251_Ca202TrN_MaCMF_ode23t_1.png","figure")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107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4499</v>
      </c>
      <c r="L253" s="4">
        <v>22.9216096</v>
      </c>
      <c r="M253" s="4">
        <v>-329.50809157633853</v>
      </c>
      <c r="N253" s="4">
        <v>6.0587194077147268</v>
      </c>
      <c r="O253" s="1" t="str">
        <f>HYPERLINK(".\sm_car_250420_0052\sm_car_250420_0052_252_Ca202TrN_MaMPO_ode23t_1.png","figure")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107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1193</v>
      </c>
      <c r="L254" s="4">
        <v>6.0902301999999997</v>
      </c>
      <c r="M254" s="4">
        <v>-13.902917110453195</v>
      </c>
      <c r="N254" s="4">
        <v>0.2046734003144195</v>
      </c>
      <c r="O254" s="1" t="str">
        <f>HYPERLINK(".\sm_car_250420_0052\sm_car_250420_0052_253_Ca202TrN_MaMCI_ode23t_1.png","figure")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107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3626</v>
      </c>
      <c r="L255" s="4">
        <v>9.1782597999999993</v>
      </c>
      <c r="M255" s="4">
        <v>-5.9908518780683089</v>
      </c>
      <c r="N255" s="4">
        <v>-7.1870564873795081E-3</v>
      </c>
      <c r="O255" s="1" t="str">
        <f>HYPERLINK(".\sm_car_250420_0052\sm_car_250420_0052_254_Ca202TrN_MaCKF_ode23t_1.png","figure")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107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10227</v>
      </c>
      <c r="L256" s="4">
        <v>106.521781</v>
      </c>
      <c r="M256" s="4">
        <v>-8.9984482519704176</v>
      </c>
      <c r="N256" s="4">
        <v>4.7059211791373567E-2</v>
      </c>
      <c r="O256" s="1" t="str">
        <f>HYPERLINK(".\sm_car_250420_0052\sm_car_250420_0052_255_Ca202TrN_MaCNF_ode23t_1.png","figure")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107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5745</v>
      </c>
      <c r="L257" s="4">
        <v>46.498036399999997</v>
      </c>
      <c r="M257" s="4">
        <v>-8.9431525670925076</v>
      </c>
      <c r="N257" s="4">
        <v>9.7566684280262807E-3</v>
      </c>
      <c r="O257" s="1" t="str">
        <f>HYPERLINK(".\sm_car_250420_0052\sm_car_250420_0052_256_Ca202TrN_MaCSF_ode23t_1.png","figure")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107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5538</v>
      </c>
      <c r="L258" s="4">
        <v>19.181858800000001</v>
      </c>
      <c r="M258" s="4">
        <v>-5.999398283026526</v>
      </c>
      <c r="N258" s="4">
        <v>2.9353198212814595E-3</v>
      </c>
      <c r="O258" s="1" t="str">
        <f>HYPERLINK(".\sm_car_250420_0052\sm_car_250420_0052_257_Ca202TrN_MaCMP_ode23t_1.png","figure")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107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14905</v>
      </c>
      <c r="L259" s="4">
        <v>54.220371100000001</v>
      </c>
      <c r="M259" s="4">
        <v>-5.9990245248567993</v>
      </c>
      <c r="N259" s="4">
        <v>-8.8922096543663648E-3</v>
      </c>
      <c r="O259" s="1" t="str">
        <f>HYPERLINK(".\sm_car_250420_0052\sm_car_250420_0052_258_Ca202TrN_MaCKY_ode23t_1.png","figure")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107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460</v>
      </c>
      <c r="L260" s="4">
        <v>2.5577922000000002</v>
      </c>
      <c r="M260" s="4">
        <v>381.37293638019747</v>
      </c>
      <c r="N260" s="4">
        <v>0.32912509632959175</v>
      </c>
      <c r="O260" s="1" t="str">
        <f>HYPERLINK(".\sm_car_250420_0052\sm_car_250420_0052_259_Ca202TrN_MaCPL_ode23t_1.png","figure")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112</v>
      </c>
      <c r="J261" t="s">
        <v>23</v>
      </c>
      <c r="K261">
        <v>2737</v>
      </c>
      <c r="L261" s="4">
        <v>40.397845199999999</v>
      </c>
      <c r="M261" s="4">
        <v>176.28408187492218</v>
      </c>
      <c r="N261" s="4">
        <v>7.1522509420073477E-4</v>
      </c>
      <c r="O261" s="1" t="str">
        <f>HYPERLINK(".\sm_car_250420_0052\sm_car_250420_0052_260_Ca140TrN_MaCRR_ode23t_1.png","figure")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107</v>
      </c>
      <c r="F262" t="s">
        <v>19</v>
      </c>
      <c r="G262" t="s">
        <v>26</v>
      </c>
      <c r="H262" t="s">
        <v>21</v>
      </c>
      <c r="I262" t="s">
        <v>112</v>
      </c>
      <c r="J262" t="s">
        <v>23</v>
      </c>
      <c r="K262">
        <v>3334</v>
      </c>
      <c r="L262" s="4">
        <v>36.217489299999997</v>
      </c>
      <c r="M262" s="4">
        <v>176.34124703706829</v>
      </c>
      <c r="N262" s="4">
        <v>7.5729250974732119E-4</v>
      </c>
      <c r="O262" s="1" t="str">
        <f>HYPERLINK(".\sm_car_250420_0052\sm_car_250420_0052_261_Ca189TrN_MaCRR_ode23t_1.png","figure")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173</v>
      </c>
      <c r="C263" t="s">
        <v>45</v>
      </c>
      <c r="D263" t="s">
        <v>35</v>
      </c>
      <c r="E263" t="s">
        <v>49</v>
      </c>
      <c r="F263" t="s">
        <v>19</v>
      </c>
      <c r="G263" t="s">
        <v>90</v>
      </c>
      <c r="H263" t="s">
        <v>21</v>
      </c>
      <c r="I263" t="s">
        <v>91</v>
      </c>
      <c r="J263" t="s">
        <v>92</v>
      </c>
      <c r="K263">
        <v>1595</v>
      </c>
      <c r="L263" s="4">
        <v>60.099207</v>
      </c>
      <c r="M263" s="4">
        <v>51.299667292212206</v>
      </c>
      <c r="N263" s="4">
        <v>9.0084138817176865E-3</v>
      </c>
      <c r="O263" s="1" t="str">
        <f>HYPERLINK(".\sm_car_250420_0052\sm_car_250420_0052_262_Ca173TrN_MaDCA_daessc_1.png","figure")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93</v>
      </c>
      <c r="J264" t="s">
        <v>92</v>
      </c>
      <c r="K264">
        <v>4077</v>
      </c>
      <c r="L264" s="4">
        <v>99.4915436</v>
      </c>
      <c r="M264" s="4">
        <v>980.46859678144233</v>
      </c>
      <c r="N264" s="4">
        <v>0.72216186959197803</v>
      </c>
      <c r="O264" s="1" t="str">
        <f>HYPERLINK(".\sm_car_250420_0052\sm_car_250420_0052_263_Ca173TrN_MaDC1_daessc_1.png","figure")</f>
        <v>figure</v>
      </c>
      <c r="P264" t="s">
        <v>15</v>
      </c>
    </row>
    <row r="265" spans="1:16" x14ac:dyDescent="0.25">
      <c r="A265">
        <v>264</v>
      </c>
      <c r="B265">
        <v>165</v>
      </c>
      <c r="C265" t="s">
        <v>45</v>
      </c>
      <c r="D265" t="s">
        <v>35</v>
      </c>
      <c r="E265" t="s">
        <v>49</v>
      </c>
      <c r="F265" t="s">
        <v>19</v>
      </c>
      <c r="G265" t="s">
        <v>26</v>
      </c>
      <c r="H265" t="s">
        <v>21</v>
      </c>
      <c r="I265" t="s">
        <v>91</v>
      </c>
      <c r="J265" t="s">
        <v>23</v>
      </c>
      <c r="K265">
        <v>324</v>
      </c>
      <c r="L265" s="4">
        <v>3.5951249999999999</v>
      </c>
      <c r="M265" s="4">
        <v>53.50933855607272</v>
      </c>
      <c r="N265" s="4">
        <v>9.87144080122207E-3</v>
      </c>
      <c r="O265" s="1" t="str">
        <f>HYPERLINK(".\sm_car_250420_0052\sm_car_250420_0052_264_Ca165TrN_MaDCA_ode23t_1.png","figure")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93</v>
      </c>
      <c r="J266" t="s">
        <v>23</v>
      </c>
      <c r="K266">
        <v>1192</v>
      </c>
      <c r="L266" s="4">
        <v>7.7926408</v>
      </c>
      <c r="M266" s="4">
        <v>992.65396978481783</v>
      </c>
      <c r="N266" s="4">
        <v>0.79337828607914496</v>
      </c>
      <c r="O266" s="1" t="str">
        <f>HYPERLINK(".\sm_car_250420_0052\sm_car_250420_0052_265_Ca165TrN_MaDC1_ode23t_1.png","figure")</f>
        <v>figure</v>
      </c>
      <c r="P266" t="s">
        <v>15</v>
      </c>
    </row>
    <row r="267" spans="1:16" x14ac:dyDescent="0.25">
      <c r="A267">
        <v>266</v>
      </c>
      <c r="B267">
        <v>196</v>
      </c>
      <c r="C267" t="s">
        <v>45</v>
      </c>
      <c r="D267" t="s">
        <v>35</v>
      </c>
      <c r="E267" t="s">
        <v>107</v>
      </c>
      <c r="F267" t="s">
        <v>19</v>
      </c>
      <c r="G267" t="s">
        <v>90</v>
      </c>
      <c r="H267" t="s">
        <v>21</v>
      </c>
      <c r="I267" t="s">
        <v>93</v>
      </c>
      <c r="J267" t="s">
        <v>92</v>
      </c>
      <c r="K267">
        <v>4099</v>
      </c>
      <c r="L267" s="4">
        <v>52.938455599999998</v>
      </c>
      <c r="M267" s="4">
        <v>980.46180812759337</v>
      </c>
      <c r="N267" s="4">
        <v>0.72250694784932346</v>
      </c>
      <c r="O267" s="1" t="str">
        <f>HYPERLINK(".\sm_car_250420_0052\sm_car_250420_0052_266_Ca196TrN_MaDC1_daessc_1.png","figure")</f>
        <v>figure</v>
      </c>
      <c r="P267" t="s">
        <v>15</v>
      </c>
    </row>
    <row r="268" spans="1:16" x14ac:dyDescent="0.25">
      <c r="A268">
        <v>267</v>
      </c>
      <c r="B268">
        <v>179</v>
      </c>
      <c r="C268" t="s">
        <v>45</v>
      </c>
      <c r="D268" t="s">
        <v>57</v>
      </c>
      <c r="E268" t="s">
        <v>18</v>
      </c>
      <c r="F268" t="s">
        <v>19</v>
      </c>
      <c r="G268" t="s">
        <v>26</v>
      </c>
      <c r="H268" t="s">
        <v>21</v>
      </c>
      <c r="I268" t="s">
        <v>22</v>
      </c>
      <c r="J268" t="s">
        <v>23</v>
      </c>
      <c r="K268">
        <v>488</v>
      </c>
      <c r="L268" s="4">
        <v>5.5055275000000004</v>
      </c>
      <c r="M268" s="4">
        <v>147.84454850028862</v>
      </c>
      <c r="N268" s="4">
        <v>9.4580128439410424E-2</v>
      </c>
      <c r="O268" s="1" t="str">
        <f>HYPERLINK(".\sm_car_250420_0052\sm_car_250420_0052_267_Ca179TrN_MaWOT_ode23t_1.png","figure")</f>
        <v>figure</v>
      </c>
      <c r="P268" t="s">
        <v>15</v>
      </c>
    </row>
    <row r="269" spans="1:16" x14ac:dyDescent="0.25">
      <c r="A269">
        <v>268</v>
      </c>
      <c r="B269">
        <v>180</v>
      </c>
      <c r="C269" t="s">
        <v>45</v>
      </c>
      <c r="D269" t="s">
        <v>57</v>
      </c>
      <c r="E269" t="s">
        <v>49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528</v>
      </c>
      <c r="L269" s="4">
        <v>7.2248076000000001</v>
      </c>
      <c r="M269" s="4">
        <v>147.86585735395442</v>
      </c>
      <c r="N269" s="4">
        <v>9.4528074296231654E-2</v>
      </c>
      <c r="O269" s="1" t="str">
        <f>HYPERLINK(".\sm_car_250420_0052\sm_car_250420_0052_268_Ca180TrN_MaWOT_ode23t_1.png","figure")</f>
        <v>figure</v>
      </c>
      <c r="P269" t="s">
        <v>15</v>
      </c>
    </row>
    <row r="270" spans="1:16" x14ac:dyDescent="0.25">
      <c r="A270">
        <v>269</v>
      </c>
      <c r="B270">
        <v>197</v>
      </c>
      <c r="C270" t="s">
        <v>45</v>
      </c>
      <c r="D270" t="s">
        <v>57</v>
      </c>
      <c r="E270" t="s">
        <v>107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459</v>
      </c>
      <c r="L270" s="4">
        <v>2.1041688000000001</v>
      </c>
      <c r="M270" s="4">
        <v>147.86026190559065</v>
      </c>
      <c r="N270" s="4">
        <v>9.451510019601661E-2</v>
      </c>
      <c r="O270" s="1" t="str">
        <f>HYPERLINK(".\sm_car_250420_0052\sm_car_250420_0052_269_Ca197TrN_MaWOT_ode23t_1.png","figure")</f>
        <v>figure</v>
      </c>
      <c r="P270" t="s">
        <v>15</v>
      </c>
    </row>
    <row r="271" spans="1:16" x14ac:dyDescent="0.25">
      <c r="A271">
        <v>270</v>
      </c>
      <c r="B271">
        <v>182</v>
      </c>
      <c r="C271" t="s">
        <v>45</v>
      </c>
      <c r="D271" t="s">
        <v>17</v>
      </c>
      <c r="E271" t="s">
        <v>49</v>
      </c>
      <c r="F271" t="s">
        <v>19</v>
      </c>
      <c r="G271" t="s">
        <v>26</v>
      </c>
      <c r="H271" t="s">
        <v>21</v>
      </c>
      <c r="I271" t="s">
        <v>64</v>
      </c>
      <c r="J271" t="s">
        <v>23</v>
      </c>
      <c r="K271">
        <v>421</v>
      </c>
      <c r="L271" s="4">
        <v>13.295640499999999</v>
      </c>
      <c r="M271" s="4">
        <v>62.248050675610131</v>
      </c>
      <c r="N271" s="4">
        <v>-24.542736932717091</v>
      </c>
      <c r="O271" s="1" t="str">
        <f>HYPERLINK(".\sm_car_250420_0052\sm_car_250420_0052_270_Ca182TrN_MaTUR_ode23t_1.png","figure")</f>
        <v>figure</v>
      </c>
      <c r="P271" t="s">
        <v>15</v>
      </c>
    </row>
    <row r="272" spans="1:16" x14ac:dyDescent="0.25">
      <c r="A272">
        <v>271</v>
      </c>
      <c r="B272">
        <v>203</v>
      </c>
      <c r="C272" t="s">
        <v>45</v>
      </c>
      <c r="D272" t="s">
        <v>17</v>
      </c>
      <c r="E272" t="s">
        <v>107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362</v>
      </c>
      <c r="L272" s="4">
        <v>4.5701029999999996</v>
      </c>
      <c r="M272" s="4">
        <v>62.262500244230537</v>
      </c>
      <c r="N272" s="4">
        <v>-24.564044523671043</v>
      </c>
      <c r="O272" s="1" t="str">
        <f>HYPERLINK(".\sm_car_250420_0052\sm_car_250420_0052_271_Ca203TrN_MaTUR_ode23t_1.png","figure")</f>
        <v>figure</v>
      </c>
      <c r="P272" t="s">
        <v>15</v>
      </c>
    </row>
    <row r="273" spans="1:16" x14ac:dyDescent="0.25">
      <c r="A273">
        <v>272</v>
      </c>
      <c r="B273">
        <v>185</v>
      </c>
      <c r="C273" t="s">
        <v>45</v>
      </c>
      <c r="D273" t="s">
        <v>17</v>
      </c>
      <c r="E273" t="s">
        <v>18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529</v>
      </c>
      <c r="L273" s="4">
        <v>22.271592900000002</v>
      </c>
      <c r="M273" s="4">
        <v>112.70046164819981</v>
      </c>
      <c r="N273" s="4">
        <v>-79.24582128180495</v>
      </c>
      <c r="O273" s="1" t="str">
        <f>HYPERLINK(".\sm_car_250420_0052\sm_car_250420_0052_272_Ca185TrN_MaTUR_ode23t_1.png","figure")</f>
        <v>figure</v>
      </c>
      <c r="P273" t="s">
        <v>15</v>
      </c>
    </row>
    <row r="274" spans="1:16" x14ac:dyDescent="0.25">
      <c r="A274">
        <v>273</v>
      </c>
      <c r="B274">
        <v>188</v>
      </c>
      <c r="C274" t="s">
        <v>45</v>
      </c>
      <c r="D274" t="s">
        <v>113</v>
      </c>
      <c r="E274" t="s">
        <v>49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552</v>
      </c>
      <c r="L274" s="4">
        <v>7.4496732999999997</v>
      </c>
      <c r="M274" s="4">
        <v>140.64705522773997</v>
      </c>
      <c r="N274" s="4">
        <v>-71.774852622328865</v>
      </c>
      <c r="O274" s="1" t="str">
        <f>HYPERLINK(".\sm_car_250420_0052\sm_car_250420_0052_273_Ca188TrN_MaTUR_ode23t_1.png","figure")</f>
        <v>figure</v>
      </c>
      <c r="P274" t="s">
        <v>15</v>
      </c>
    </row>
    <row r="275" spans="1:16" x14ac:dyDescent="0.25">
      <c r="A275">
        <v>274</v>
      </c>
      <c r="B275" t="s">
        <v>94</v>
      </c>
      <c r="C275" t="s">
        <v>95</v>
      </c>
      <c r="D275" t="s">
        <v>35</v>
      </c>
      <c r="E275" t="s">
        <v>18</v>
      </c>
      <c r="F275" t="s">
        <v>19</v>
      </c>
      <c r="G275" t="s">
        <v>96</v>
      </c>
      <c r="H275" t="s">
        <v>21</v>
      </c>
      <c r="I275" t="s">
        <v>22</v>
      </c>
      <c r="J275" t="s">
        <v>23</v>
      </c>
      <c r="K275">
        <v>450</v>
      </c>
      <c r="L275" s="4">
        <v>14.0360326</v>
      </c>
      <c r="M275" s="4">
        <v>79.191473099722828</v>
      </c>
      <c r="N275" s="4">
        <v>-0.33363508893979904</v>
      </c>
      <c r="O275" s="1" t="str">
        <f>HYPERLINK(".\sm_car_250420_0052\sm_car_Axle3_250420_0052_274_CaAxle3_000TrN_MaWOT_ode23t_1.png","figure")</f>
        <v>figure</v>
      </c>
      <c r="P275" t="s">
        <v>15</v>
      </c>
    </row>
    <row r="276" spans="1:16" x14ac:dyDescent="0.25">
      <c r="A276">
        <v>275</v>
      </c>
      <c r="B276" t="s">
        <v>99</v>
      </c>
      <c r="C276" t="s">
        <v>100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479</v>
      </c>
      <c r="L276" s="4">
        <v>12.6971585</v>
      </c>
      <c r="M276" s="4">
        <v>69.133267510463625</v>
      </c>
      <c r="N276" s="4">
        <v>8.3860487409241985E-2</v>
      </c>
      <c r="O276" s="1" t="str">
        <f>HYPERLINK(".\sm_car_250420_0052\sm_car_Axle3_250420_0052_275_CaAxle3_008TrN_MaWOT_ode23t_1.png","figure")</f>
        <v>figure</v>
      </c>
      <c r="P276" t="s">
        <v>15</v>
      </c>
    </row>
    <row r="277" spans="1:16" x14ac:dyDescent="0.25">
      <c r="A277">
        <v>276</v>
      </c>
      <c r="B277" t="s">
        <v>97</v>
      </c>
      <c r="C277" t="s">
        <v>95</v>
      </c>
      <c r="D277" t="s">
        <v>35</v>
      </c>
      <c r="E277" t="s">
        <v>49</v>
      </c>
      <c r="F277" t="s">
        <v>19</v>
      </c>
      <c r="G277" t="s">
        <v>98</v>
      </c>
      <c r="H277" t="s">
        <v>21</v>
      </c>
      <c r="I277" t="s">
        <v>22</v>
      </c>
      <c r="J277" t="s">
        <v>23</v>
      </c>
      <c r="K277">
        <v>426</v>
      </c>
      <c r="L277" s="4">
        <v>12.6421323</v>
      </c>
      <c r="M277" s="4">
        <v>79.26753082601013</v>
      </c>
      <c r="N277" s="4">
        <v>-0.31346583892466412</v>
      </c>
      <c r="O277" s="1" t="str">
        <f>HYPERLINK(".\sm_car_250420_0052\sm_car_Axle3_250420_0052_276_CaAxle3_003TrN_MaWOT_ode23t_1.png","figure")</f>
        <v>figure</v>
      </c>
      <c r="P277" t="s">
        <v>15</v>
      </c>
    </row>
    <row r="278" spans="1:16" x14ac:dyDescent="0.25">
      <c r="A278">
        <v>277</v>
      </c>
      <c r="B278" t="s">
        <v>114</v>
      </c>
      <c r="C278" t="s">
        <v>95</v>
      </c>
      <c r="D278" t="s">
        <v>35</v>
      </c>
      <c r="E278" t="s">
        <v>107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438</v>
      </c>
      <c r="L278" s="4">
        <v>1.9393961</v>
      </c>
      <c r="M278" s="4">
        <v>80.149536181477046</v>
      </c>
      <c r="N278" s="4">
        <v>-0.31965340500242301</v>
      </c>
      <c r="O278" s="1" t="str">
        <f>HYPERLINK(".\sm_car_250420_0052\sm_car_Axle3_250420_0052_277_CaAxle3_017TrN_MaWOT_ode23t_1.png","figure")</f>
        <v>figure</v>
      </c>
      <c r="P278" t="s">
        <v>15</v>
      </c>
    </row>
    <row r="279" spans="1:16" x14ac:dyDescent="0.25">
      <c r="A279">
        <v>278</v>
      </c>
      <c r="B279" t="s">
        <v>101</v>
      </c>
      <c r="C279" t="s">
        <v>100</v>
      </c>
      <c r="D279" t="s">
        <v>35</v>
      </c>
      <c r="E279" t="s">
        <v>49</v>
      </c>
      <c r="F279" t="s">
        <v>19</v>
      </c>
      <c r="G279" t="s">
        <v>96</v>
      </c>
      <c r="H279" t="s">
        <v>102</v>
      </c>
      <c r="I279" t="s">
        <v>22</v>
      </c>
      <c r="J279" t="s">
        <v>23</v>
      </c>
      <c r="K279">
        <v>379</v>
      </c>
      <c r="L279" s="4">
        <v>29.975343299999999</v>
      </c>
      <c r="M279" s="4">
        <v>23.327283758737099</v>
      </c>
      <c r="N279" s="4">
        <v>2.4827836515485882E-3</v>
      </c>
      <c r="O279" s="1" t="str">
        <f>HYPERLINK(".\sm_car_250420_0052\sm_car_Axle3_250420_0052_278_CaAxle3_010TrK_MaWOT_ode23t_1.png","figure")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402</v>
      </c>
      <c r="L280" s="4">
        <v>31.9163824</v>
      </c>
      <c r="M280" s="4">
        <v>23.441137317233412</v>
      </c>
      <c r="N280" s="4">
        <v>2.5318258846586152E-3</v>
      </c>
      <c r="O280" s="1" t="str">
        <f>HYPERLINK(".\sm_car_250420_0052\sm_car_Axle3_250420_0052_279_CaAxle3_010TrK_MaWOT_ode23t_1.png","figure")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115</v>
      </c>
      <c r="C281" t="s">
        <v>100</v>
      </c>
      <c r="D281" t="s">
        <v>35</v>
      </c>
      <c r="E281" t="s">
        <v>107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395</v>
      </c>
      <c r="L281" s="4">
        <v>2.5094053000000001</v>
      </c>
      <c r="M281" s="4">
        <v>26.915043021668794</v>
      </c>
      <c r="N281" s="4">
        <v>3.6189184600081623E-3</v>
      </c>
      <c r="O281" s="1" t="str">
        <f>HYPERLINK(".\sm_car_250420_0052\sm_car_Axle3_250420_0052_280_CaAxle3_019TrK_MaWOT_ode23t_1.png","figure")</f>
        <v>figure</v>
      </c>
      <c r="P281" t="s">
        <v>15</v>
      </c>
    </row>
    <row r="282" spans="1:16" x14ac:dyDescent="0.25">
      <c r="A282">
        <v>281</v>
      </c>
      <c r="B282" t="s">
        <v>115</v>
      </c>
      <c r="C282" t="s">
        <v>100</v>
      </c>
      <c r="D282" t="s">
        <v>35</v>
      </c>
      <c r="E282" t="s">
        <v>107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396</v>
      </c>
      <c r="L282" s="4">
        <v>2.6004879000000001</v>
      </c>
      <c r="M282" s="4">
        <v>26.904154781457223</v>
      </c>
      <c r="N282" s="4">
        <v>3.6114672267954853E-3</v>
      </c>
      <c r="O282" s="1" t="str">
        <f>HYPERLINK(".\sm_car_250420_0052\sm_car_Axle3_250420_0052_281_CaAxle3_019TrK_MaWOT_ode23t_1.png","figure")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103</v>
      </c>
      <c r="C283" t="s">
        <v>100</v>
      </c>
      <c r="D283" t="s">
        <v>35</v>
      </c>
      <c r="E283" t="s">
        <v>18</v>
      </c>
      <c r="F283" t="s">
        <v>19</v>
      </c>
      <c r="G283" t="s">
        <v>104</v>
      </c>
      <c r="H283" t="s">
        <v>102</v>
      </c>
      <c r="I283" t="s">
        <v>53</v>
      </c>
      <c r="J283" t="s">
        <v>23</v>
      </c>
      <c r="K283">
        <v>669</v>
      </c>
      <c r="L283" s="4">
        <v>18.865536599999999</v>
      </c>
      <c r="M283" s="4">
        <v>253.20044181820992</v>
      </c>
      <c r="N283" s="4">
        <v>-9.6923652458091869E-2</v>
      </c>
      <c r="O283" s="1" t="str">
        <f>HYPERLINK(".\sm_car_250420_0052\sm_car_Axle3_250420_0052_282_CaAxle3_012TrK_MaDLC_ode23t_1.png","figure")</f>
        <v>figure</v>
      </c>
      <c r="P283" t="s">
        <v>15</v>
      </c>
    </row>
    <row r="284" spans="1:16" x14ac:dyDescent="0.25">
      <c r="A284">
        <v>283</v>
      </c>
      <c r="B284" t="s">
        <v>103</v>
      </c>
      <c r="C284" t="s">
        <v>100</v>
      </c>
      <c r="D284" t="s">
        <v>35</v>
      </c>
      <c r="E284" t="s">
        <v>18</v>
      </c>
      <c r="F284" t="s">
        <v>19</v>
      </c>
      <c r="G284" t="s">
        <v>104</v>
      </c>
      <c r="H284" t="s">
        <v>102</v>
      </c>
      <c r="I284" t="s">
        <v>53</v>
      </c>
      <c r="J284" t="s">
        <v>23</v>
      </c>
      <c r="K284">
        <v>761</v>
      </c>
      <c r="L284" s="4">
        <v>19.230124700000001</v>
      </c>
      <c r="M284" s="4">
        <v>254.24577857215235</v>
      </c>
      <c r="N284" s="4">
        <v>-9.851911464804175E-2</v>
      </c>
      <c r="O284" s="1" t="str">
        <f>HYPERLINK(".\sm_car_250420_0052\sm_car_Axle3_250420_0052_283_CaAxle3_012TrK_MaDLC_ode23t_1.png","figure")</f>
        <v>figure</v>
      </c>
      <c r="P284" t="s">
        <v>15</v>
      </c>
    </row>
    <row r="285" spans="1:16" x14ac:dyDescent="0.25">
      <c r="A285">
        <v>284</v>
      </c>
      <c r="B285" t="s">
        <v>103</v>
      </c>
      <c r="C285" t="s">
        <v>100</v>
      </c>
      <c r="D285" t="s">
        <v>35</v>
      </c>
      <c r="E285" t="s">
        <v>18</v>
      </c>
      <c r="F285" t="s">
        <v>19</v>
      </c>
      <c r="G285" t="s">
        <v>104</v>
      </c>
      <c r="H285" t="s">
        <v>102</v>
      </c>
      <c r="I285" t="s">
        <v>53</v>
      </c>
      <c r="J285" t="s">
        <v>23</v>
      </c>
      <c r="K285">
        <v>654</v>
      </c>
      <c r="L285" s="4">
        <v>16.222822900000001</v>
      </c>
      <c r="M285" s="4">
        <v>255.48311603288721</v>
      </c>
      <c r="N285" s="4">
        <v>-0.10384457382500356</v>
      </c>
      <c r="O285" s="1" t="str">
        <f>HYPERLINK(".\sm_car_250420_0052\sm_car_Axle3_250420_0052_284_CaAxle3_012TrK_MaDLC_ode23t_1.png","figure")</f>
        <v>figure</v>
      </c>
      <c r="P285" t="s">
        <v>15</v>
      </c>
    </row>
    <row r="286" spans="1:16" x14ac:dyDescent="0.25">
      <c r="A286">
        <v>285</v>
      </c>
      <c r="B286" t="s">
        <v>103</v>
      </c>
      <c r="C286" t="s">
        <v>100</v>
      </c>
      <c r="D286" t="s">
        <v>35</v>
      </c>
      <c r="E286" t="s">
        <v>18</v>
      </c>
      <c r="F286" t="s">
        <v>19</v>
      </c>
      <c r="G286" t="s">
        <v>104</v>
      </c>
      <c r="H286" t="s">
        <v>102</v>
      </c>
      <c r="I286" t="s">
        <v>53</v>
      </c>
      <c r="J286" t="s">
        <v>23</v>
      </c>
      <c r="K286">
        <v>938</v>
      </c>
      <c r="L286" s="4">
        <v>20.5011692</v>
      </c>
      <c r="M286" s="4">
        <v>253.32002971791792</v>
      </c>
      <c r="N286" s="4">
        <v>-8.9164001208727584E-2</v>
      </c>
      <c r="O286" s="1" t="str">
        <f>HYPERLINK(".\sm_car_250420_0052\sm_car_Axle3_250420_0052_285_CaAxle3_012TrK_MaDLC_ode23t_1.png","figure")</f>
        <v>figure</v>
      </c>
      <c r="P286" t="s">
        <v>15</v>
      </c>
    </row>
  </sheetData>
  <autoFilter ref="A1:P286" xr:uid="{179C17E7-A83E-4A40-B580-3F76CB01A0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2022a_250420_0052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2025-04-20T08:14:13Z</dcterms:modified>
</cp:coreProperties>
</file>