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Steer\Rack\"/>
    </mc:Choice>
  </mc:AlternateContent>
  <xr:revisionPtr revIDLastSave="0" documentId="13_ncr:1_{F5F06C44-9C28-48FE-8ED5-75C9D5780850}" xr6:coauthVersionLast="47" xr6:coauthVersionMax="47" xr10:uidLastSave="{00000000-0000-0000-0000-000000000000}"/>
  <bookViews>
    <workbookView xWindow="3210" yWindow="1530" windowWidth="20700" windowHeight="10110" tabRatio="869" activeTab="6" xr2:uid="{3FA59F9D-D9D3-4E28-B3CE-9BFC80E89258}"/>
  </bookViews>
  <sheets>
    <sheet name="RWheel_HambaLG_f" sheetId="8" r:id="rId1"/>
    <sheet name="WDrivenRack_HambaLG_f" sheetId="9" r:id="rId2"/>
    <sheet name="RDrivenShafts_HambaLG" sheetId="10" r:id="rId3"/>
    <sheet name="RStaticShafts_HambaLG" sheetId="12" r:id="rId4"/>
    <sheet name="RWheel_Hamba_f" sheetId="7" r:id="rId5"/>
    <sheet name="RWheel_Bus_Makhulu_f" sheetId="6" r:id="rId6"/>
    <sheet name="WDrivenRack_1UJ_Achill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3" l="1"/>
  <c r="H25" i="13"/>
  <c r="S19" i="13" s="1"/>
  <c r="S20" i="13" s="1"/>
  <c r="H19" i="13"/>
  <c r="H20" i="13" s="1"/>
  <c r="H17" i="13"/>
  <c r="P5" i="13"/>
  <c r="H23" i="13"/>
  <c r="T19" i="13"/>
  <c r="T20" i="13" s="1"/>
  <c r="R5" i="13"/>
  <c r="Q5" i="13"/>
  <c r="R5" i="9"/>
  <c r="H18" i="9" s="1"/>
  <c r="Q5" i="9"/>
  <c r="G18" i="9" s="1"/>
  <c r="P5" i="9"/>
  <c r="F18" i="9" s="1"/>
  <c r="O21" i="10"/>
  <c r="R21" i="9"/>
  <c r="Q21" i="9"/>
  <c r="H27" i="9"/>
  <c r="AA21" i="9" s="1"/>
  <c r="H25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H26" i="12"/>
  <c r="AB21" i="12" s="1"/>
  <c r="H27" i="10"/>
  <c r="Z21" i="10" s="1"/>
  <c r="H25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V19" i="13" l="1"/>
  <c r="V20" i="13" s="1"/>
  <c r="K19" i="13"/>
  <c r="K20" i="13" s="1"/>
  <c r="W19" i="13"/>
  <c r="W20" i="13" s="1"/>
  <c r="L19" i="13"/>
  <c r="L20" i="13" s="1"/>
  <c r="X19" i="13"/>
  <c r="X20" i="13" s="1"/>
  <c r="M19" i="13"/>
  <c r="M20" i="13" s="1"/>
  <c r="Y19" i="13"/>
  <c r="Y20" i="13" s="1"/>
  <c r="I19" i="13"/>
  <c r="I20" i="13" s="1"/>
  <c r="U19" i="13"/>
  <c r="U20" i="13" s="1"/>
  <c r="J19" i="13"/>
  <c r="J20" i="13" s="1"/>
  <c r="N19" i="13"/>
  <c r="N20" i="13" s="1"/>
  <c r="Z19" i="13"/>
  <c r="Z20" i="13" s="1"/>
  <c r="O19" i="13"/>
  <c r="O20" i="13" s="1"/>
  <c r="AA19" i="13"/>
  <c r="AA20" i="13" s="1"/>
  <c r="P19" i="13"/>
  <c r="P20" i="13" s="1"/>
  <c r="AB19" i="13"/>
  <c r="AB20" i="13" s="1"/>
  <c r="Q19" i="13"/>
  <c r="Q20" i="13" s="1"/>
  <c r="R19" i="13"/>
  <c r="R20" i="13" s="1"/>
  <c r="I21" i="12"/>
  <c r="M21" i="12"/>
  <c r="Q21" i="12"/>
  <c r="U21" i="12"/>
  <c r="P21" i="10"/>
  <c r="X21" i="10"/>
  <c r="T21" i="10"/>
  <c r="AA21" i="10"/>
  <c r="S21" i="10"/>
  <c r="W21" i="10"/>
  <c r="AB21" i="10"/>
  <c r="H21" i="10"/>
  <c r="K21" i="10"/>
  <c r="L21" i="10"/>
  <c r="U21" i="9"/>
  <c r="X21" i="9"/>
  <c r="Z21" i="9"/>
  <c r="Y21" i="9"/>
  <c r="T21" i="9"/>
  <c r="V21" i="9"/>
  <c r="N21" i="9"/>
  <c r="H21" i="9"/>
  <c r="I21" i="9"/>
  <c r="J21" i="9"/>
  <c r="L21" i="9"/>
  <c r="AB21" i="9"/>
  <c r="M21" i="9"/>
  <c r="P21" i="9"/>
  <c r="Y21" i="12"/>
  <c r="J21" i="12"/>
  <c r="V21" i="12"/>
  <c r="N21" i="12"/>
  <c r="R21" i="12"/>
  <c r="Z21" i="12"/>
  <c r="K21" i="12"/>
  <c r="O21" i="12"/>
  <c r="S21" i="12"/>
  <c r="W21" i="12"/>
  <c r="AA21" i="12"/>
  <c r="I21" i="10"/>
  <c r="M21" i="10"/>
  <c r="Q21" i="10"/>
  <c r="U21" i="10"/>
  <c r="Y21" i="10"/>
  <c r="H21" i="12"/>
  <c r="L21" i="12"/>
  <c r="P21" i="12"/>
  <c r="T21" i="12"/>
  <c r="X21" i="12"/>
  <c r="K21" i="9"/>
  <c r="O21" i="9"/>
  <c r="S21" i="9"/>
  <c r="W21" i="9"/>
  <c r="J21" i="10"/>
  <c r="N21" i="10"/>
  <c r="R21" i="10"/>
  <c r="V21" i="10"/>
  <c r="H19" i="8"/>
  <c r="H17" i="8"/>
  <c r="AA14" i="8" s="1"/>
  <c r="M14" i="8"/>
  <c r="L14" i="8"/>
  <c r="K14" i="8"/>
  <c r="J14" i="8"/>
  <c r="I14" i="8"/>
  <c r="H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V14" i="8" l="1"/>
  <c r="X14" i="8"/>
  <c r="Y14" i="8"/>
  <c r="Z14" i="8"/>
  <c r="AB14" i="8"/>
  <c r="N14" i="8"/>
  <c r="P14" i="8"/>
  <c r="Q14" i="8"/>
  <c r="R14" i="8"/>
  <c r="T14" i="8"/>
  <c r="U14" i="8"/>
  <c r="O14" i="8"/>
  <c r="S14" i="8"/>
  <c r="W14" i="8"/>
  <c r="U14" i="7"/>
  <c r="T14" i="7"/>
  <c r="R14" i="7"/>
  <c r="Q14" i="7"/>
  <c r="P14" i="7"/>
  <c r="N14" i="7"/>
  <c r="I14" i="7"/>
  <c r="H17" i="7"/>
  <c r="AA14" i="7" s="1"/>
  <c r="M28" i="7"/>
  <c r="L28" i="7"/>
  <c r="K28" i="7"/>
  <c r="M25" i="7"/>
  <c r="L25" i="7"/>
  <c r="K25" i="7"/>
  <c r="I23" i="7"/>
  <c r="H19" i="7"/>
  <c r="AB13" i="7" s="1"/>
  <c r="Q13" i="7"/>
  <c r="M13" i="7"/>
  <c r="I13" i="7"/>
  <c r="J14" i="7" l="1"/>
  <c r="AB14" i="7"/>
  <c r="H14" i="7"/>
  <c r="X14" i="7"/>
  <c r="L14" i="7"/>
  <c r="V14" i="7"/>
  <c r="Y14" i="7"/>
  <c r="M14" i="7"/>
  <c r="Z14" i="7"/>
  <c r="K14" i="7"/>
  <c r="O14" i="7"/>
  <c r="S14" i="7"/>
  <c r="W14" i="7"/>
  <c r="U13" i="7"/>
  <c r="J13" i="7"/>
  <c r="N13" i="7"/>
  <c r="R13" i="7"/>
  <c r="V13" i="7"/>
  <c r="Z13" i="7"/>
  <c r="K13" i="7"/>
  <c r="O13" i="7"/>
  <c r="S13" i="7"/>
  <c r="W13" i="7"/>
  <c r="AA13" i="7"/>
  <c r="Y13" i="7"/>
  <c r="H13" i="7"/>
  <c r="L13" i="7"/>
  <c r="P13" i="7"/>
  <c r="T13" i="7"/>
  <c r="X13" i="7"/>
  <c r="H18" i="6" l="1"/>
  <c r="Z13" i="6" s="1"/>
  <c r="AB13" i="6"/>
  <c r="AA13" i="6"/>
  <c r="Y13" i="6"/>
  <c r="X13" i="6"/>
  <c r="W13" i="6"/>
  <c r="U13" i="6"/>
  <c r="T13" i="6"/>
  <c r="S13" i="6"/>
  <c r="Q13" i="6"/>
  <c r="P13" i="6"/>
  <c r="O13" i="6"/>
  <c r="M13" i="6"/>
  <c r="L13" i="6"/>
  <c r="K13" i="6"/>
  <c r="I13" i="6"/>
  <c r="H13" i="6"/>
  <c r="J13" i="6" l="1"/>
  <c r="N13" i="6"/>
  <c r="R13" i="6"/>
  <c r="V13" i="6"/>
</calcChain>
</file>

<file path=xl/sharedStrings.xml><?xml version="1.0" encoding="utf-8"?>
<sst xmlns="http://schemas.openxmlformats.org/spreadsheetml/2006/main" count="373" uniqueCount="59">
  <si>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</si>
  <si>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</si>
  <si>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</si>
  <si>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</si>
  <si>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</si>
  <si>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</si>
  <si>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</si>
  <si>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</si>
  <si>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</si>
  <si>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</si>
  <si>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</si>
  <si>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</si>
  <si>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</si>
  <si>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</si>
  <si>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</si>
  <si>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</si>
  <si>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</si>
  <si>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</si>
  <si>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</si>
  <si>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</si>
  <si>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</si>
  <si>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</si>
  <si>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</si>
  <si>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</si>
  <si>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</si>
  <si>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</si>
  <si>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Wheel</t>
  </si>
  <si>
    <t>aAxis</t>
  </si>
  <si>
    <t>Pinion</t>
  </si>
  <si>
    <t>xRad</t>
  </si>
  <si>
    <t>xLength</t>
  </si>
  <si>
    <t>Shaft Upper</t>
  </si>
  <si>
    <t>Shaft Lower</t>
  </si>
  <si>
    <t>Shaft Intermediate</t>
  </si>
  <si>
    <t>Wheel Angle - reference only</t>
  </si>
  <si>
    <t>Rack Displacement - reference only</t>
  </si>
  <si>
    <t>RackWheel</t>
  </si>
  <si>
    <t>In this variant, the lookup table is not used in the model.</t>
  </si>
  <si>
    <t>It is included here so that this variant can be used with the test harness.</t>
  </si>
  <si>
    <t>RackStaticShafts</t>
  </si>
  <si>
    <t>RackDrivenShafts</t>
  </si>
  <si>
    <t>WheelDrivenRack</t>
  </si>
  <si>
    <t>TrackRod.sInboard</t>
  </si>
  <si>
    <t>RackWheel_Sedan_Hamba_f</t>
  </si>
  <si>
    <t>RackStaticShafts_Sedan_HambaLG_f</t>
  </si>
  <si>
    <t>RackDrivenShafts_Sedan_HambaLG_f</t>
  </si>
  <si>
    <t>WheelDrivenRack_Sedan_HambaLG_f</t>
  </si>
  <si>
    <t>RackWheel_Sedan_HambaLG_f</t>
  </si>
  <si>
    <t>RackWheel_Bus_Makhulu_f</t>
  </si>
  <si>
    <t>[-1.0213531220517 0.376755175037545 0.923261538853403]</t>
  </si>
  <si>
    <t>Hamba orig</t>
  </si>
  <si>
    <t>LG orig</t>
  </si>
  <si>
    <t>Bus Makhulu orig</t>
  </si>
  <si>
    <t>Orig</t>
  </si>
  <si>
    <t>WheelDrivenRack1UJoint</t>
  </si>
  <si>
    <t>WheelDrivenRack1UJoint_Achilles</t>
  </si>
  <si>
    <t>ratio</t>
  </si>
  <si>
    <t>Sedan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</si>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</sst>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2" fontId="2" fillId="0" borderId="0" xfId="0" applyNumberFormat="1" applyFont="1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0" fontId="2" fillId="6" borderId="0" xfId="0" applyFont="1" applyFill="1"/>
    <xf numFmtId="2" fontId="2" fillId="6" borderId="0" xfId="0" applyNumberFormat="1" applyFont="1" applyFill="1"/>
    <xf numFmtId="2" fontId="0" fillId="0" borderId="0" xfId="0" applyNumberForma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1" fontId="2" fillId="0" borderId="0" xfId="0" applyNumberFormat="1" applyFont="1" applyFill="1"/>
    <xf numFmtId="1" fontId="0" fillId="0" borderId="0" xfId="0" applyNumberFormat="1"/>
    <xf numFmtId="1" fontId="2" fillId="0" borderId="0" xfId="0" applyNumberFormat="1" applyFont="1" applyFill="1" applyAlignment="1">
      <alignment horizontal="right"/>
    </xf>
    <xf numFmtId="164" fontId="2" fillId="7" borderId="0" xfId="0" applyNumberFormat="1" applyFont="1" applyFill="1"/>
    <xf numFmtId="0" fontId="2" fillId="7" borderId="0" xfId="0" applyFont="1" applyFill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5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FA9-0BFE-404C-A393-1326355D2D0C}">
  <sheetPr>
    <tabColor rgb="FFFF9999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12" sqref="A12:XFD1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47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6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6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6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F12" s="12"/>
      <c r="G12" s="12"/>
      <c r="H12" s="12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20</v>
      </c>
      <c r="B13" s="5" t="s">
        <v>21</v>
      </c>
      <c r="C13" s="5"/>
      <c r="D13" s="6" t="s">
        <v>22</v>
      </c>
      <c r="E13" s="6" t="s">
        <v>23</v>
      </c>
      <c r="F13" s="12"/>
      <c r="G13" s="12"/>
      <c r="H13" s="23">
        <f t="shared" ref="H13:AB13" si="0">H18*$H$19</f>
        <v>-3.1415700000000002</v>
      </c>
      <c r="I13" s="23">
        <f t="shared" si="0"/>
        <v>-2.8274130000000004</v>
      </c>
      <c r="J13" s="23">
        <f t="shared" si="0"/>
        <v>-2.5132560000000002</v>
      </c>
      <c r="K13" s="23">
        <f t="shared" si="0"/>
        <v>-2.1990990000000004</v>
      </c>
      <c r="L13" s="23">
        <f t="shared" si="0"/>
        <v>-1.8849420000000003</v>
      </c>
      <c r="M13" s="23">
        <f t="shared" si="0"/>
        <v>-1.5707850000000001</v>
      </c>
      <c r="N13" s="23">
        <f t="shared" si="0"/>
        <v>-1.2566280000000001</v>
      </c>
      <c r="O13" s="23">
        <f t="shared" si="0"/>
        <v>-0.94247100000000017</v>
      </c>
      <c r="P13" s="23">
        <f t="shared" si="0"/>
        <v>-0.62831400000000004</v>
      </c>
      <c r="Q13" s="23">
        <f t="shared" si="0"/>
        <v>-0.31415700000000002</v>
      </c>
      <c r="R13" s="28">
        <f t="shared" si="0"/>
        <v>0</v>
      </c>
      <c r="S13" s="23">
        <f t="shared" si="0"/>
        <v>0.31415700000000002</v>
      </c>
      <c r="T13" s="23">
        <f t="shared" si="0"/>
        <v>0.62831400000000004</v>
      </c>
      <c r="U13" s="23">
        <f t="shared" si="0"/>
        <v>0.94247100000000017</v>
      </c>
      <c r="V13" s="23">
        <f t="shared" si="0"/>
        <v>1.2566280000000001</v>
      </c>
      <c r="W13" s="23">
        <f t="shared" si="0"/>
        <v>1.5707850000000001</v>
      </c>
      <c r="X13" s="23">
        <f t="shared" si="0"/>
        <v>1.8849420000000003</v>
      </c>
      <c r="Y13" s="23">
        <f t="shared" si="0"/>
        <v>2.1990990000000004</v>
      </c>
      <c r="Z13" s="23">
        <f t="shared" si="0"/>
        <v>2.5132560000000002</v>
      </c>
      <c r="AA13" s="23">
        <f t="shared" si="0"/>
        <v>2.8274130000000004</v>
      </c>
      <c r="AB13" s="23">
        <f t="shared" si="0"/>
        <v>3.1415700000000002</v>
      </c>
    </row>
    <row r="14" spans="1:28" s="6" customFormat="1" x14ac:dyDescent="0.25">
      <c r="A14" s="4"/>
      <c r="B14" s="5" t="s">
        <v>24</v>
      </c>
      <c r="C14" s="5"/>
      <c r="D14" s="6" t="s">
        <v>11</v>
      </c>
      <c r="E14" s="6" t="s">
        <v>25</v>
      </c>
      <c r="F14" s="12"/>
      <c r="G14" s="12"/>
      <c r="H14" s="22">
        <f>H16*$H$17</f>
        <v>-0.18</v>
      </c>
      <c r="I14" s="22">
        <f t="shared" ref="I14:AB14" si="1">I16*$H$17</f>
        <v>-0.1638</v>
      </c>
      <c r="J14" s="22">
        <f t="shared" si="1"/>
        <v>-0.14616000000000001</v>
      </c>
      <c r="K14" s="22">
        <f t="shared" si="1"/>
        <v>-0.12672</v>
      </c>
      <c r="L14" s="22">
        <f t="shared" si="1"/>
        <v>-0.10668000000000001</v>
      </c>
      <c r="M14" s="22">
        <f t="shared" si="1"/>
        <v>-8.7719999999999992E-2</v>
      </c>
      <c r="N14" s="22">
        <f t="shared" si="1"/>
        <v>-7.0679999999999993E-2</v>
      </c>
      <c r="O14" s="22">
        <f t="shared" si="1"/>
        <v>-5.4719999999999998E-2</v>
      </c>
      <c r="P14" s="22">
        <f t="shared" si="1"/>
        <v>-3.8159999999999999E-2</v>
      </c>
      <c r="Q14" s="22">
        <f t="shared" si="1"/>
        <v>-1.9800000000000002E-2</v>
      </c>
      <c r="R14" s="26">
        <f t="shared" si="1"/>
        <v>0</v>
      </c>
      <c r="S14" s="22">
        <f t="shared" si="1"/>
        <v>1.9800000000000002E-2</v>
      </c>
      <c r="T14" s="22">
        <f t="shared" si="1"/>
        <v>3.8159999999999999E-2</v>
      </c>
      <c r="U14" s="22">
        <f t="shared" si="1"/>
        <v>5.4719999999999998E-2</v>
      </c>
      <c r="V14" s="22">
        <f t="shared" si="1"/>
        <v>7.0679999999999993E-2</v>
      </c>
      <c r="W14" s="22">
        <f t="shared" si="1"/>
        <v>8.7780000000000011E-2</v>
      </c>
      <c r="X14" s="22">
        <f t="shared" si="1"/>
        <v>0.10668000000000001</v>
      </c>
      <c r="Y14" s="22">
        <f t="shared" si="1"/>
        <v>0.12672</v>
      </c>
      <c r="Z14" s="22">
        <f t="shared" si="1"/>
        <v>0.14616000000000001</v>
      </c>
      <c r="AA14" s="22">
        <f t="shared" si="1"/>
        <v>0.1638</v>
      </c>
      <c r="AB14" s="22">
        <f t="shared" si="1"/>
        <v>0.18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12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1:28" s="6" customFormat="1" x14ac:dyDescent="0.25">
      <c r="A17" s="15"/>
      <c r="F17" s="7"/>
      <c r="G17" s="7"/>
      <c r="H17" s="6">
        <f>0.6</f>
        <v>0.6</v>
      </c>
    </row>
    <row r="18" spans="1:28" s="6" customFormat="1" x14ac:dyDescent="0.25">
      <c r="A18" s="15"/>
      <c r="H18" s="12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1:28" s="6" customFormat="1" x14ac:dyDescent="0.25">
      <c r="A19" s="15"/>
      <c r="F19" s="7"/>
      <c r="G19" s="7"/>
      <c r="H19" s="6">
        <f>3.14157/180</f>
        <v>1.7453166666666669E-2</v>
      </c>
    </row>
    <row r="20" spans="1:28" s="6" customFormat="1" x14ac:dyDescent="0.25">
      <c r="A20" s="15"/>
      <c r="F20" s="7"/>
      <c r="G20" s="7"/>
      <c r="H20" s="7"/>
    </row>
    <row r="21" spans="1:28" s="6" customFormat="1" x14ac:dyDescent="0.25">
      <c r="A21" s="15"/>
      <c r="F21" s="7"/>
      <c r="G21" s="7"/>
      <c r="H21" s="7"/>
    </row>
    <row r="22" spans="1:28" s="6" customFormat="1" x14ac:dyDescent="0.25">
      <c r="A22" s="15"/>
      <c r="F22" s="7"/>
      <c r="G22" s="7"/>
      <c r="H22" s="7"/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7"/>
    </row>
    <row r="25" spans="1:28" s="6" customFormat="1" x14ac:dyDescent="0.25">
      <c r="A25" s="15"/>
      <c r="B25" s="15"/>
      <c r="F25" s="7"/>
      <c r="G25" s="7"/>
      <c r="H25" s="7"/>
    </row>
    <row r="26" spans="1:28" s="6" customFormat="1" x14ac:dyDescent="0.25">
      <c r="A26" s="15"/>
      <c r="B26" s="15"/>
      <c r="F26" s="7"/>
      <c r="G26" s="7"/>
      <c r="H26" s="7"/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B29" s="15"/>
      <c r="H29" s="16"/>
    </row>
    <row r="30" spans="1:28" s="6" customFormat="1" x14ac:dyDescent="0.25">
      <c r="A30" s="15"/>
      <c r="B30" s="15"/>
      <c r="H30" s="16"/>
    </row>
  </sheetData>
  <conditionalFormatting sqref="A25:B26 A4:B10 A13:B14">
    <cfRule type="cellIs" dxfId="52" priority="6" operator="equal">
      <formula>"class"</formula>
    </cfRule>
  </conditionalFormatting>
  <conditionalFormatting sqref="A27:B28">
    <cfRule type="cellIs" dxfId="51" priority="7" operator="equal">
      <formula>"class"</formula>
    </cfRule>
  </conditionalFormatting>
  <conditionalFormatting sqref="A30">
    <cfRule type="cellIs" dxfId="50" priority="4" operator="equal">
      <formula>"class"</formula>
    </cfRule>
  </conditionalFormatting>
  <conditionalFormatting sqref="A29">
    <cfRule type="cellIs" dxfId="49" priority="5" operator="equal">
      <formula>"class"</formula>
    </cfRule>
  </conditionalFormatting>
  <conditionalFormatting sqref="E5:E10 E13:E14">
    <cfRule type="cellIs" dxfId="48" priority="3" operator="equal">
      <formula>"class"</formula>
    </cfRule>
  </conditionalFormatting>
  <conditionalFormatting sqref="A11:B12">
    <cfRule type="cellIs" dxfId="47" priority="2" operator="equal">
      <formula>"class"</formula>
    </cfRule>
  </conditionalFormatting>
  <conditionalFormatting sqref="E11:E12">
    <cfRule type="cellIs" dxfId="4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rgb="FFFF9999"/>
  </sheetPr>
  <dimension ref="A1:AB33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12" sqref="A12:XFD1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46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41</v>
      </c>
      <c r="I4"/>
      <c r="J4"/>
      <c r="K4"/>
      <c r="L4" t="s">
        <v>53</v>
      </c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 s="12">
        <v>0.3</v>
      </c>
      <c r="M5" s="12">
        <v>0</v>
      </c>
      <c r="N5" s="7">
        <v>0.50249999999999995</v>
      </c>
      <c r="O5"/>
      <c r="P5" s="24">
        <f>L5-F5</f>
        <v>5.2199999999999996E-2</v>
      </c>
      <c r="Q5" s="24">
        <f t="shared" ref="Q5:R5" si="0">M5-G5</f>
        <v>0</v>
      </c>
      <c r="R5" s="24">
        <f t="shared" si="0"/>
        <v>0.12828571428571417</v>
      </c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2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0.4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33</v>
      </c>
      <c r="B15" s="5" t="s">
        <v>11</v>
      </c>
      <c r="C15" s="5"/>
      <c r="D15" s="6" t="s">
        <v>16</v>
      </c>
      <c r="E15" s="5"/>
      <c r="F15" s="12"/>
      <c r="G15" s="12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32</v>
      </c>
      <c r="B16" s="5" t="s">
        <v>11</v>
      </c>
      <c r="C16" s="5"/>
      <c r="D16" s="6" t="s">
        <v>16</v>
      </c>
      <c r="E16" s="5"/>
      <c r="H16" s="12">
        <v>0.2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30</v>
      </c>
      <c r="C17" s="5"/>
      <c r="D17" s="6" t="s">
        <v>11</v>
      </c>
      <c r="E17" s="5"/>
      <c r="H17" s="6">
        <v>0.4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 t="s">
        <v>28</v>
      </c>
      <c r="B18" s="5" t="s">
        <v>10</v>
      </c>
      <c r="C18" s="5"/>
      <c r="D18" s="6" t="s">
        <v>11</v>
      </c>
      <c r="E18" s="5"/>
      <c r="F18" s="21">
        <f>L18-P5</f>
        <v>0.22780000000000003</v>
      </c>
      <c r="G18" s="21">
        <f>M18-Q5</f>
        <v>0.2</v>
      </c>
      <c r="H18" s="21">
        <f>N18-R5</f>
        <v>0.33957326956290784</v>
      </c>
      <c r="I18"/>
      <c r="J18"/>
      <c r="K18"/>
      <c r="L18" s="6">
        <v>0.28000000000000003</v>
      </c>
      <c r="M18" s="6">
        <v>0.2</v>
      </c>
      <c r="N18" s="6">
        <v>0.46785898384862201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/>
      <c r="B19" s="5" t="s">
        <v>29</v>
      </c>
      <c r="C19" s="5"/>
      <c r="D19" s="6" t="s">
        <v>11</v>
      </c>
      <c r="E19" s="5"/>
      <c r="H19" s="6">
        <v>9.6000000000000002E-2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4"/>
      <c r="B20" s="5" t="s">
        <v>11</v>
      </c>
      <c r="C20" s="5"/>
      <c r="D20" s="6" t="s">
        <v>16</v>
      </c>
      <c r="E20" s="5"/>
      <c r="H20" s="6">
        <v>0.05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4" t="s">
        <v>20</v>
      </c>
      <c r="B21" s="5" t="s">
        <v>21</v>
      </c>
      <c r="C21" s="5"/>
      <c r="D21" s="6" t="s">
        <v>22</v>
      </c>
      <c r="E21" s="18" t="s">
        <v>34</v>
      </c>
      <c r="F21" s="19"/>
      <c r="G21" s="19"/>
      <c r="H21" s="23">
        <f>H26*$H$27</f>
        <v>-3.1415700000000002</v>
      </c>
      <c r="I21" s="23">
        <f t="shared" ref="I21:AB21" si="1">I26*$H$27</f>
        <v>-2.8274130000000004</v>
      </c>
      <c r="J21" s="23">
        <f t="shared" si="1"/>
        <v>-2.5132560000000002</v>
      </c>
      <c r="K21" s="23">
        <f t="shared" si="1"/>
        <v>-2.1990990000000004</v>
      </c>
      <c r="L21" s="23">
        <f t="shared" si="1"/>
        <v>-1.8849420000000003</v>
      </c>
      <c r="M21" s="23">
        <f t="shared" si="1"/>
        <v>-1.5707850000000001</v>
      </c>
      <c r="N21" s="23">
        <f t="shared" si="1"/>
        <v>-1.2566280000000001</v>
      </c>
      <c r="O21" s="23">
        <f t="shared" si="1"/>
        <v>-0.94247100000000017</v>
      </c>
      <c r="P21" s="23">
        <f t="shared" si="1"/>
        <v>-0.62831400000000004</v>
      </c>
      <c r="Q21" s="23">
        <f t="shared" si="1"/>
        <v>-0.31415700000000002</v>
      </c>
      <c r="R21" s="23">
        <f t="shared" si="1"/>
        <v>0</v>
      </c>
      <c r="S21" s="23">
        <f t="shared" si="1"/>
        <v>0.31415700000000002</v>
      </c>
      <c r="T21" s="23">
        <f t="shared" si="1"/>
        <v>0.62831400000000004</v>
      </c>
      <c r="U21" s="23">
        <f t="shared" si="1"/>
        <v>0.94247100000000017</v>
      </c>
      <c r="V21" s="23">
        <f t="shared" si="1"/>
        <v>1.2566280000000001</v>
      </c>
      <c r="W21" s="23">
        <f t="shared" si="1"/>
        <v>1.5707850000000001</v>
      </c>
      <c r="X21" s="23">
        <f t="shared" si="1"/>
        <v>1.8849420000000003</v>
      </c>
      <c r="Y21" s="23">
        <f t="shared" si="1"/>
        <v>2.1990990000000004</v>
      </c>
      <c r="Z21" s="23">
        <f t="shared" si="1"/>
        <v>2.5132560000000002</v>
      </c>
      <c r="AA21" s="23">
        <f t="shared" si="1"/>
        <v>2.8274130000000004</v>
      </c>
      <c r="AB21" s="23">
        <f t="shared" si="1"/>
        <v>3.1415700000000002</v>
      </c>
    </row>
    <row r="22" spans="1:28" s="6" customFormat="1" x14ac:dyDescent="0.25">
      <c r="A22" s="4"/>
      <c r="B22" s="5" t="s">
        <v>24</v>
      </c>
      <c r="C22" s="5"/>
      <c r="D22" s="6" t="s">
        <v>11</v>
      </c>
      <c r="E22" s="18" t="s">
        <v>35</v>
      </c>
      <c r="F22" s="19"/>
      <c r="G22" s="19"/>
      <c r="H22" s="22">
        <f>H24*$H$17</f>
        <v>-0.12</v>
      </c>
      <c r="I22" s="22">
        <f t="shared" ref="I22:AB22" si="2">I24*$H$17</f>
        <v>-0.10920000000000002</v>
      </c>
      <c r="J22" s="22">
        <f t="shared" si="2"/>
        <v>-9.7440000000000013E-2</v>
      </c>
      <c r="K22" s="22">
        <f t="shared" si="2"/>
        <v>-8.448E-2</v>
      </c>
      <c r="L22" s="22">
        <f t="shared" si="2"/>
        <v>-7.1120000000000003E-2</v>
      </c>
      <c r="M22" s="22">
        <f t="shared" si="2"/>
        <v>-5.8480000000000004E-2</v>
      </c>
      <c r="N22" s="22">
        <f t="shared" si="2"/>
        <v>-4.7120000000000002E-2</v>
      </c>
      <c r="O22" s="22">
        <f t="shared" si="2"/>
        <v>-3.6480000000000005E-2</v>
      </c>
      <c r="P22" s="22">
        <f t="shared" si="2"/>
        <v>-2.5440000000000004E-2</v>
      </c>
      <c r="Q22" s="22">
        <f t="shared" si="2"/>
        <v>-1.3200000000000002E-2</v>
      </c>
      <c r="R22" s="22">
        <f t="shared" si="2"/>
        <v>0</v>
      </c>
      <c r="S22" s="22">
        <f t="shared" si="2"/>
        <v>1.3200000000000002E-2</v>
      </c>
      <c r="T22" s="22">
        <f t="shared" si="2"/>
        <v>2.5440000000000004E-2</v>
      </c>
      <c r="U22" s="22">
        <f t="shared" si="2"/>
        <v>3.6480000000000005E-2</v>
      </c>
      <c r="V22" s="22">
        <f t="shared" si="2"/>
        <v>4.7120000000000002E-2</v>
      </c>
      <c r="W22" s="22">
        <f t="shared" si="2"/>
        <v>5.852000000000001E-2</v>
      </c>
      <c r="X22" s="22">
        <f t="shared" si="2"/>
        <v>7.1120000000000003E-2</v>
      </c>
      <c r="Y22" s="22">
        <f t="shared" si="2"/>
        <v>8.448E-2</v>
      </c>
      <c r="Z22" s="22">
        <f t="shared" si="2"/>
        <v>9.7440000000000013E-2</v>
      </c>
      <c r="AA22" s="22">
        <f t="shared" si="2"/>
        <v>0.10920000000000002</v>
      </c>
      <c r="AB22" s="22">
        <f t="shared" si="2"/>
        <v>0.12</v>
      </c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12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s="6" customFormat="1" x14ac:dyDescent="0.25">
      <c r="A25" s="15"/>
      <c r="F25" s="7"/>
      <c r="G25" s="7"/>
      <c r="H25" s="6">
        <f>0.6</f>
        <v>0.6</v>
      </c>
    </row>
    <row r="26" spans="1:28" s="6" customFormat="1" x14ac:dyDescent="0.25">
      <c r="A26" s="15"/>
      <c r="B26" s="15"/>
      <c r="F26" s="7"/>
      <c r="G26" s="7"/>
      <c r="H26" s="12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s="6" customFormat="1" x14ac:dyDescent="0.25">
      <c r="A27" s="15"/>
      <c r="B27" s="15"/>
      <c r="H27" s="6">
        <f>3.14157/180</f>
        <v>1.7453166666666669E-2</v>
      </c>
    </row>
    <row r="28" spans="1:28" s="6" customFormat="1" x14ac:dyDescent="0.25">
      <c r="A28" s="15"/>
    </row>
    <row r="29" spans="1:28" s="6" customFormat="1" x14ac:dyDescent="0.25">
      <c r="A29" s="15"/>
      <c r="F29" s="7"/>
      <c r="G29" s="7"/>
      <c r="H29" s="7"/>
    </row>
    <row r="30" spans="1:28" s="6" customFormat="1" x14ac:dyDescent="0.25">
      <c r="A30" s="15"/>
      <c r="B30" s="15"/>
      <c r="H30" s="16"/>
    </row>
    <row r="31" spans="1:28" s="6" customFormat="1" x14ac:dyDescent="0.25">
      <c r="A31" s="15"/>
      <c r="B31" s="15"/>
      <c r="H31" s="16"/>
    </row>
    <row r="32" spans="1:28" x14ac:dyDescent="0.25">
      <c r="E32" s="18" t="s">
        <v>37</v>
      </c>
      <c r="F32" s="20"/>
      <c r="G32" s="20"/>
      <c r="H32" s="20"/>
      <c r="I32" s="18"/>
      <c r="J32" s="18"/>
    </row>
    <row r="33" spans="5:10" x14ac:dyDescent="0.25">
      <c r="E33" s="18" t="s">
        <v>38</v>
      </c>
      <c r="F33" s="20"/>
      <c r="G33" s="20"/>
      <c r="H33" s="20"/>
      <c r="I33" s="18"/>
      <c r="J33" s="18"/>
    </row>
  </sheetData>
  <conditionalFormatting sqref="A26:B29 A4:B10 E5:E10 E13:E22 A13:B22">
    <cfRule type="cellIs" dxfId="45" priority="8" operator="equal">
      <formula>"class"</formula>
    </cfRule>
  </conditionalFormatting>
  <conditionalFormatting sqref="A31">
    <cfRule type="cellIs" dxfId="44" priority="6" operator="equal">
      <formula>"class"</formula>
    </cfRule>
  </conditionalFormatting>
  <conditionalFormatting sqref="A30">
    <cfRule type="cellIs" dxfId="43" priority="7" operator="equal">
      <formula>"class"</formula>
    </cfRule>
  </conditionalFormatting>
  <conditionalFormatting sqref="A11:B11">
    <cfRule type="cellIs" dxfId="42" priority="5" operator="equal">
      <formula>"class"</formula>
    </cfRule>
  </conditionalFormatting>
  <conditionalFormatting sqref="E11">
    <cfRule type="cellIs" dxfId="41" priority="4" operator="equal">
      <formula>"class"</formula>
    </cfRule>
  </conditionalFormatting>
  <conditionalFormatting sqref="A12:B12">
    <cfRule type="cellIs" dxfId="40" priority="3" operator="equal">
      <formula>"class"</formula>
    </cfRule>
  </conditionalFormatting>
  <conditionalFormatting sqref="E12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7-821E-41A4-8D2F-E525D667C97D}">
  <sheetPr>
    <tabColor rgb="FFFF9999"/>
  </sheetPr>
  <dimension ref="A1:AB38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12" sqref="A12:XFD1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45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40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2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0.4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33</v>
      </c>
      <c r="B15" s="5" t="s">
        <v>11</v>
      </c>
      <c r="C15" s="5"/>
      <c r="D15" s="6" t="s">
        <v>16</v>
      </c>
      <c r="E15" s="5"/>
      <c r="F15" s="12"/>
      <c r="G15" s="12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32</v>
      </c>
      <c r="B16" s="5" t="s">
        <v>11</v>
      </c>
      <c r="C16" s="5"/>
      <c r="D16" s="6" t="s">
        <v>16</v>
      </c>
      <c r="E16" s="5"/>
      <c r="H16" s="12">
        <v>0.2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30</v>
      </c>
      <c r="C17" s="5"/>
      <c r="D17" s="6" t="s">
        <v>11</v>
      </c>
      <c r="E17" s="5"/>
      <c r="H17" s="6">
        <v>0.4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 t="s">
        <v>28</v>
      </c>
      <c r="B18" s="5" t="s">
        <v>10</v>
      </c>
      <c r="C18" s="5"/>
      <c r="D18" s="6" t="s">
        <v>11</v>
      </c>
      <c r="E18" s="5"/>
      <c r="F18" s="6">
        <v>0.22780000000000003</v>
      </c>
      <c r="G18" s="6">
        <v>0.2</v>
      </c>
      <c r="H18" s="6">
        <v>0.33957326956290784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/>
      <c r="B19" s="5" t="s">
        <v>29</v>
      </c>
      <c r="C19" s="5"/>
      <c r="D19" s="6" t="s">
        <v>11</v>
      </c>
      <c r="E19" s="5"/>
      <c r="H19" s="6">
        <v>9.6000000000000002E-2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4"/>
      <c r="B20" s="5" t="s">
        <v>11</v>
      </c>
      <c r="C20" s="5"/>
      <c r="D20" s="6" t="s">
        <v>16</v>
      </c>
      <c r="E20" s="5"/>
      <c r="H20" s="6">
        <v>0.05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4" t="s">
        <v>20</v>
      </c>
      <c r="B21" s="5" t="s">
        <v>21</v>
      </c>
      <c r="C21" s="5"/>
      <c r="D21" s="6" t="s">
        <v>22</v>
      </c>
      <c r="E21" s="5" t="s">
        <v>23</v>
      </c>
      <c r="F21" s="12"/>
      <c r="G21" s="12"/>
      <c r="H21" s="23">
        <f>H26*$H$27</f>
        <v>-3.1415700000000002</v>
      </c>
      <c r="I21" s="23">
        <f t="shared" ref="I21:AB21" si="0">I26*$H$27</f>
        <v>-2.8274130000000004</v>
      </c>
      <c r="J21" s="23">
        <f t="shared" si="0"/>
        <v>-2.5132560000000002</v>
      </c>
      <c r="K21" s="23">
        <f t="shared" si="0"/>
        <v>-2.1990990000000004</v>
      </c>
      <c r="L21" s="23">
        <f t="shared" si="0"/>
        <v>-1.8849420000000003</v>
      </c>
      <c r="M21" s="23">
        <f t="shared" si="0"/>
        <v>-1.5707850000000001</v>
      </c>
      <c r="N21" s="23">
        <f t="shared" si="0"/>
        <v>-1.2566280000000001</v>
      </c>
      <c r="O21" s="23">
        <f t="shared" si="0"/>
        <v>-0.94247100000000017</v>
      </c>
      <c r="P21" s="23">
        <f t="shared" si="0"/>
        <v>-0.62831400000000004</v>
      </c>
      <c r="Q21" s="23">
        <f t="shared" si="0"/>
        <v>-0.31415700000000002</v>
      </c>
      <c r="R21" s="23">
        <f t="shared" si="0"/>
        <v>0</v>
      </c>
      <c r="S21" s="23">
        <f t="shared" si="0"/>
        <v>0.31415700000000002</v>
      </c>
      <c r="T21" s="23">
        <f t="shared" si="0"/>
        <v>0.62831400000000004</v>
      </c>
      <c r="U21" s="23">
        <f t="shared" si="0"/>
        <v>0.94247100000000017</v>
      </c>
      <c r="V21" s="23">
        <f t="shared" si="0"/>
        <v>1.2566280000000001</v>
      </c>
      <c r="W21" s="23">
        <f t="shared" si="0"/>
        <v>1.5707850000000001</v>
      </c>
      <c r="X21" s="23">
        <f t="shared" si="0"/>
        <v>1.8849420000000003</v>
      </c>
      <c r="Y21" s="23">
        <f t="shared" si="0"/>
        <v>2.1990990000000004</v>
      </c>
      <c r="Z21" s="23">
        <f t="shared" si="0"/>
        <v>2.5132560000000002</v>
      </c>
      <c r="AA21" s="23">
        <f t="shared" si="0"/>
        <v>2.8274130000000004</v>
      </c>
      <c r="AB21" s="23">
        <f t="shared" si="0"/>
        <v>3.1415700000000002</v>
      </c>
    </row>
    <row r="22" spans="1:28" s="6" customFormat="1" x14ac:dyDescent="0.25">
      <c r="A22" s="4"/>
      <c r="B22" s="5" t="s">
        <v>24</v>
      </c>
      <c r="C22" s="5"/>
      <c r="D22" s="6" t="s">
        <v>11</v>
      </c>
      <c r="E22" s="5" t="s">
        <v>25</v>
      </c>
      <c r="F22" s="12"/>
      <c r="G22" s="12"/>
      <c r="H22" s="22">
        <f>H24*$H$17</f>
        <v>-0.12</v>
      </c>
      <c r="I22" s="22">
        <f t="shared" ref="I22:AB22" si="1">I24*$H$17</f>
        <v>-0.10920000000000002</v>
      </c>
      <c r="J22" s="22">
        <f t="shared" si="1"/>
        <v>-9.7440000000000013E-2</v>
      </c>
      <c r="K22" s="22">
        <f t="shared" si="1"/>
        <v>-8.448E-2</v>
      </c>
      <c r="L22" s="22">
        <f t="shared" si="1"/>
        <v>-7.1120000000000003E-2</v>
      </c>
      <c r="M22" s="22">
        <f t="shared" si="1"/>
        <v>-5.8480000000000004E-2</v>
      </c>
      <c r="N22" s="22">
        <f t="shared" si="1"/>
        <v>-4.7120000000000002E-2</v>
      </c>
      <c r="O22" s="22">
        <f t="shared" si="1"/>
        <v>-3.6480000000000005E-2</v>
      </c>
      <c r="P22" s="22">
        <f t="shared" si="1"/>
        <v>-2.5440000000000004E-2</v>
      </c>
      <c r="Q22" s="22">
        <f t="shared" si="1"/>
        <v>-1.3200000000000002E-2</v>
      </c>
      <c r="R22" s="22">
        <f t="shared" si="1"/>
        <v>0</v>
      </c>
      <c r="S22" s="22">
        <f t="shared" si="1"/>
        <v>1.3200000000000002E-2</v>
      </c>
      <c r="T22" s="22">
        <f t="shared" si="1"/>
        <v>2.5440000000000004E-2</v>
      </c>
      <c r="U22" s="22">
        <f t="shared" si="1"/>
        <v>3.6480000000000005E-2</v>
      </c>
      <c r="V22" s="22">
        <f t="shared" si="1"/>
        <v>4.7120000000000002E-2</v>
      </c>
      <c r="W22" s="22">
        <f t="shared" si="1"/>
        <v>5.852000000000001E-2</v>
      </c>
      <c r="X22" s="22">
        <f t="shared" si="1"/>
        <v>7.1120000000000003E-2</v>
      </c>
      <c r="Y22" s="22">
        <f t="shared" si="1"/>
        <v>8.448E-2</v>
      </c>
      <c r="Z22" s="22">
        <f t="shared" si="1"/>
        <v>9.7440000000000013E-2</v>
      </c>
      <c r="AA22" s="22">
        <f t="shared" si="1"/>
        <v>0.10920000000000002</v>
      </c>
      <c r="AB22" s="22">
        <f t="shared" si="1"/>
        <v>0.12</v>
      </c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12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s="6" customFormat="1" x14ac:dyDescent="0.25">
      <c r="A25" s="15"/>
      <c r="F25" s="7"/>
      <c r="G25" s="7"/>
      <c r="H25" s="6">
        <f>0.6</f>
        <v>0.6</v>
      </c>
    </row>
    <row r="26" spans="1:28" s="6" customFormat="1" x14ac:dyDescent="0.25">
      <c r="A26" s="15"/>
      <c r="H26" s="12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s="6" customFormat="1" x14ac:dyDescent="0.25">
      <c r="A27" s="15"/>
      <c r="F27" s="7"/>
      <c r="G27" s="7"/>
      <c r="H27" s="6">
        <f>3.14157/180</f>
        <v>1.7453166666666669E-2</v>
      </c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F29" s="7"/>
      <c r="G29" s="7"/>
      <c r="H29" s="7"/>
    </row>
    <row r="30" spans="1:28" s="6" customFormat="1" x14ac:dyDescent="0.25">
      <c r="A30" s="15"/>
      <c r="F30" s="7"/>
      <c r="G30" s="7"/>
      <c r="H30" s="7"/>
    </row>
    <row r="31" spans="1:28" s="6" customFormat="1" x14ac:dyDescent="0.25">
      <c r="A31" s="15"/>
      <c r="F31" s="7"/>
      <c r="G31" s="7"/>
      <c r="H31" s="7"/>
    </row>
    <row r="32" spans="1:28" s="6" customFormat="1" x14ac:dyDescent="0.25">
      <c r="A32" s="15"/>
      <c r="F32" s="7"/>
      <c r="G32" s="7"/>
      <c r="H32" s="7"/>
    </row>
    <row r="33" spans="1:8" s="6" customFormat="1" x14ac:dyDescent="0.25">
      <c r="A33" s="15"/>
      <c r="B33" s="15"/>
      <c r="F33" s="7"/>
      <c r="G33" s="7"/>
      <c r="H33" s="7"/>
    </row>
    <row r="34" spans="1:8" s="6" customFormat="1" x14ac:dyDescent="0.25">
      <c r="A34" s="15"/>
      <c r="B34" s="15"/>
      <c r="F34" s="7"/>
      <c r="G34" s="7"/>
      <c r="H34" s="7"/>
    </row>
    <row r="35" spans="1:8" s="6" customFormat="1" x14ac:dyDescent="0.25">
      <c r="A35" s="15"/>
      <c r="F35" s="7"/>
      <c r="G35" s="7"/>
      <c r="H35" s="7"/>
    </row>
    <row r="36" spans="1:8" s="6" customFormat="1" x14ac:dyDescent="0.25">
      <c r="A36" s="15"/>
      <c r="F36" s="7"/>
      <c r="G36" s="7"/>
      <c r="H36" s="7"/>
    </row>
    <row r="37" spans="1:8" s="6" customFormat="1" x14ac:dyDescent="0.25">
      <c r="A37" s="15"/>
      <c r="B37" s="15"/>
      <c r="H37" s="16"/>
    </row>
    <row r="38" spans="1:8" s="6" customFormat="1" x14ac:dyDescent="0.25">
      <c r="A38" s="15"/>
      <c r="B38" s="15"/>
      <c r="H38" s="16"/>
    </row>
  </sheetData>
  <conditionalFormatting sqref="A33:B36 A4:B10 E5:E10 E13:E22 A13:B22">
    <cfRule type="cellIs" dxfId="38" priority="7" operator="equal">
      <formula>"class"</formula>
    </cfRule>
  </conditionalFormatting>
  <conditionalFormatting sqref="A38">
    <cfRule type="cellIs" dxfId="37" priority="5" operator="equal">
      <formula>"class"</formula>
    </cfRule>
  </conditionalFormatting>
  <conditionalFormatting sqref="A37">
    <cfRule type="cellIs" dxfId="36" priority="6" operator="equal">
      <formula>"class"</formula>
    </cfRule>
  </conditionalFormatting>
  <conditionalFormatting sqref="A11:B11">
    <cfRule type="cellIs" dxfId="35" priority="4" operator="equal">
      <formula>"class"</formula>
    </cfRule>
  </conditionalFormatting>
  <conditionalFormatting sqref="E11">
    <cfRule type="cellIs" dxfId="34" priority="3" operator="equal">
      <formula>"class"</formula>
    </cfRule>
  </conditionalFormatting>
  <conditionalFormatting sqref="A12:B12">
    <cfRule type="cellIs" dxfId="33" priority="2" operator="equal">
      <formula>"class"</formula>
    </cfRule>
  </conditionalFormatting>
  <conditionalFormatting sqref="E12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22F-3DB9-4F16-B5C0-4EC8FC6B4193}">
  <sheetPr>
    <tabColor rgb="FFFF9999"/>
  </sheetPr>
  <dimension ref="A1:AB38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12" sqref="A12:XFD1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0.37421428571428578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0.24779999999999999</v>
      </c>
      <c r="G6" s="14">
        <v>0.52560000000000007</v>
      </c>
      <c r="H6" s="14">
        <v>0.37421428571428578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2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0.4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33</v>
      </c>
      <c r="B15" s="5" t="s">
        <v>11</v>
      </c>
      <c r="C15" s="5"/>
      <c r="D15" s="6" t="s">
        <v>16</v>
      </c>
      <c r="E15" s="5"/>
      <c r="F15" s="12"/>
      <c r="G15" s="12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32</v>
      </c>
      <c r="B16" s="5" t="s">
        <v>11</v>
      </c>
      <c r="C16" s="5"/>
      <c r="D16" s="6" t="s">
        <v>16</v>
      </c>
      <c r="E16" s="5"/>
      <c r="H16" s="12">
        <v>0.2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30</v>
      </c>
      <c r="C17" s="5"/>
      <c r="D17" s="6" t="s">
        <v>11</v>
      </c>
      <c r="E17" s="5"/>
      <c r="H17" s="6">
        <v>0.4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 t="s">
        <v>28</v>
      </c>
      <c r="B18" s="5" t="s">
        <v>10</v>
      </c>
      <c r="C18" s="5"/>
      <c r="D18" s="6" t="s">
        <v>11</v>
      </c>
      <c r="E18" s="5"/>
      <c r="F18" s="6">
        <v>0.22780000000000003</v>
      </c>
      <c r="G18" s="6">
        <v>0.2</v>
      </c>
      <c r="H18" s="6">
        <v>0.33957326956290784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/>
      <c r="B19" s="5" t="s">
        <v>29</v>
      </c>
      <c r="C19" s="5"/>
      <c r="D19" s="6" t="s">
        <v>11</v>
      </c>
      <c r="E19" s="5"/>
      <c r="H19" s="6">
        <v>9.6000000000000002E-2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4"/>
      <c r="B20" s="5" t="s">
        <v>11</v>
      </c>
      <c r="C20" s="5"/>
      <c r="D20" s="6" t="s">
        <v>16</v>
      </c>
      <c r="E20" s="5"/>
      <c r="H20" s="6">
        <v>0.05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4" t="s">
        <v>20</v>
      </c>
      <c r="B21" s="5" t="s">
        <v>21</v>
      </c>
      <c r="C21" s="5"/>
      <c r="D21" s="6" t="s">
        <v>22</v>
      </c>
      <c r="E21" s="5" t="s">
        <v>23</v>
      </c>
      <c r="F21" s="12"/>
      <c r="G21" s="12"/>
      <c r="H21" s="12">
        <f>H25*$H$26</f>
        <v>-3.1415700000000002</v>
      </c>
      <c r="I21" s="12">
        <f t="shared" ref="I21:AB21" si="0">I25*$H$26</f>
        <v>-2.8274130000000004</v>
      </c>
      <c r="J21" s="12">
        <f t="shared" si="0"/>
        <v>-2.5132560000000002</v>
      </c>
      <c r="K21" s="12">
        <f t="shared" si="0"/>
        <v>-2.1990990000000004</v>
      </c>
      <c r="L21" s="12">
        <f t="shared" si="0"/>
        <v>-1.8849420000000003</v>
      </c>
      <c r="M21" s="12">
        <f t="shared" si="0"/>
        <v>-1.5707850000000001</v>
      </c>
      <c r="N21" s="12">
        <f t="shared" si="0"/>
        <v>-1.2566280000000001</v>
      </c>
      <c r="O21" s="12">
        <f t="shared" si="0"/>
        <v>-0.94247100000000017</v>
      </c>
      <c r="P21" s="12">
        <f t="shared" si="0"/>
        <v>-0.62831400000000004</v>
      </c>
      <c r="Q21" s="12">
        <f t="shared" si="0"/>
        <v>-0.31415700000000002</v>
      </c>
      <c r="R21" s="12">
        <f t="shared" si="0"/>
        <v>0</v>
      </c>
      <c r="S21" s="12">
        <f t="shared" si="0"/>
        <v>0.31415700000000002</v>
      </c>
      <c r="T21" s="12">
        <f t="shared" si="0"/>
        <v>0.62831400000000004</v>
      </c>
      <c r="U21" s="12">
        <f t="shared" si="0"/>
        <v>0.94247100000000017</v>
      </c>
      <c r="V21" s="12">
        <f t="shared" si="0"/>
        <v>1.2566280000000001</v>
      </c>
      <c r="W21" s="12">
        <f t="shared" si="0"/>
        <v>1.5707850000000001</v>
      </c>
      <c r="X21" s="12">
        <f t="shared" si="0"/>
        <v>1.8849420000000003</v>
      </c>
      <c r="Y21" s="12">
        <f t="shared" si="0"/>
        <v>2.1990990000000004</v>
      </c>
      <c r="Z21" s="12">
        <f t="shared" si="0"/>
        <v>2.5132560000000002</v>
      </c>
      <c r="AA21" s="12">
        <f t="shared" si="0"/>
        <v>2.8274130000000004</v>
      </c>
      <c r="AB21" s="12">
        <f t="shared" si="0"/>
        <v>3.1415700000000002</v>
      </c>
    </row>
    <row r="22" spans="1:28" s="6" customFormat="1" x14ac:dyDescent="0.25">
      <c r="A22" s="4"/>
      <c r="B22" s="5" t="s">
        <v>24</v>
      </c>
      <c r="C22" s="5"/>
      <c r="D22" s="6" t="s">
        <v>11</v>
      </c>
      <c r="E22" s="5" t="s">
        <v>25</v>
      </c>
      <c r="F22" s="12"/>
      <c r="G22" s="12"/>
      <c r="H22" s="12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7"/>
    </row>
    <row r="25" spans="1:28" s="6" customFormat="1" x14ac:dyDescent="0.25">
      <c r="A25" s="15"/>
      <c r="F25" s="7"/>
      <c r="G25" s="7"/>
      <c r="H25" s="12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s="6" customFormat="1" x14ac:dyDescent="0.25">
      <c r="A26" s="15"/>
      <c r="H26" s="6">
        <f>3.14157/180</f>
        <v>1.7453166666666669E-2</v>
      </c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F29" s="7"/>
      <c r="G29" s="7"/>
      <c r="H29" s="7"/>
    </row>
    <row r="30" spans="1:28" s="6" customFormat="1" x14ac:dyDescent="0.25">
      <c r="A30" s="15"/>
      <c r="F30" s="7"/>
      <c r="G30" s="7"/>
      <c r="H30" s="7"/>
    </row>
    <row r="31" spans="1:28" s="6" customFormat="1" x14ac:dyDescent="0.25">
      <c r="A31" s="15"/>
      <c r="F31" s="7"/>
      <c r="G31" s="7"/>
      <c r="H31" s="7"/>
    </row>
    <row r="32" spans="1:28" s="6" customFormat="1" x14ac:dyDescent="0.25">
      <c r="A32" s="15"/>
      <c r="F32" s="7"/>
      <c r="G32" s="7"/>
      <c r="H32" s="7"/>
    </row>
    <row r="33" spans="1:8" s="6" customFormat="1" x14ac:dyDescent="0.25">
      <c r="A33" s="15"/>
      <c r="B33" s="15"/>
      <c r="F33" s="7"/>
      <c r="G33" s="7"/>
      <c r="H33" s="7"/>
    </row>
    <row r="34" spans="1:8" s="6" customFormat="1" x14ac:dyDescent="0.25">
      <c r="A34" s="15"/>
      <c r="B34" s="15"/>
      <c r="F34" s="7"/>
      <c r="G34" s="7"/>
      <c r="H34" s="7"/>
    </row>
    <row r="35" spans="1:8" s="6" customFormat="1" x14ac:dyDescent="0.25">
      <c r="A35" s="15"/>
      <c r="F35" s="7"/>
      <c r="G35" s="7"/>
      <c r="H35" s="7"/>
    </row>
    <row r="36" spans="1:8" s="6" customFormat="1" x14ac:dyDescent="0.25">
      <c r="A36" s="15"/>
      <c r="F36" s="7"/>
      <c r="G36" s="7"/>
      <c r="H36" s="7"/>
    </row>
    <row r="37" spans="1:8" s="6" customFormat="1" x14ac:dyDescent="0.25">
      <c r="A37" s="15"/>
      <c r="B37" s="15"/>
      <c r="H37" s="16"/>
    </row>
    <row r="38" spans="1:8" s="6" customFormat="1" x14ac:dyDescent="0.25">
      <c r="A38" s="15"/>
      <c r="B38" s="15"/>
      <c r="H38" s="16"/>
    </row>
  </sheetData>
  <conditionalFormatting sqref="A33:B36 A4:B10 E5:E10 E13:E22 A13:B22">
    <cfRule type="cellIs" dxfId="31" priority="7" operator="equal">
      <formula>"class"</formula>
    </cfRule>
  </conditionalFormatting>
  <conditionalFormatting sqref="A38">
    <cfRule type="cellIs" dxfId="30" priority="5" operator="equal">
      <formula>"class"</formula>
    </cfRule>
  </conditionalFormatting>
  <conditionalFormatting sqref="A37">
    <cfRule type="cellIs" dxfId="29" priority="6" operator="equal">
      <formula>"class"</formula>
    </cfRule>
  </conditionalFormatting>
  <conditionalFormatting sqref="A11:B11">
    <cfRule type="cellIs" dxfId="28" priority="4" operator="equal">
      <formula>"class"</formula>
    </cfRule>
  </conditionalFormatting>
  <conditionalFormatting sqref="E11">
    <cfRule type="cellIs" dxfId="27" priority="3" operator="equal">
      <formula>"class"</formula>
    </cfRule>
  </conditionalFormatting>
  <conditionalFormatting sqref="A12:B12">
    <cfRule type="cellIs" dxfId="26" priority="2" operator="equal">
      <formula>"class"</formula>
    </cfRule>
  </conditionalFormatting>
  <conditionalFormatting sqref="E12">
    <cfRule type="cellIs" dxfId="25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1EB-00BD-4D32-9768-361F74323707}">
  <sheetPr>
    <tabColor rgb="FFFF9999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12" sqref="A12:XFD1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43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0.24779999999999999</v>
      </c>
      <c r="G5" s="12">
        <v>0</v>
      </c>
      <c r="H5" s="14">
        <v>0.31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42</v>
      </c>
      <c r="F6" s="14">
        <v>0.24779999999999999</v>
      </c>
      <c r="G6" s="14">
        <v>0.32</v>
      </c>
      <c r="H6" s="14">
        <v>0.31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12">
        <v>-1.0213531220517</v>
      </c>
      <c r="G9" s="12">
        <v>0.37675517503754502</v>
      </c>
      <c r="H9" s="12">
        <v>0.92326153885340301</v>
      </c>
      <c r="I9"/>
      <c r="J9"/>
      <c r="K9" t="s">
        <v>49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20</v>
      </c>
      <c r="B13" s="5" t="s">
        <v>21</v>
      </c>
      <c r="C13" s="5"/>
      <c r="D13" s="6" t="s">
        <v>22</v>
      </c>
      <c r="E13" s="5" t="s">
        <v>23</v>
      </c>
      <c r="F13" s="12"/>
      <c r="G13" s="12"/>
      <c r="H13" s="23">
        <f t="shared" ref="H13:AB13" si="0">H18*$H$19</f>
        <v>-3.1415700000000002</v>
      </c>
      <c r="I13" s="23">
        <f t="shared" si="0"/>
        <v>-2.8274130000000004</v>
      </c>
      <c r="J13" s="23">
        <f t="shared" si="0"/>
        <v>-2.5132560000000002</v>
      </c>
      <c r="K13" s="23">
        <f t="shared" si="0"/>
        <v>-2.1990990000000004</v>
      </c>
      <c r="L13" s="23">
        <f t="shared" si="0"/>
        <v>-1.8849420000000003</v>
      </c>
      <c r="M13" s="23">
        <f t="shared" si="0"/>
        <v>-1.5707850000000001</v>
      </c>
      <c r="N13" s="23">
        <f t="shared" si="0"/>
        <v>-1.2566280000000001</v>
      </c>
      <c r="O13" s="23">
        <f t="shared" si="0"/>
        <v>-0.94247100000000017</v>
      </c>
      <c r="P13" s="23">
        <f t="shared" si="0"/>
        <v>-0.62831400000000004</v>
      </c>
      <c r="Q13" s="23">
        <f t="shared" si="0"/>
        <v>-0.31415700000000002</v>
      </c>
      <c r="R13" s="28">
        <f t="shared" si="0"/>
        <v>0</v>
      </c>
      <c r="S13" s="23">
        <f t="shared" si="0"/>
        <v>0.31415700000000002</v>
      </c>
      <c r="T13" s="23">
        <f t="shared" si="0"/>
        <v>0.62831400000000004</v>
      </c>
      <c r="U13" s="23">
        <f t="shared" si="0"/>
        <v>0.94247100000000017</v>
      </c>
      <c r="V13" s="23">
        <f t="shared" si="0"/>
        <v>1.2566280000000001</v>
      </c>
      <c r="W13" s="23">
        <f t="shared" si="0"/>
        <v>1.5707850000000001</v>
      </c>
      <c r="X13" s="23">
        <f t="shared" si="0"/>
        <v>1.8849420000000003</v>
      </c>
      <c r="Y13" s="23">
        <f t="shared" si="0"/>
        <v>2.1990990000000004</v>
      </c>
      <c r="Z13" s="23">
        <f t="shared" si="0"/>
        <v>2.5132560000000002</v>
      </c>
      <c r="AA13" s="23">
        <f t="shared" si="0"/>
        <v>2.8274130000000004</v>
      </c>
      <c r="AB13" s="23">
        <f t="shared" si="0"/>
        <v>3.1415700000000002</v>
      </c>
    </row>
    <row r="14" spans="1:28" s="6" customFormat="1" x14ac:dyDescent="0.25">
      <c r="A14" s="4"/>
      <c r="B14" s="5" t="s">
        <v>24</v>
      </c>
      <c r="C14" s="5"/>
      <c r="D14" s="6" t="s">
        <v>11</v>
      </c>
      <c r="E14" s="5" t="s">
        <v>25</v>
      </c>
      <c r="F14" s="12"/>
      <c r="G14" s="12"/>
      <c r="H14" s="22">
        <f>H16*$H$17</f>
        <v>-0.18</v>
      </c>
      <c r="I14" s="22">
        <f t="shared" ref="I14:AB14" si="1">I16*$H$17</f>
        <v>-0.1638</v>
      </c>
      <c r="J14" s="22">
        <f t="shared" si="1"/>
        <v>-0.14616000000000001</v>
      </c>
      <c r="K14" s="22">
        <f t="shared" si="1"/>
        <v>-0.12672</v>
      </c>
      <c r="L14" s="22">
        <f t="shared" si="1"/>
        <v>-0.10668000000000001</v>
      </c>
      <c r="M14" s="22">
        <f t="shared" si="1"/>
        <v>-8.7719999999999992E-2</v>
      </c>
      <c r="N14" s="22">
        <f t="shared" si="1"/>
        <v>-7.0679999999999993E-2</v>
      </c>
      <c r="O14" s="22">
        <f t="shared" si="1"/>
        <v>-5.4719999999999998E-2</v>
      </c>
      <c r="P14" s="22">
        <f t="shared" si="1"/>
        <v>-3.8159999999999999E-2</v>
      </c>
      <c r="Q14" s="22">
        <f t="shared" si="1"/>
        <v>-1.9800000000000002E-2</v>
      </c>
      <c r="R14" s="26">
        <f t="shared" si="1"/>
        <v>0</v>
      </c>
      <c r="S14" s="22">
        <f t="shared" si="1"/>
        <v>1.9800000000000002E-2</v>
      </c>
      <c r="T14" s="22">
        <f t="shared" si="1"/>
        <v>3.8159999999999999E-2</v>
      </c>
      <c r="U14" s="22">
        <f t="shared" si="1"/>
        <v>5.4719999999999998E-2</v>
      </c>
      <c r="V14" s="22">
        <f t="shared" si="1"/>
        <v>7.0679999999999993E-2</v>
      </c>
      <c r="W14" s="22">
        <f t="shared" si="1"/>
        <v>8.7780000000000011E-2</v>
      </c>
      <c r="X14" s="22">
        <f t="shared" si="1"/>
        <v>0.10668000000000001</v>
      </c>
      <c r="Y14" s="22">
        <f t="shared" si="1"/>
        <v>0.12672</v>
      </c>
      <c r="Z14" s="22">
        <f t="shared" si="1"/>
        <v>0.14616000000000001</v>
      </c>
      <c r="AA14" s="22">
        <f t="shared" si="1"/>
        <v>0.1638</v>
      </c>
      <c r="AB14" s="22">
        <f t="shared" si="1"/>
        <v>0.18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12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1:28" s="6" customFormat="1" x14ac:dyDescent="0.25">
      <c r="A17" s="15"/>
      <c r="F17" s="7"/>
      <c r="G17" s="7"/>
      <c r="H17" s="6">
        <f>0.6</f>
        <v>0.6</v>
      </c>
    </row>
    <row r="18" spans="1:28" s="6" customFormat="1" x14ac:dyDescent="0.25">
      <c r="A18" s="15"/>
      <c r="H18" s="12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1:28" s="6" customFormat="1" x14ac:dyDescent="0.25">
      <c r="A19" s="15"/>
      <c r="F19" s="7"/>
      <c r="G19" s="7"/>
      <c r="H19" s="6">
        <f>3.14157/180</f>
        <v>1.7453166666666669E-2</v>
      </c>
    </row>
    <row r="20" spans="1:28" s="6" customFormat="1" x14ac:dyDescent="0.25">
      <c r="A20" s="15"/>
      <c r="F20" s="7"/>
      <c r="G20" s="7"/>
      <c r="H20" s="7"/>
    </row>
    <row r="21" spans="1:28" s="6" customFormat="1" x14ac:dyDescent="0.25">
      <c r="A21" s="15"/>
      <c r="F21" s="7"/>
      <c r="G21" s="7"/>
      <c r="H21" s="7"/>
      <c r="I21" s="6">
        <v>5</v>
      </c>
      <c r="K21" s="7">
        <v>-1.0213531220517</v>
      </c>
      <c r="L21" s="7">
        <v>0.37675517503754502</v>
      </c>
      <c r="M21" s="7">
        <v>0.92326153885340301</v>
      </c>
      <c r="N21" s="6" t="s">
        <v>50</v>
      </c>
    </row>
    <row r="22" spans="1:28" s="6" customFormat="1" x14ac:dyDescent="0.25">
      <c r="A22" s="15"/>
      <c r="F22" s="7"/>
      <c r="G22" s="7"/>
      <c r="H22" s="7"/>
      <c r="I22" s="6">
        <v>4</v>
      </c>
      <c r="K22" s="21">
        <v>-0.91420000000000001</v>
      </c>
      <c r="L22" s="21">
        <v>0.3755</v>
      </c>
      <c r="M22" s="21">
        <v>0.85660000000000003</v>
      </c>
    </row>
    <row r="23" spans="1:28" s="6" customFormat="1" x14ac:dyDescent="0.25">
      <c r="A23" s="15"/>
      <c r="F23" s="7"/>
      <c r="G23" s="7"/>
      <c r="H23" s="7"/>
      <c r="I23" s="6">
        <f>I21-I22</f>
        <v>1</v>
      </c>
      <c r="L23" s="21"/>
      <c r="M23" s="21"/>
    </row>
    <row r="24" spans="1:28" s="6" customFormat="1" x14ac:dyDescent="0.25">
      <c r="A24" s="15"/>
      <c r="F24" s="7"/>
      <c r="G24" s="7"/>
      <c r="H24" s="7"/>
      <c r="K24" s="7">
        <v>-1.2171799999999999</v>
      </c>
      <c r="L24" s="7">
        <v>0.45050000000000001</v>
      </c>
      <c r="M24" s="7">
        <v>0.82255</v>
      </c>
      <c r="N24" s="6" t="s">
        <v>51</v>
      </c>
    </row>
    <row r="25" spans="1:28" s="6" customFormat="1" x14ac:dyDescent="0.25">
      <c r="A25" s="15"/>
      <c r="B25" s="15"/>
      <c r="F25" s="7"/>
      <c r="G25" s="7"/>
      <c r="H25" s="7"/>
      <c r="K25" s="14">
        <f>K24+K21-K22</f>
        <v>-1.3243331220516996</v>
      </c>
      <c r="L25" s="14">
        <f>L24+L21-L22</f>
        <v>0.45175517503754498</v>
      </c>
      <c r="M25" s="14">
        <f>M24+M21-M22</f>
        <v>0.88921153885340298</v>
      </c>
    </row>
    <row r="26" spans="1:28" s="6" customFormat="1" x14ac:dyDescent="0.25">
      <c r="A26" s="15"/>
      <c r="B26" s="15"/>
      <c r="F26" s="7"/>
      <c r="G26" s="7"/>
      <c r="H26" s="7"/>
    </row>
    <row r="27" spans="1:28" s="6" customFormat="1" x14ac:dyDescent="0.25">
      <c r="A27" s="15"/>
      <c r="F27" s="7"/>
      <c r="G27" s="7"/>
      <c r="H27" s="7"/>
      <c r="K27" s="12">
        <v>1.2710307999999999</v>
      </c>
      <c r="L27" s="12">
        <v>0.55801000000000001</v>
      </c>
      <c r="M27" s="12">
        <v>1.2685808000000001</v>
      </c>
      <c r="N27" s="6" t="s">
        <v>52</v>
      </c>
    </row>
    <row r="28" spans="1:28" s="6" customFormat="1" x14ac:dyDescent="0.25">
      <c r="A28" s="15"/>
      <c r="F28" s="7"/>
      <c r="G28" s="7"/>
      <c r="H28" s="7"/>
      <c r="K28" s="21">
        <f>K27+K21-K22</f>
        <v>1.1638776779483</v>
      </c>
      <c r="L28" s="21">
        <f>L27+L21-L22</f>
        <v>0.55926517503754503</v>
      </c>
      <c r="M28" s="21">
        <f>M27+M21-M22</f>
        <v>1.3352423388534029</v>
      </c>
    </row>
    <row r="29" spans="1:28" s="6" customFormat="1" x14ac:dyDescent="0.25">
      <c r="A29" s="15"/>
      <c r="B29" s="15"/>
      <c r="H29" s="16"/>
    </row>
    <row r="30" spans="1:28" s="6" customFormat="1" x14ac:dyDescent="0.25">
      <c r="A30" s="15"/>
      <c r="B30" s="15"/>
      <c r="H30" s="16"/>
    </row>
  </sheetData>
  <conditionalFormatting sqref="A25:B26 A4:B10 A13:B14">
    <cfRule type="cellIs" dxfId="24" priority="8" operator="equal">
      <formula>"class"</formula>
    </cfRule>
  </conditionalFormatting>
  <conditionalFormatting sqref="A27:B28">
    <cfRule type="cellIs" dxfId="23" priority="9" operator="equal">
      <formula>"class"</formula>
    </cfRule>
  </conditionalFormatting>
  <conditionalFormatting sqref="A30">
    <cfRule type="cellIs" dxfId="22" priority="6" operator="equal">
      <formula>"class"</formula>
    </cfRule>
  </conditionalFormatting>
  <conditionalFormatting sqref="A29">
    <cfRule type="cellIs" dxfId="21" priority="7" operator="equal">
      <formula>"class"</formula>
    </cfRule>
  </conditionalFormatting>
  <conditionalFormatting sqref="E5:E10 E13:E14">
    <cfRule type="cellIs" dxfId="20" priority="5" operator="equal">
      <formula>"class"</formula>
    </cfRule>
  </conditionalFormatting>
  <conditionalFormatting sqref="A11:B11">
    <cfRule type="cellIs" dxfId="19" priority="4" operator="equal">
      <formula>"class"</formula>
    </cfRule>
  </conditionalFormatting>
  <conditionalFormatting sqref="E11">
    <cfRule type="cellIs" dxfId="18" priority="3" operator="equal">
      <formula>"class"</formula>
    </cfRule>
  </conditionalFormatting>
  <conditionalFormatting sqref="A12:B12">
    <cfRule type="cellIs" dxfId="17" priority="2" operator="equal">
      <formula>"class"</formula>
    </cfRule>
  </conditionalFormatting>
  <conditionalFormatting sqref="E12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1F8-FCB7-48C3-AF57-805C6484F0E1}">
  <sheetPr>
    <tabColor rgb="FFFF9999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12" sqref="A12:XFD1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48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0.3478</v>
      </c>
      <c r="G5" s="12">
        <v>0</v>
      </c>
      <c r="H5" s="14">
        <v>0.6113615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42</v>
      </c>
      <c r="F6" s="14">
        <v>0.3478</v>
      </c>
      <c r="G6" s="14">
        <v>0.36</v>
      </c>
      <c r="H6" s="14">
        <v>0.6113615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12">
        <v>1.18</v>
      </c>
      <c r="G9" s="12">
        <v>0.55926517503754503</v>
      </c>
      <c r="H9" s="12">
        <v>1.34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0.78888879999999995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20</v>
      </c>
      <c r="B13" s="5" t="s">
        <v>21</v>
      </c>
      <c r="C13" s="5"/>
      <c r="D13" s="6" t="s">
        <v>22</v>
      </c>
      <c r="E13" s="5" t="s">
        <v>23</v>
      </c>
      <c r="F13" s="12"/>
      <c r="G13" s="12"/>
      <c r="H13" s="22">
        <f>H17*$H$18</f>
        <v>-3.1415700000000002</v>
      </c>
      <c r="I13" s="22">
        <f t="shared" ref="I13:AB13" si="0">I17*$H$18</f>
        <v>-2.8274130000000004</v>
      </c>
      <c r="J13" s="22">
        <f t="shared" si="0"/>
        <v>-2.5132560000000002</v>
      </c>
      <c r="K13" s="22">
        <f t="shared" si="0"/>
        <v>-2.1990990000000004</v>
      </c>
      <c r="L13" s="22">
        <f t="shared" si="0"/>
        <v>-1.8849420000000003</v>
      </c>
      <c r="M13" s="22">
        <f t="shared" si="0"/>
        <v>-1.5707850000000001</v>
      </c>
      <c r="N13" s="22">
        <f t="shared" si="0"/>
        <v>-1.2566280000000001</v>
      </c>
      <c r="O13" s="22">
        <f t="shared" si="0"/>
        <v>-0.94247100000000017</v>
      </c>
      <c r="P13" s="22">
        <f t="shared" si="0"/>
        <v>-0.62831400000000004</v>
      </c>
      <c r="Q13" s="22">
        <f t="shared" si="0"/>
        <v>-0.31415700000000002</v>
      </c>
      <c r="R13" s="26">
        <f t="shared" si="0"/>
        <v>0</v>
      </c>
      <c r="S13" s="22">
        <f t="shared" si="0"/>
        <v>0.31415700000000002</v>
      </c>
      <c r="T13" s="22">
        <f t="shared" si="0"/>
        <v>0.62831400000000004</v>
      </c>
      <c r="U13" s="22">
        <f t="shared" si="0"/>
        <v>0.94247100000000017</v>
      </c>
      <c r="V13" s="22">
        <f t="shared" si="0"/>
        <v>1.2566280000000001</v>
      </c>
      <c r="W13" s="22">
        <f t="shared" si="0"/>
        <v>1.5707850000000001</v>
      </c>
      <c r="X13" s="22">
        <f t="shared" si="0"/>
        <v>1.8849420000000003</v>
      </c>
      <c r="Y13" s="22">
        <f t="shared" si="0"/>
        <v>2.1990990000000004</v>
      </c>
      <c r="Z13" s="22">
        <f t="shared" si="0"/>
        <v>2.5132560000000002</v>
      </c>
      <c r="AA13" s="22">
        <f t="shared" si="0"/>
        <v>2.8274130000000004</v>
      </c>
      <c r="AB13" s="22">
        <f t="shared" si="0"/>
        <v>3.1415700000000002</v>
      </c>
    </row>
    <row r="14" spans="1:28" s="6" customFormat="1" x14ac:dyDescent="0.25">
      <c r="A14" s="4"/>
      <c r="B14" s="5" t="s">
        <v>24</v>
      </c>
      <c r="C14" s="5"/>
      <c r="D14" s="6" t="s">
        <v>11</v>
      </c>
      <c r="E14" s="5" t="s">
        <v>25</v>
      </c>
      <c r="F14" s="12"/>
      <c r="G14" s="12"/>
      <c r="H14" s="22">
        <v>-0.3</v>
      </c>
      <c r="I14" s="25">
        <v>-0.27300000000000002</v>
      </c>
      <c r="J14" s="25">
        <v>-0.24360000000000001</v>
      </c>
      <c r="K14" s="25">
        <v>-0.2112</v>
      </c>
      <c r="L14" s="25">
        <v>-0.17780000000000001</v>
      </c>
      <c r="M14" s="25">
        <v>-0.1462</v>
      </c>
      <c r="N14" s="25">
        <v>-0.1178</v>
      </c>
      <c r="O14" s="25">
        <v>-9.1200000000000003E-2</v>
      </c>
      <c r="P14" s="25">
        <v>-6.3600000000000004E-2</v>
      </c>
      <c r="Q14" s="25">
        <v>-3.3000000000000002E-2</v>
      </c>
      <c r="R14" s="27">
        <v>0</v>
      </c>
      <c r="S14" s="25">
        <v>3.3000000000000002E-2</v>
      </c>
      <c r="T14" s="25">
        <v>6.3600000000000004E-2</v>
      </c>
      <c r="U14" s="25">
        <v>9.1200000000000003E-2</v>
      </c>
      <c r="V14" s="25">
        <v>0.1178</v>
      </c>
      <c r="W14" s="25">
        <v>0.14630000000000001</v>
      </c>
      <c r="X14" s="25">
        <v>0.17780000000000001</v>
      </c>
      <c r="Y14" s="25">
        <v>0.2112</v>
      </c>
      <c r="Z14" s="25">
        <v>0.24360000000000001</v>
      </c>
      <c r="AA14" s="25">
        <v>0.27300000000000002</v>
      </c>
      <c r="AB14" s="25">
        <v>0.3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7"/>
    </row>
    <row r="17" spans="1:28" s="6" customFormat="1" x14ac:dyDescent="0.25">
      <c r="A17" s="15"/>
      <c r="F17" s="7"/>
      <c r="G17" s="7"/>
      <c r="H17" s="12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1:28" s="6" customFormat="1" x14ac:dyDescent="0.25">
      <c r="A18" s="15"/>
      <c r="H18" s="6">
        <f>3.14157/180</f>
        <v>1.7453166666666669E-2</v>
      </c>
    </row>
    <row r="19" spans="1:28" s="6" customFormat="1" x14ac:dyDescent="0.25">
      <c r="A19" s="15"/>
      <c r="F19" s="7"/>
      <c r="G19" s="7"/>
      <c r="H19" s="7"/>
    </row>
    <row r="20" spans="1:28" s="6" customFormat="1" x14ac:dyDescent="0.25">
      <c r="A20" s="15"/>
      <c r="F20" s="7"/>
      <c r="G20" s="7"/>
      <c r="H20" s="7"/>
    </row>
    <row r="21" spans="1:28" s="6" customFormat="1" x14ac:dyDescent="0.25">
      <c r="A21" s="15"/>
      <c r="F21" s="7"/>
      <c r="G21" s="7"/>
      <c r="H21" s="7"/>
    </row>
    <row r="22" spans="1:28" s="6" customFormat="1" x14ac:dyDescent="0.25">
      <c r="A22" s="15"/>
      <c r="F22" s="7"/>
      <c r="G22" s="7"/>
      <c r="H22" s="7"/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7"/>
    </row>
    <row r="25" spans="1:28" s="6" customFormat="1" x14ac:dyDescent="0.25">
      <c r="A25" s="15"/>
      <c r="B25" s="15"/>
      <c r="F25" s="7"/>
      <c r="G25" s="7"/>
      <c r="H25" s="7"/>
    </row>
    <row r="26" spans="1:28" s="6" customFormat="1" x14ac:dyDescent="0.25">
      <c r="A26" s="15"/>
      <c r="B26" s="15"/>
      <c r="F26" s="7"/>
      <c r="G26" s="7"/>
      <c r="H26" s="7"/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B29" s="15"/>
      <c r="H29" s="16"/>
    </row>
    <row r="30" spans="1:28" s="6" customFormat="1" x14ac:dyDescent="0.25">
      <c r="A30" s="15"/>
      <c r="B30" s="15"/>
      <c r="H30" s="16"/>
    </row>
  </sheetData>
  <conditionalFormatting sqref="A25:B26 A4:B10 A13:B14">
    <cfRule type="cellIs" dxfId="15" priority="8" operator="equal">
      <formula>"class"</formula>
    </cfRule>
  </conditionalFormatting>
  <conditionalFormatting sqref="A27:B28">
    <cfRule type="cellIs" dxfId="14" priority="9" operator="equal">
      <formula>"class"</formula>
    </cfRule>
  </conditionalFormatting>
  <conditionalFormatting sqref="A30">
    <cfRule type="cellIs" dxfId="13" priority="6" operator="equal">
      <formula>"class"</formula>
    </cfRule>
  </conditionalFormatting>
  <conditionalFormatting sqref="A29">
    <cfRule type="cellIs" dxfId="12" priority="7" operator="equal">
      <formula>"class"</formula>
    </cfRule>
  </conditionalFormatting>
  <conditionalFormatting sqref="E5:E10 E13:E14">
    <cfRule type="cellIs" dxfId="11" priority="5" operator="equal">
      <formula>"class"</formula>
    </cfRule>
  </conditionalFormatting>
  <conditionalFormatting sqref="A11:B11">
    <cfRule type="cellIs" dxfId="10" priority="4" operator="equal">
      <formula>"class"</formula>
    </cfRule>
  </conditionalFormatting>
  <conditionalFormatting sqref="E11">
    <cfRule type="cellIs" dxfId="9" priority="3" operator="equal">
      <formula>"class"</formula>
    </cfRule>
  </conditionalFormatting>
  <conditionalFormatting sqref="A12:B12">
    <cfRule type="cellIs" dxfId="8" priority="2" operator="equal">
      <formula>"class"</formula>
    </cfRule>
  </conditionalFormatting>
  <conditionalFormatting sqref="E12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DE68-4E21-4C89-B4A9-ED23D7A49E52}">
  <sheetPr>
    <tabColor rgb="FFFF9999"/>
  </sheetPr>
  <dimension ref="A1:AB31"/>
  <sheetViews>
    <sheetView tabSelected="1"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A2" sqref="A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55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54</v>
      </c>
      <c r="I4"/>
      <c r="J4"/>
      <c r="K4"/>
      <c r="L4" t="s">
        <v>53</v>
      </c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9.0499999999999997E-2</v>
      </c>
      <c r="G5" s="12">
        <v>0</v>
      </c>
      <c r="H5" s="14">
        <v>0.11927</v>
      </c>
      <c r="I5"/>
      <c r="J5"/>
      <c r="K5"/>
      <c r="L5" s="12">
        <v>0.3</v>
      </c>
      <c r="M5" s="12">
        <v>0</v>
      </c>
      <c r="N5" s="7">
        <v>0.50249999999999995</v>
      </c>
      <c r="O5"/>
      <c r="P5" s="24">
        <f>L5-F5</f>
        <v>0.20949999999999999</v>
      </c>
      <c r="Q5" s="24">
        <f t="shared" ref="Q5:R5" si="0">M5-G5</f>
        <v>0</v>
      </c>
      <c r="R5" s="24">
        <f t="shared" si="0"/>
        <v>0.38322999999999996</v>
      </c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9.0499999999999997E-2</v>
      </c>
      <c r="G6" s="14">
        <v>0.17899999999999999</v>
      </c>
      <c r="H6" s="14">
        <v>0.11927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-0.46200000000000002</v>
      </c>
      <c r="G9" s="7">
        <v>0</v>
      </c>
      <c r="H9" s="7">
        <v>0.48907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0.11558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30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9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0.17230999999999999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32</v>
      </c>
      <c r="B15" s="5" t="s">
        <v>11</v>
      </c>
      <c r="C15" s="5"/>
      <c r="D15" s="6" t="s">
        <v>16</v>
      </c>
      <c r="E15" s="5"/>
      <c r="F15" s="12"/>
      <c r="G15" s="12"/>
      <c r="H15" s="30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28</v>
      </c>
      <c r="B16" s="5" t="s">
        <v>10</v>
      </c>
      <c r="C16" s="5"/>
      <c r="D16" s="6" t="s">
        <v>11</v>
      </c>
      <c r="E16" s="5"/>
      <c r="F16" s="21">
        <v>7.7869999999999995E-2</v>
      </c>
      <c r="G16" s="21">
        <v>0</v>
      </c>
      <c r="H16" s="21">
        <v>0.10644000000000001</v>
      </c>
      <c r="I16"/>
      <c r="J16"/>
      <c r="K16"/>
      <c r="L16" s="6">
        <v>0.28000000000000003</v>
      </c>
      <c r="M16" s="6">
        <v>0.2</v>
      </c>
      <c r="N16" s="6">
        <v>0.46785898384862201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29</v>
      </c>
      <c r="C17" s="5"/>
      <c r="D17" s="6" t="s">
        <v>11</v>
      </c>
      <c r="E17" s="5"/>
      <c r="H17" s="6">
        <f>0.01365</f>
        <v>1.3650000000000001E-2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/>
      <c r="B18" s="5" t="s">
        <v>11</v>
      </c>
      <c r="C18" s="5"/>
      <c r="D18" s="6" t="s">
        <v>16</v>
      </c>
      <c r="E18" s="5"/>
      <c r="H18" s="6">
        <v>0.05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 t="s">
        <v>20</v>
      </c>
      <c r="B19" s="5" t="s">
        <v>21</v>
      </c>
      <c r="C19" s="5"/>
      <c r="D19" s="6" t="s">
        <v>22</v>
      </c>
      <c r="E19" s="18" t="s">
        <v>34</v>
      </c>
      <c r="F19" s="19"/>
      <c r="G19" s="19"/>
      <c r="H19" s="23">
        <f>H24*$H$25</f>
        <v>-3.1415700000000002</v>
      </c>
      <c r="I19" s="23">
        <f t="shared" ref="I19:AB19" si="1">I24*$H$25</f>
        <v>-2.8274130000000004</v>
      </c>
      <c r="J19" s="23">
        <f t="shared" si="1"/>
        <v>-2.5132560000000002</v>
      </c>
      <c r="K19" s="23">
        <f t="shared" si="1"/>
        <v>-2.1990990000000004</v>
      </c>
      <c r="L19" s="23">
        <f t="shared" si="1"/>
        <v>-1.8849420000000003</v>
      </c>
      <c r="M19" s="23">
        <f t="shared" si="1"/>
        <v>-1.5707850000000001</v>
      </c>
      <c r="N19" s="23">
        <f t="shared" si="1"/>
        <v>-1.2566280000000001</v>
      </c>
      <c r="O19" s="23">
        <f t="shared" si="1"/>
        <v>-0.94247100000000017</v>
      </c>
      <c r="P19" s="23">
        <f t="shared" si="1"/>
        <v>-0.62831400000000004</v>
      </c>
      <c r="Q19" s="23">
        <f t="shared" si="1"/>
        <v>-0.31415700000000002</v>
      </c>
      <c r="R19" s="23">
        <f t="shared" si="1"/>
        <v>0</v>
      </c>
      <c r="S19" s="23">
        <f t="shared" si="1"/>
        <v>0.31415700000000002</v>
      </c>
      <c r="T19" s="23">
        <f t="shared" si="1"/>
        <v>0.62831400000000004</v>
      </c>
      <c r="U19" s="23">
        <f t="shared" si="1"/>
        <v>0.94247100000000017</v>
      </c>
      <c r="V19" s="23">
        <f t="shared" si="1"/>
        <v>1.2566280000000001</v>
      </c>
      <c r="W19" s="23">
        <f t="shared" si="1"/>
        <v>1.5707850000000001</v>
      </c>
      <c r="X19" s="23">
        <f t="shared" si="1"/>
        <v>1.8849420000000003</v>
      </c>
      <c r="Y19" s="23">
        <f t="shared" si="1"/>
        <v>2.1990990000000004</v>
      </c>
      <c r="Z19" s="23">
        <f t="shared" si="1"/>
        <v>2.5132560000000002</v>
      </c>
      <c r="AA19" s="23">
        <f t="shared" si="1"/>
        <v>2.8274130000000004</v>
      </c>
      <c r="AB19" s="23">
        <f t="shared" si="1"/>
        <v>3.1415700000000002</v>
      </c>
    </row>
    <row r="20" spans="1:28" s="6" customFormat="1" x14ac:dyDescent="0.25">
      <c r="A20" s="4"/>
      <c r="B20" s="5" t="s">
        <v>24</v>
      </c>
      <c r="C20" s="5"/>
      <c r="D20" s="6" t="s">
        <v>11</v>
      </c>
      <c r="E20" s="18" t="s">
        <v>35</v>
      </c>
      <c r="F20" s="19"/>
      <c r="G20" s="19"/>
      <c r="H20" s="22">
        <f>H19*$H$26*180/3.14159</f>
        <v>-4.2893726928084193E-2</v>
      </c>
      <c r="I20" s="22">
        <f t="shared" ref="I20:AB20" si="2">I19*$H$26*180/3.14159</f>
        <v>-3.8604354235275778E-2</v>
      </c>
      <c r="J20" s="22">
        <f t="shared" si="2"/>
        <v>-3.431498154246735E-2</v>
      </c>
      <c r="K20" s="22">
        <f t="shared" si="2"/>
        <v>-3.0025608849658939E-2</v>
      </c>
      <c r="L20" s="22">
        <f t="shared" si="2"/>
        <v>-2.5736236156850518E-2</v>
      </c>
      <c r="M20" s="22">
        <f t="shared" si="2"/>
        <v>-2.1446863464042096E-2</v>
      </c>
      <c r="N20" s="22">
        <f t="shared" si="2"/>
        <v>-1.7157490771233675E-2</v>
      </c>
      <c r="O20" s="22">
        <f t="shared" si="2"/>
        <v>-1.2868118078425259E-2</v>
      </c>
      <c r="P20" s="22">
        <f t="shared" si="2"/>
        <v>-8.5787453856168375E-3</v>
      </c>
      <c r="Q20" s="22">
        <f t="shared" si="2"/>
        <v>-4.2893726928084188E-3</v>
      </c>
      <c r="R20" s="22">
        <f t="shared" si="2"/>
        <v>0</v>
      </c>
      <c r="S20" s="22">
        <f t="shared" si="2"/>
        <v>4.2893726928084188E-3</v>
      </c>
      <c r="T20" s="22">
        <f t="shared" si="2"/>
        <v>8.5787453856168375E-3</v>
      </c>
      <c r="U20" s="22">
        <f t="shared" si="2"/>
        <v>1.2868118078425259E-2</v>
      </c>
      <c r="V20" s="22">
        <f t="shared" si="2"/>
        <v>1.7157490771233675E-2</v>
      </c>
      <c r="W20" s="22">
        <f t="shared" si="2"/>
        <v>2.1446863464042096E-2</v>
      </c>
      <c r="X20" s="22">
        <f t="shared" si="2"/>
        <v>2.5736236156850518E-2</v>
      </c>
      <c r="Y20" s="22">
        <f t="shared" si="2"/>
        <v>3.0025608849658939E-2</v>
      </c>
      <c r="Z20" s="22">
        <f t="shared" si="2"/>
        <v>3.431498154246735E-2</v>
      </c>
      <c r="AA20" s="22">
        <f t="shared" si="2"/>
        <v>3.8604354235275778E-2</v>
      </c>
      <c r="AB20" s="22">
        <f t="shared" si="2"/>
        <v>4.2893726928084193E-2</v>
      </c>
    </row>
    <row r="21" spans="1:28" s="6" customFormat="1" x14ac:dyDescent="0.25">
      <c r="A21" s="15"/>
      <c r="F21" s="7"/>
      <c r="G21" s="7"/>
      <c r="H21" s="7"/>
    </row>
    <row r="22" spans="1:28" s="6" customFormat="1" x14ac:dyDescent="0.25">
      <c r="A22" s="15"/>
      <c r="F22" s="7"/>
      <c r="G22" s="7"/>
      <c r="H22" s="12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s="6" customFormat="1" x14ac:dyDescent="0.25">
      <c r="A23" s="15"/>
      <c r="F23" s="7"/>
      <c r="G23" s="7"/>
      <c r="H23" s="6">
        <f>0.6</f>
        <v>0.6</v>
      </c>
    </row>
    <row r="24" spans="1:28" s="6" customFormat="1" x14ac:dyDescent="0.25">
      <c r="A24" s="15"/>
      <c r="B24" s="15"/>
      <c r="F24" s="7"/>
      <c r="G24" s="7"/>
      <c r="H24" s="12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s="6" customFormat="1" x14ac:dyDescent="0.25">
      <c r="A25" s="15"/>
      <c r="B25" s="15"/>
      <c r="H25" s="6">
        <f>3.14157/180</f>
        <v>1.7453166666666669E-2</v>
      </c>
    </row>
    <row r="26" spans="1:28" s="6" customFormat="1" x14ac:dyDescent="0.25">
      <c r="A26" s="15"/>
      <c r="H26" s="6">
        <f>0.0002383</f>
        <v>2.3829999999999999E-4</v>
      </c>
      <c r="J26" s="6" t="s">
        <v>56</v>
      </c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B28" s="15"/>
      <c r="H28" s="16"/>
    </row>
    <row r="29" spans="1:28" s="6" customFormat="1" x14ac:dyDescent="0.25">
      <c r="A29" s="15"/>
      <c r="B29" s="15"/>
      <c r="H29" s="16"/>
    </row>
    <row r="30" spans="1:28" x14ac:dyDescent="0.25">
      <c r="E30" s="18" t="s">
        <v>37</v>
      </c>
      <c r="F30" s="20"/>
      <c r="G30" s="20"/>
      <c r="H30" s="20"/>
      <c r="I30" s="18"/>
      <c r="J30" s="18"/>
    </row>
    <row r="31" spans="1:28" x14ac:dyDescent="0.25">
      <c r="E31" s="18" t="s">
        <v>38</v>
      </c>
      <c r="F31" s="20"/>
      <c r="G31" s="20"/>
      <c r="H31" s="20"/>
      <c r="I31" s="18"/>
      <c r="J31" s="18"/>
    </row>
  </sheetData>
  <conditionalFormatting sqref="A24:B27 A4:B10 E5:E10 E13:E20 A13:B20">
    <cfRule type="cellIs" dxfId="6" priority="7" operator="equal">
      <formula>"class"</formula>
    </cfRule>
  </conditionalFormatting>
  <conditionalFormatting sqref="A29">
    <cfRule type="cellIs" dxfId="5" priority="5" operator="equal">
      <formula>"class"</formula>
    </cfRule>
  </conditionalFormatting>
  <conditionalFormatting sqref="A28">
    <cfRule type="cellIs" dxfId="4" priority="6" operator="equal">
      <formula>"class"</formula>
    </cfRule>
  </conditionalFormatting>
  <conditionalFormatting sqref="A11:B11">
    <cfRule type="cellIs" dxfId="3" priority="4" operator="equal">
      <formula>"class"</formula>
    </cfRule>
  </conditionalFormatting>
  <conditionalFormatting sqref="E11">
    <cfRule type="cellIs" dxfId="2" priority="3" operator="equal">
      <formula>"class"</formula>
    </cfRule>
  </conditionalFormatting>
  <conditionalFormatting sqref="A12:B12">
    <cfRule type="cellIs" dxfId="1" priority="2" operator="equal">
      <formula>"class"</formula>
    </cfRule>
  </conditionalFormatting>
  <conditionalFormatting sqref="E1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RWheel_HambaLG_f</vt:lpstr>
      <vt:lpstr>WDrivenRack_HambaLG_f</vt:lpstr>
      <vt:lpstr>RDrivenShafts_HambaLG</vt:lpstr>
      <vt:lpstr>RStaticShafts_HambaLG</vt:lpstr>
      <vt:lpstr>RWheel_Hamba_f</vt:lpstr>
      <vt:lpstr>RWheel_Bus_Makhulu_f</vt:lpstr>
      <vt:lpstr>WDrivenRack_1UJ_Achilles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2022-07-30T13:57:41Z</dcterms:modified>
</cp:coreProperties>
</file>