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13_ncr:1_{13C9E92A-3BCB-4453-991D-9AB9E135B454}" xr6:coauthVersionLast="47" xr6:coauthVersionMax="47" xr10:uidLastSave="{00000000-0000-0000-0000-000000000000}"/>
  <bookViews>
    <workbookView xWindow="-120" yWindow="-120" windowWidth="29040" windowHeight="15720" activeTab="4" xr2:uid="{86C44CE1-1010-4E30-92B1-BDE677C7682C}"/>
  </bookViews>
  <sheets>
    <sheet name="2024b_250205_2227" sheetId="21" r:id="rId1"/>
    <sheet name="2024b_250206_2041" sheetId="22" r:id="rId2"/>
    <sheet name="2024b_250207_0944" sheetId="23" r:id="rId3"/>
    <sheet name="2024b_250419_1657" sheetId="24" r:id="rId4"/>
    <sheet name="2024b_250504_0030" sheetId="25" r:id="rId5"/>
  </sheets>
  <definedNames>
    <definedName name="_xlnm._FilterDatabase" localSheetId="0" hidden="1">'2024b_250205_2227'!$A$1:$P$269</definedName>
    <definedName name="_xlnm._FilterDatabase" localSheetId="3" hidden="1">'2024b_250419_1657'!$A$1:$P$287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5" l="1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O264" i="25"/>
  <c r="O265" i="25"/>
  <c r="O266" i="25"/>
  <c r="O267" i="25"/>
  <c r="O268" i="25"/>
  <c r="O269" i="25"/>
  <c r="O270" i="25"/>
  <c r="O271" i="25"/>
  <c r="O272" i="25"/>
  <c r="O273" i="25"/>
  <c r="O274" i="25"/>
  <c r="O275" i="25"/>
  <c r="O276" i="25"/>
  <c r="O277" i="25"/>
  <c r="O278" i="25"/>
  <c r="O279" i="25"/>
  <c r="O280" i="25"/>
  <c r="O281" i="25"/>
  <c r="O282" i="25"/>
  <c r="O283" i="25"/>
  <c r="O284" i="25"/>
  <c r="O285" i="25"/>
  <c r="O286" i="25"/>
  <c r="O287" i="25"/>
  <c r="O288" i="25"/>
  <c r="O2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163" i="24"/>
  <c r="O164" i="24"/>
  <c r="O165" i="24"/>
  <c r="O166" i="24"/>
  <c r="O167" i="24"/>
  <c r="O168" i="24"/>
  <c r="O169" i="24"/>
  <c r="O170" i="24"/>
  <c r="O171" i="24"/>
  <c r="O172" i="24"/>
  <c r="O173" i="24"/>
  <c r="O174" i="24"/>
  <c r="O175" i="24"/>
  <c r="O176" i="24"/>
  <c r="O177" i="24"/>
  <c r="O178" i="24"/>
  <c r="O179" i="24"/>
  <c r="O180" i="24"/>
  <c r="O181" i="24"/>
  <c r="O182" i="24"/>
  <c r="O183" i="24"/>
  <c r="O184" i="24"/>
  <c r="O185" i="24"/>
  <c r="O186" i="24"/>
  <c r="O187" i="24"/>
  <c r="O188" i="24"/>
  <c r="O189" i="24"/>
  <c r="O190" i="24"/>
  <c r="O191" i="24"/>
  <c r="O192" i="24"/>
  <c r="O193" i="24"/>
  <c r="O194" i="24"/>
  <c r="O195" i="24"/>
  <c r="O196" i="24"/>
  <c r="O197" i="24"/>
  <c r="O198" i="24"/>
  <c r="O199" i="24"/>
  <c r="O200" i="24"/>
  <c r="O201" i="24"/>
  <c r="O202" i="24"/>
  <c r="O203" i="24"/>
  <c r="O204" i="24"/>
  <c r="O205" i="24"/>
  <c r="O206" i="24"/>
  <c r="O207" i="24"/>
  <c r="O208" i="24"/>
  <c r="O209" i="24"/>
  <c r="O210" i="24"/>
  <c r="O211" i="24"/>
  <c r="O212" i="24"/>
  <c r="O213" i="24"/>
  <c r="O214" i="24"/>
  <c r="O215" i="24"/>
  <c r="O216" i="24"/>
  <c r="O217" i="24"/>
  <c r="O218" i="24"/>
  <c r="O219" i="24"/>
  <c r="O220" i="24"/>
  <c r="O221" i="24"/>
  <c r="O222" i="24"/>
  <c r="O223" i="24"/>
  <c r="O224" i="24"/>
  <c r="O225" i="24"/>
  <c r="O226" i="24"/>
  <c r="O227" i="24"/>
  <c r="O228" i="24"/>
  <c r="O229" i="24"/>
  <c r="O230" i="24"/>
  <c r="O231" i="24"/>
  <c r="O232" i="24"/>
  <c r="O233" i="24"/>
  <c r="O234" i="24"/>
  <c r="O235" i="24"/>
  <c r="O236" i="24"/>
  <c r="O237" i="24"/>
  <c r="O238" i="24"/>
  <c r="O239" i="24"/>
  <c r="O240" i="24"/>
  <c r="O241" i="24"/>
  <c r="O242" i="24"/>
  <c r="O243" i="24"/>
  <c r="O244" i="24"/>
  <c r="O245" i="24"/>
  <c r="O246" i="24"/>
  <c r="O247" i="24"/>
  <c r="O248" i="24"/>
  <c r="O249" i="24"/>
  <c r="O250" i="24"/>
  <c r="O251" i="24"/>
  <c r="O252" i="24"/>
  <c r="O253" i="24"/>
  <c r="O254" i="24"/>
  <c r="O255" i="24"/>
  <c r="O256" i="24"/>
  <c r="O257" i="24"/>
  <c r="O258" i="24"/>
  <c r="O259" i="24"/>
  <c r="O260" i="24"/>
  <c r="O261" i="24"/>
  <c r="O262" i="24"/>
  <c r="O263" i="24"/>
  <c r="O264" i="24"/>
  <c r="O265" i="24"/>
  <c r="O266" i="24"/>
  <c r="O267" i="24"/>
  <c r="O268" i="24"/>
  <c r="O269" i="24"/>
  <c r="O270" i="24"/>
  <c r="O271" i="24"/>
  <c r="O272" i="24"/>
  <c r="O273" i="24"/>
  <c r="O274" i="24"/>
  <c r="O275" i="24"/>
  <c r="O276" i="24"/>
  <c r="O277" i="24"/>
  <c r="O278" i="24"/>
  <c r="O279" i="24"/>
  <c r="O280" i="24"/>
  <c r="O281" i="24"/>
  <c r="O282" i="24"/>
  <c r="O283" i="24"/>
  <c r="O284" i="24"/>
  <c r="O285" i="24"/>
  <c r="O286" i="24"/>
  <c r="O287" i="24"/>
  <c r="O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</calcChain>
</file>

<file path=xl/sharedStrings.xml><?xml version="1.0" encoding="utf-8"?>
<sst xmlns="http://schemas.openxmlformats.org/spreadsheetml/2006/main" count="12559" uniqueCount="147">
  <si>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</si>
  <si>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</si>
  <si>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</si>
  <si>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</si>
  <si>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</si>
  <si>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</si>
  <si>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</si>
  <si>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</si>
  <si>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</si>
  <si>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</si>
  <si>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</si>
  <si>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</si>
  <si>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</si>
  <si>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</si>
  <si>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</si>
  <si>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</si>
  <si>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</si>
  <si>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</si>
  <si>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</si>
  <si>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</si>
  <si>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</si>
  <si>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</si>
  <si>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</si>
  <si>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</si>
  <si>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</si>
  <si>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</si>
  <si>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</si>
  <si>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</si>
  <si>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</si>
  <si>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</si>
  <si>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</si>
  <si>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</si>
  <si>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</si>
  <si>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</si>
  <si>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</si>
  <si>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</si>
  <si>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</si>
  <si>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</si>
  <si>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</si>
  <si>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</si>
  <si>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</si>
  <si>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</si>
  <si>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</si>
  <si>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</si>
  <si>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</si>
  <si>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</si>
  <si>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</si>
  <si>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</si>
  <si>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</si>
  <si>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</si>
  <si>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</si>
  <si>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</si>
  <si>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</si>
  <si>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</si>
  <si>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</si>
  <si>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</si>
  <si>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</si>
  <si>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</si>
  <si>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</si>
  <si>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</si>
  <si>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</si>
  <si>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</si>
  <si>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</si>
  <si>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</si>
  <si>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</si>
  <si>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</si>
  <si>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</si>
  <si>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</si>
  <si>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</si>
  <si>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</si>
  <si>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</si>
  <si>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</si>
  <si>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</si>
  <si>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</si>
  <si>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</si>
  <si>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</si>
  <si>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</si>
  <si>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</si>
  <si>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</si>
  <si>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</si>
  <si>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</si>
  <si>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</si>
  <si>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</si>
  <si>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</si>
  <si>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</si>
  <si>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</si>
  <si>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</si>
  <si>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</si>
  <si>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</si>
  <si>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</si>
  <si>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</si>
  <si>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</si>
  <si>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</si>
  <si>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</si>
  <si>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</si>
  <si>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</si>
  <si>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</si>
  <si>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</si>
  <si>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</si>
  <si>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</si>
  <si>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</si>
  <si>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</si>
  <si>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</si>
  <si>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</si>
  <si>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</si>
  <si>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</si>
  <si>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</si>
  <si>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</si>
  <si>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</si>
  <si>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</si>
  <si>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</si>
  <si>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</si>
  <si>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</si>
  <si>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</si>
  <si>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</si>
  <si>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</si>
  <si>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</si>
  <si>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</si>
  <si>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dwpull</t>
  </si>
  <si>
    <t>bushings</t>
  </si>
  <si>
    <t>GS Uneven Road</t>
  </si>
  <si>
    <t>06-Feb-2025 00:54:19</t>
  </si>
  <si>
    <t>24.2.0.2806996 (R2024b) Update 3</t>
  </si>
  <si>
    <t>v3p9 R24b Grid Surface</t>
  </si>
  <si>
    <t>07-Feb-2025 01:22:07</t>
  </si>
  <si>
    <t>MUC-VIDEOSTUDIO</t>
  </si>
  <si>
    <t>24.2.0.2833386 (R2024b) Update 4</t>
  </si>
  <si>
    <t>MF-Swift Version: 2312</t>
  </si>
  <si>
    <t>3p9 R24b newDrivers vidstudio</t>
  </si>
  <si>
    <t>07-Feb-2025 14:09:43</t>
  </si>
  <si>
    <t>v3p9 R24b LatDrivADT</t>
  </si>
  <si>
    <t>4MotorCool</t>
  </si>
  <si>
    <t>MacPh</t>
  </si>
  <si>
    <t>dwbAU</t>
  </si>
  <si>
    <t>dwpush</t>
  </si>
  <si>
    <t>TwistBeam</t>
  </si>
  <si>
    <t>Fishhook</t>
  </si>
  <si>
    <t>Sine With Dwell</t>
  </si>
  <si>
    <t>Ramp Steer</t>
  </si>
  <si>
    <t>Slalom</t>
  </si>
  <si>
    <t>19-Apr-2025 21:41:09</t>
  </si>
  <si>
    <t>R24b v4p0 KnC Bushings Fishhook</t>
  </si>
  <si>
    <t>Axle3_023</t>
  </si>
  <si>
    <t>Rhuqa3Axle</t>
  </si>
  <si>
    <t>04-May-2025 03:19:46</t>
  </si>
  <si>
    <t>24.2.0.2923080 (R2024b) Update 6</t>
  </si>
  <si>
    <t>v4p0 R24b NewGeo Rhuqa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</si>
</sst>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4EE0-F6D5-4718-91D4-B98EAFA144E0}">
  <dimension ref="A1:R269"/>
  <sheetViews>
    <sheetView topLeftCell="C1"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121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398</v>
      </c>
      <c r="L2" s="4">
        <v>6.6743142000000004</v>
      </c>
      <c r="M2" s="4">
        <v>233.89307510091533</v>
      </c>
      <c r="N2" s="4">
        <v>1.0261622524691431E-2</v>
      </c>
      <c r="O2" s="1" t="str">
        <f>HYPERLINK(".\sm_car_250205_2227\sm_car_250205_2227_001_Ca000TrN_MaWOT_ode23t.png","figure")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 s="4">
        <v>7.5085819000000003</v>
      </c>
      <c r="M3" s="4">
        <v>71.996409601859298</v>
      </c>
      <c r="N3" s="4">
        <v>-0.5494756169917614</v>
      </c>
      <c r="O3" s="1" t="str">
        <f>HYPERLINK(".\sm_car_250205_2227\sm_car_250205_2227_002_Ca000TrN_MaLSS_ode23t.png","figure")</f>
        <v>figure</v>
      </c>
      <c r="P3" t="s">
        <v>15</v>
      </c>
      <c r="R3" s="2" t="s">
        <v>122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401</v>
      </c>
      <c r="L4" s="4">
        <v>7.0231643000000004</v>
      </c>
      <c r="M4" s="4">
        <v>232.86502208791688</v>
      </c>
      <c r="N4" s="4">
        <v>5.2256072038858856E-4</v>
      </c>
      <c r="O4" s="1" t="str">
        <f>HYPERLINK(".\sm_car_250205_2227\sm_car_250205_2227_003_Ca001TrN_MaWOT_ode23t.png","figure")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 s="4">
        <v>8.2804447999999997</v>
      </c>
      <c r="M5" s="4">
        <v>71.688916575799709</v>
      </c>
      <c r="N5" s="4">
        <v>-0.54608187912515971</v>
      </c>
      <c r="O5" s="1" t="str">
        <f>HYPERLINK(".\sm_car_250205_2227\sm_car_250205_2227_004_Ca001TrN_MaLSS_ode23t.png","figure")</f>
        <v>figure</v>
      </c>
      <c r="P5" t="s">
        <v>15</v>
      </c>
      <c r="R5" t="s">
        <v>123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441</v>
      </c>
      <c r="L6" s="4">
        <v>10.7288809</v>
      </c>
      <c r="M6" s="4">
        <v>232.85823268184194</v>
      </c>
      <c r="N6" s="4">
        <v>6.5259686407892661E-2</v>
      </c>
      <c r="O6" s="1" t="str">
        <f>HYPERLINK(".\sm_car_250205_2227\sm_car_250205_2227_005_Ca002TrN_MaWOT_ode23t.png","figure")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10.879284699999999</v>
      </c>
      <c r="M7" s="4">
        <v>71.688031151233133</v>
      </c>
      <c r="N7" s="4">
        <v>-0.54027646486917513</v>
      </c>
      <c r="O7" s="1" t="str">
        <f>HYPERLINK(".\sm_car_250205_2227\sm_car_250205_2227_006_Ca002TrN_MaLSS_ode23t.png","figure")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458</v>
      </c>
      <c r="L8" s="4">
        <v>10.348281</v>
      </c>
      <c r="M8" s="4">
        <v>232.38574918888651</v>
      </c>
      <c r="N8" s="4">
        <v>6.1011658390298727E-2</v>
      </c>
      <c r="O8" s="1" t="str">
        <f>HYPERLINK(".\sm_car_250205_2227\sm_car_250205_2227_007_Ca003TrN_MaWOT_ode23t.png","figure")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557</v>
      </c>
      <c r="L9" s="4">
        <v>13.1439603</v>
      </c>
      <c r="M9" s="4">
        <v>71.558304287522063</v>
      </c>
      <c r="N9" s="4">
        <v>-0.54082519958203923</v>
      </c>
      <c r="O9" s="1" t="str">
        <f>HYPERLINK(".\sm_car_250205_2227\sm_car_250205_2227_008_Ca003TrN_MaLSS_ode23t.png","figure")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1109</v>
      </c>
      <c r="L10" s="4">
        <v>11.4729987</v>
      </c>
      <c r="M10" s="4">
        <v>233.62910536538573</v>
      </c>
      <c r="N10" s="4">
        <v>9.3775246734322353E-3</v>
      </c>
      <c r="O10" s="1" t="str">
        <f>HYPERLINK(".\sm_car_250205_2227\sm_car_250205_2227_009_Ca004TrN_MaWOT_ode23t.png","figure")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1245</v>
      </c>
      <c r="L11" s="4">
        <v>13.8754729</v>
      </c>
      <c r="M11" s="4">
        <v>71.991828445987537</v>
      </c>
      <c r="N11" s="4">
        <v>-0.5563934118894851</v>
      </c>
      <c r="O11" s="1" t="str">
        <f>HYPERLINK(".\sm_car_250205_2227\sm_car_250205_2227_010_Ca004TrN_MaLSS_ode23t.png","figure")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1106</v>
      </c>
      <c r="L12" s="4">
        <v>14.0173024</v>
      </c>
      <c r="M12" s="4">
        <v>232.76042384703018</v>
      </c>
      <c r="N12" s="4">
        <v>1.8513350714324506E-3</v>
      </c>
      <c r="O12" s="1" t="str">
        <f>HYPERLINK(".\sm_car_250205_2227\sm_car_250205_2227_011_Ca005TrN_MaWOT_ode23t.png","figure")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1242</v>
      </c>
      <c r="L13" s="4">
        <v>16.100594399999999</v>
      </c>
      <c r="M13" s="4">
        <v>71.702490964550122</v>
      </c>
      <c r="N13" s="4">
        <v>-0.55050908617817518</v>
      </c>
      <c r="O13" s="1" t="str">
        <f>HYPERLINK(".\sm_car_250205_2227\sm_car_250205_2227_012_Ca005TrN_MaLSS_ode23t.png","figure")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1213</v>
      </c>
      <c r="L14" s="4">
        <v>16.751569100000001</v>
      </c>
      <c r="M14" s="4">
        <v>232.84651823181645</v>
      </c>
      <c r="N14" s="4">
        <v>6.9136169136355952E-2</v>
      </c>
      <c r="O14" s="1" t="str">
        <f>HYPERLINK(".\sm_car_250205_2227\sm_car_250205_2227_013_Ca006TrN_MaWOT_ode23t.png","figure")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1285</v>
      </c>
      <c r="L15" s="4">
        <v>16.8238786</v>
      </c>
      <c r="M15" s="4">
        <v>71.690296413019524</v>
      </c>
      <c r="N15" s="4">
        <v>-0.54466785790266647</v>
      </c>
      <c r="O15" s="1" t="str">
        <f>HYPERLINK(".\sm_car_250205_2227\sm_car_250205_2227_014_Ca006TrN_MaLSS_ode23t.png","figure")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1158</v>
      </c>
      <c r="L16" s="4">
        <v>13.9821743</v>
      </c>
      <c r="M16" s="4">
        <v>232.40379053465188</v>
      </c>
      <c r="N16" s="4">
        <v>6.6832697926039505E-2</v>
      </c>
      <c r="O16" s="1" t="str">
        <f>HYPERLINK(".\sm_car_250205_2227\sm_car_250205_2227_015_Ca007TrN_MaWOT_ode23t.png","figure")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17.781036400000001</v>
      </c>
      <c r="M17" s="4">
        <v>71.565708688424692</v>
      </c>
      <c r="N17" s="4">
        <v>-0.54119111383890839</v>
      </c>
      <c r="O17" s="1" t="str">
        <f>HYPERLINK(".\sm_car_250205_2227\sm_car_250205_2227_016_Ca007TrN_MaLSS_ode23t.png","figure")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407</v>
      </c>
      <c r="L18" s="4">
        <v>5.2654309000000001</v>
      </c>
      <c r="M18" s="4">
        <v>234.4033208477359</v>
      </c>
      <c r="N18" s="4">
        <v>-7.1285932608867481E-2</v>
      </c>
      <c r="O18" s="1" t="str">
        <f>HYPERLINK(".\sm_car_250205_2227\sm_car_250205_2227_017_Ca016TrN_MaWOT_ode23t.png","figure")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494</v>
      </c>
      <c r="L19" s="4">
        <v>5.8438254000000001</v>
      </c>
      <c r="M19" s="4">
        <v>72.260638314079159</v>
      </c>
      <c r="N19" s="4">
        <v>-2.1654947843563699E-2</v>
      </c>
      <c r="O19" s="1" t="str">
        <f>HYPERLINK(".\sm_car_250205_2227\sm_car_250205_2227_018_Ca016TrN_MaLSS_ode23t.png","figure")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399</v>
      </c>
      <c r="L20" s="4">
        <v>7.4084364999999996</v>
      </c>
      <c r="M20" s="4">
        <v>233.86989271524681</v>
      </c>
      <c r="N20" s="4">
        <v>1.9758754011097335E-2</v>
      </c>
      <c r="O20" s="1" t="str">
        <f>HYPERLINK(".\sm_car_250205_2227\sm_car_250205_2227_019_Ca032TrN_MaWOT_ode23t.png","figure")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514</v>
      </c>
      <c r="L21" s="4">
        <v>8.0368233</v>
      </c>
      <c r="M21" s="4">
        <v>71.988949724106291</v>
      </c>
      <c r="N21" s="4">
        <v>-0.53236618908367572</v>
      </c>
      <c r="O21" s="1" t="str">
        <f>HYPERLINK(".\sm_car_250205_2227\sm_car_250205_2227_020_Ca032TrN_MaLSS_ode23t.png","figure")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411</v>
      </c>
      <c r="L22" s="4">
        <v>7.8501976000000004</v>
      </c>
      <c r="M22" s="4">
        <v>233.76976897594068</v>
      </c>
      <c r="N22" s="4">
        <v>-5.7063822112780804E-3</v>
      </c>
      <c r="O22" s="1" t="str">
        <f>HYPERLINK(".\sm_car_250205_2227\sm_car_250205_2227_021_Ca048TrN_MaWOT_ode23t.png","figure")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522</v>
      </c>
      <c r="L23" s="4">
        <v>9.6871685000000003</v>
      </c>
      <c r="M23" s="4">
        <v>71.995765081100743</v>
      </c>
      <c r="N23" s="4">
        <v>-0.53974793897238071</v>
      </c>
      <c r="O23" s="1" t="str">
        <f>HYPERLINK(".\sm_car_250205_2227\sm_car_250205_2227_022_Ca048TrN_MaLSS_ode23t.png","figure")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422</v>
      </c>
      <c r="L24" s="4">
        <v>8.7087266000000003</v>
      </c>
      <c r="M24" s="4">
        <v>233.88977294109276</v>
      </c>
      <c r="N24" s="4">
        <v>2.0019299992676289E-2</v>
      </c>
      <c r="O24" s="1" t="str">
        <f>HYPERLINK(".\sm_car_250205_2227\sm_car_250205_2227_023_Ca064TrN_MaWOT_ode23t.png","figure")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10.168067600000001</v>
      </c>
      <c r="M25" s="4">
        <v>72.005534584979202</v>
      </c>
      <c r="N25" s="4">
        <v>-0.52596955107441834</v>
      </c>
      <c r="O25" s="1" t="str">
        <f>HYPERLINK(".\sm_car_250205_2227\sm_car_250205_2227_024_Ca064TrN_MaLSS_ode23t.png","figure")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9.2801001999999997</v>
      </c>
      <c r="M26" s="4">
        <v>233.72038199436577</v>
      </c>
      <c r="N26" s="4">
        <v>-6.0025544910578136E-3</v>
      </c>
      <c r="O26" s="1" t="str">
        <f>HYPERLINK(".\sm_car_250205_2227\sm_car_250205_2227_025_Ca080TrN_MaWOT_ode23t.png","figure")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522</v>
      </c>
      <c r="L27" s="4">
        <v>11.115311999999999</v>
      </c>
      <c r="M27" s="4">
        <v>71.986971244897362</v>
      </c>
      <c r="N27" s="4">
        <v>-0.5390554287178122</v>
      </c>
      <c r="O27" s="1" t="str">
        <f>HYPERLINK(".\sm_car_250205_2227\sm_car_250205_2227_026_Ca080TrN_MaLSS_ode23t.png","figure")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417</v>
      </c>
      <c r="L28" s="4">
        <v>7.1451171000000002</v>
      </c>
      <c r="M28" s="4">
        <v>235.58608439819207</v>
      </c>
      <c r="N28" s="4">
        <v>3.264232570084484E-2</v>
      </c>
      <c r="O28" s="1" t="str">
        <f>HYPERLINK(".\sm_car_250205_2227\sm_car_250205_2227_027_Ca096TrN_MaWOT_ode23t.png","figure")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4">
        <v>8.3730077000000005</v>
      </c>
      <c r="M29" s="4">
        <v>72.511955923052653</v>
      </c>
      <c r="N29" s="4">
        <v>-0.53781557010692771</v>
      </c>
      <c r="O29" s="1" t="str">
        <f>HYPERLINK(".\sm_car_250205_2227\sm_car_250205_2227_028_Ca096TrN_MaLSS_ode23t.png","figure")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2.6091633000000001</v>
      </c>
      <c r="M30" s="4">
        <v>242.6089250266231</v>
      </c>
      <c r="N30" s="4">
        <v>0.23450595985822392</v>
      </c>
      <c r="O30" s="1" t="str">
        <f>HYPERLINK(".\sm_car_250205_2227\sm_car_250205_2227_029_Ca112TrN_MaWOT_ode23t.png","figure")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2.8036007000000001</v>
      </c>
      <c r="M31" s="4">
        <v>74.659635890023381</v>
      </c>
      <c r="N31" s="4">
        <v>-0.33799621506860861</v>
      </c>
      <c r="O31" s="1" t="str">
        <f>HYPERLINK(".\sm_car_250205_2227\sm_car_250205_2227_030_Ca112TrN_MaLSS_ode23t.png","figure")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2.8190523999999999</v>
      </c>
      <c r="M32" s="4">
        <v>241.49880149911601</v>
      </c>
      <c r="N32" s="4">
        <v>0.22933555890724622</v>
      </c>
      <c r="O32" s="1" t="str">
        <f>HYPERLINK(".\sm_car_250205_2227\sm_car_250205_2227_031_Ca113TrN_MaWOT_ode23t.png","figure")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4">
        <v>3.2812467999999999</v>
      </c>
      <c r="M33" s="4">
        <v>74.346228062681817</v>
      </c>
      <c r="N33" s="4">
        <v>-0.33396938399784559</v>
      </c>
      <c r="O33" s="1" t="str">
        <f>HYPERLINK(".\sm_car_250205_2227\sm_car_250205_2227_032_Ca113TrN_MaLSS_ode23t.png","figure")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 s="4">
        <v>2.9495703</v>
      </c>
      <c r="M34" s="4">
        <v>241.3532193588108</v>
      </c>
      <c r="N34" s="4">
        <v>0.22846118192980672</v>
      </c>
      <c r="O34" s="1" t="str">
        <f>HYPERLINK(".\sm_car_250205_2227\sm_car_250205_2227_033_Ca114TrN_MaWOT_ode23t.png","figure")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480</v>
      </c>
      <c r="L35" s="4">
        <v>3.2559624999999999</v>
      </c>
      <c r="M35" s="4">
        <v>74.350541272525092</v>
      </c>
      <c r="N35" s="4">
        <v>-0.33405490118824027</v>
      </c>
      <c r="O35" s="1" t="str">
        <f>HYPERLINK(".\sm_car_250205_2227\sm_car_250205_2227_034_Ca114TrN_MaLSS_ode23t.png","figure")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390</v>
      </c>
      <c r="L36" s="4">
        <v>3.1747863999999999</v>
      </c>
      <c r="M36" s="4">
        <v>240.88501882186722</v>
      </c>
      <c r="N36" s="4">
        <v>0.22263343431880928</v>
      </c>
      <c r="O36" s="1" t="str">
        <f>HYPERLINK(".\sm_car_250205_2227\sm_car_250205_2227_035_Ca115TrN_MaWOT_ode23t.png","figure")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512</v>
      </c>
      <c r="L37" s="4">
        <v>3.4357093999999999</v>
      </c>
      <c r="M37" s="4">
        <v>74.209540114889393</v>
      </c>
      <c r="N37" s="4">
        <v>-0.33198950009391182</v>
      </c>
      <c r="O37" s="1" t="str">
        <f>HYPERLINK(".\sm_car_250205_2227\sm_car_250205_2227_036_Ca115TrN_MaLSS_ode23t.png","figure")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4.4148788999999997</v>
      </c>
      <c r="M38" s="4">
        <v>242.63118630005806</v>
      </c>
      <c r="N38" s="4">
        <v>0.2327919371692862</v>
      </c>
      <c r="O38" s="1" t="str">
        <f>HYPERLINK(".\sm_car_250205_2227\sm_car_250205_2227_037_Ca116TrN_MaWOT_ode23t.png","figure")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4.8967684</v>
      </c>
      <c r="M39" s="4">
        <v>74.660234080632137</v>
      </c>
      <c r="N39" s="4">
        <v>-0.34043153147504285</v>
      </c>
      <c r="O39" s="1" t="str">
        <f>HYPERLINK(".\sm_car_250205_2227\sm_car_250205_2227_038_Ca116TrN_MaLSS_ode23t.png","figure")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4">
        <v>5.0017506999999997</v>
      </c>
      <c r="M40" s="4">
        <v>241.56097975248917</v>
      </c>
      <c r="N40" s="4">
        <v>0.22971380339965491</v>
      </c>
      <c r="O40" s="1" t="str">
        <f>HYPERLINK(".\sm_car_250205_2227\sm_car_250205_2227_039_Ca117TrN_MaWOT_ode23t.png","figure")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4">
        <v>5.2085667000000004</v>
      </c>
      <c r="M41" s="4">
        <v>74.350658147491714</v>
      </c>
      <c r="N41" s="4">
        <v>-0.33660139121906185</v>
      </c>
      <c r="O41" s="1" t="str">
        <f>HYPERLINK(".\sm_car_250205_2227\sm_car_250205_2227_040_Ca117TrN_MaLSS_ode23t.png","figure")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943</v>
      </c>
      <c r="L42" s="4">
        <v>5.1684923999999999</v>
      </c>
      <c r="M42" s="4">
        <v>241.50511673820654</v>
      </c>
      <c r="N42" s="4">
        <v>0.22806034066150777</v>
      </c>
      <c r="O42" s="1" t="str">
        <f>HYPERLINK(".\sm_car_250205_2227\sm_car_250205_2227_041_Ca118TrN_MaWOT_ode23t.png","figure")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1061</v>
      </c>
      <c r="L43" s="4">
        <v>6.1655651000000002</v>
      </c>
      <c r="M43" s="4">
        <v>74.351553995799762</v>
      </c>
      <c r="N43" s="4">
        <v>-0.33607662289089918</v>
      </c>
      <c r="O43" s="1" t="str">
        <f>HYPERLINK(".\sm_car_250205_2227\sm_car_250205_2227_042_Ca118TrN_MaLSS_ode23t.png","figure")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956</v>
      </c>
      <c r="L44" s="4">
        <v>5.0408564</v>
      </c>
      <c r="M44" s="4">
        <v>240.81333190922908</v>
      </c>
      <c r="N44" s="4">
        <v>0.22681338797812786</v>
      </c>
      <c r="O44" s="1" t="str">
        <f>HYPERLINK(".\sm_car_250205_2227\sm_car_250205_2227_043_Ca119TrN_MaWOT_ode23t.png","figure")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1073</v>
      </c>
      <c r="L45" s="4">
        <v>6.0142115</v>
      </c>
      <c r="M45" s="4">
        <v>74.201377946885074</v>
      </c>
      <c r="N45" s="4">
        <v>-0.33358849979579425</v>
      </c>
      <c r="O45" s="1" t="str">
        <f>HYPERLINK(".\sm_car_250205_2227\sm_car_250205_2227_044_Ca119TrN_MaLSS_ode23t.png","figure")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5.3479763</v>
      </c>
      <c r="M46" s="4">
        <v>100.61935044495536</v>
      </c>
      <c r="N46" s="4">
        <v>-1.4891059414081207E-2</v>
      </c>
      <c r="O46" s="1" t="str">
        <f>HYPERLINK(".\sm_car_250205_2227\sm_car_250205_2227_045_Ca128TrN_MaWOT_ode23t.png","figure")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441</v>
      </c>
      <c r="L47" s="4">
        <v>6.8555352000000003</v>
      </c>
      <c r="M47" s="4">
        <v>37.245859457042698</v>
      </c>
      <c r="N47" s="4">
        <v>-0.13393780168743288</v>
      </c>
      <c r="O47" s="1" t="str">
        <f>HYPERLINK(".\sm_car_250205_2227\sm_car_250205_2227_046_Ca128TrN_MaLSS_ode23t.png","figure")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345</v>
      </c>
      <c r="L48" s="4">
        <v>6.0243627000000002</v>
      </c>
      <c r="M48" s="4">
        <v>232.74003471754992</v>
      </c>
      <c r="N48" s="4">
        <v>6.9241019986991628E-2</v>
      </c>
      <c r="O48" s="1" t="str">
        <f>HYPERLINK(".\sm_car_250205_2227\sm_car_250205_2227_047_Ca129TrN_MaWOT_ode23t.png","figure")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475</v>
      </c>
      <c r="L49" s="4">
        <v>8.1635787999999998</v>
      </c>
      <c r="M49" s="4">
        <v>71.611768455883478</v>
      </c>
      <c r="N49" s="4">
        <v>-0.54059562008761142</v>
      </c>
      <c r="O49" s="1" t="str">
        <f>HYPERLINK(".\sm_car_250205_2227\sm_car_250205_2227_048_Ca129TrN_MaLSS_ode23t.png","figure")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802</v>
      </c>
      <c r="L50" s="4">
        <v>23.220981500000001</v>
      </c>
      <c r="M50" s="4">
        <v>220.15414911419086</v>
      </c>
      <c r="N50" s="4">
        <v>-1.4665671298690044</v>
      </c>
      <c r="O50" s="1" t="str">
        <f>HYPERLINK(".\sm_car_250205_2227\sm_car_250205_2227_049_Ca130TrN_MaWOT_ode23t.png","figure")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776</v>
      </c>
      <c r="L51" s="4">
        <v>20.282930199999999</v>
      </c>
      <c r="M51" s="4">
        <v>69.504368205239501</v>
      </c>
      <c r="N51" s="4">
        <v>-0.5531801596199124</v>
      </c>
      <c r="O51" s="1" t="str">
        <f>HYPERLINK(".\sm_car_250205_2227\sm_car_250205_2227_050_Ca130TrN_MaLSS_ode23t.png","figure")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363</v>
      </c>
      <c r="L52" s="4">
        <v>4.6382133999999997</v>
      </c>
      <c r="M52" s="4">
        <v>232.87338350053321</v>
      </c>
      <c r="N52" s="4">
        <v>-2.708811714464442E-2</v>
      </c>
      <c r="O52" s="1" t="str">
        <f>HYPERLINK(".\sm_car_250205_2227\sm_car_250205_2227_051_Ca131TrN_MaWOT_ode23t.png","figure")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4.9738344999999997</v>
      </c>
      <c r="M53" s="4">
        <v>71.699837997077253</v>
      </c>
      <c r="N53" s="4">
        <v>-0.55156584033401257</v>
      </c>
      <c r="O53" s="1" t="str">
        <f>HYPERLINK(".\sm_car_250205_2227\sm_car_250205_2227_052_Ca131TrN_MaLSS_ode23t.png","figure")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339</v>
      </c>
      <c r="L54" s="4">
        <v>4.3209635999999998</v>
      </c>
      <c r="M54" s="4">
        <v>232.88274622183411</v>
      </c>
      <c r="N54" s="4">
        <v>3.7449205833593219E-3</v>
      </c>
      <c r="O54" s="1" t="str">
        <f>HYPERLINK(".\sm_car_250205_2227\sm_car_250205_2227_053_Ca132TrN_MaWOT_ode23t.png","figure")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5.3478089000000004</v>
      </c>
      <c r="M55" s="4">
        <v>71.715417475150375</v>
      </c>
      <c r="N55" s="4">
        <v>-0.54837793838827675</v>
      </c>
      <c r="O55" s="1" t="str">
        <f>HYPERLINK(".\sm_car_250205_2227\sm_car_250205_2227_054_Ca132TrN_MaLSS_ode23t.png","figure")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342</v>
      </c>
      <c r="L56" s="4">
        <v>4.2440495</v>
      </c>
      <c r="M56" s="4">
        <v>232.62313837856166</v>
      </c>
      <c r="N56" s="4">
        <v>8.987559149041224E-4</v>
      </c>
      <c r="O56" s="1" t="str">
        <f>HYPERLINK(".\sm_car_250205_2227\sm_car_250205_2227_055_Ca133TrN_MaWOT_ode23t.png","figure")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491</v>
      </c>
      <c r="L57" s="4">
        <v>5.4230295999999996</v>
      </c>
      <c r="M57" s="4">
        <v>71.713063764980177</v>
      </c>
      <c r="N57" s="4">
        <v>-0.54391836321961695</v>
      </c>
      <c r="O57" s="1" t="str">
        <f>HYPERLINK(".\sm_car_250205_2227\sm_car_250205_2227_056_Ca133TrN_MaLSS_ode23t.png","figure")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354</v>
      </c>
      <c r="L58" s="4">
        <v>4.4908082</v>
      </c>
      <c r="M58" s="4">
        <v>232.81072383128043</v>
      </c>
      <c r="N58" s="4">
        <v>1.7921306573148647E-3</v>
      </c>
      <c r="O58" s="1" t="str">
        <f>HYPERLINK(".\sm_car_250205_2227\sm_car_250205_2227_057_Ca134TrN_MaWOT_ode23t.png","figure")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507</v>
      </c>
      <c r="L59" s="4">
        <v>5.5624580999999997</v>
      </c>
      <c r="M59" s="4">
        <v>71.712771033124156</v>
      </c>
      <c r="N59" s="4">
        <v>-0.54277909186452866</v>
      </c>
      <c r="O59" s="1" t="str">
        <f>HYPERLINK(".\sm_car_250205_2227\sm_car_250205_2227_058_Ca134TrN_MaLSS_ode23t.png","figure")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357</v>
      </c>
      <c r="L60" s="4">
        <v>4.3997003000000001</v>
      </c>
      <c r="M60" s="4">
        <v>232.85838527654874</v>
      </c>
      <c r="N60" s="4">
        <v>1.4274142515244166E-3</v>
      </c>
      <c r="O60" s="1" t="str">
        <f>HYPERLINK(".\sm_car_250205_2227\sm_car_250205_2227_059_Ca135TrN_MaWOT_ode23t.png","figure")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503</v>
      </c>
      <c r="L61" s="4">
        <v>5.3215865999999998</v>
      </c>
      <c r="M61" s="4">
        <v>71.706728466391198</v>
      </c>
      <c r="N61" s="4">
        <v>-0.54631651984350693</v>
      </c>
      <c r="O61" s="1" t="str">
        <f>HYPERLINK(".\sm_car_250205_2227\sm_car_250205_2227_060_Ca135TrN_MaLSS_ode23t.png","figure")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373</v>
      </c>
      <c r="L62" s="4">
        <v>5.0316466000000002</v>
      </c>
      <c r="M62" s="4">
        <v>232.84624216006912</v>
      </c>
      <c r="N62" s="4">
        <v>6.6899330984147784E-2</v>
      </c>
      <c r="O62" s="1" t="str">
        <f>HYPERLINK(".\sm_car_250205_2227\sm_car_250205_2227_061_Ca136TrN_MaWOT_ode23t.png","figure")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509</v>
      </c>
      <c r="L63" s="4">
        <v>6.60914</v>
      </c>
      <c r="M63" s="4">
        <v>71.70289154747789</v>
      </c>
      <c r="N63" s="4">
        <v>-0.54076981578598404</v>
      </c>
      <c r="O63" s="1" t="str">
        <f>HYPERLINK(".\sm_car_250205_2227\sm_car_250205_2227_062_Ca136TrN_MaLSS_ode23t.png","figure")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324</v>
      </c>
      <c r="L64" s="4">
        <v>4.0350282000000002</v>
      </c>
      <c r="M64" s="4">
        <v>233.83971657729271</v>
      </c>
      <c r="N64" s="4">
        <v>0.14891307589143929</v>
      </c>
      <c r="O64" s="1" t="str">
        <f>HYPERLINK(".\sm_car_250205_2227\sm_car_250205_2227_063_Ca137TrN_MaWOT_ode23t.png","figure")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481</v>
      </c>
      <c r="L65" s="4">
        <v>4.4114364000000004</v>
      </c>
      <c r="M65" s="4">
        <v>71.983584600730836</v>
      </c>
      <c r="N65" s="4">
        <v>-0.52615298303706548</v>
      </c>
      <c r="O65" s="1" t="str">
        <f>HYPERLINK(".\sm_car_250205_2227\sm_car_250205_2227_064_Ca137TrN_MaLSS_ode23t.png","figure")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323</v>
      </c>
      <c r="L66" s="4">
        <v>5.3970976999999998</v>
      </c>
      <c r="M66" s="4">
        <v>233.78823407780283</v>
      </c>
      <c r="N66" s="4">
        <v>0.15789886705228598</v>
      </c>
      <c r="O66" s="1" t="str">
        <f>HYPERLINK(".\sm_car_250205_2227\sm_car_250205_2227_065_Ca138TrN_MaWOT_ode23t.png","figure")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485</v>
      </c>
      <c r="L67" s="4">
        <v>6.1805289999999999</v>
      </c>
      <c r="M67" s="4">
        <v>71.873064648505704</v>
      </c>
      <c r="N67" s="4">
        <v>-0.84723599882806022</v>
      </c>
      <c r="O67" s="1" t="str">
        <f>HYPERLINK(".\sm_car_250205_2227\sm_car_250205_2227_066_Ca138TrN_MaLSS_ode23t.png","figure")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611</v>
      </c>
      <c r="L68" s="4">
        <v>23.0649312</v>
      </c>
      <c r="M68" s="4">
        <v>411.25278923913157</v>
      </c>
      <c r="N68" s="4">
        <v>1.6829963479597079</v>
      </c>
      <c r="O68" s="1" t="str">
        <f>HYPERLINK(".\sm_car_250205_2227\sm_car_250205_2227_067_Ca139TrN_MaWOT_ode23t.png","figure")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619</v>
      </c>
      <c r="L69" s="4">
        <v>15.212452499999999</v>
      </c>
      <c r="M69" s="4">
        <v>157.00822066970207</v>
      </c>
      <c r="N69" s="4">
        <v>-0.56329979148232179</v>
      </c>
      <c r="O69" s="1" t="str">
        <f>HYPERLINK(".\sm_car_250205_2227\sm_car_250205_2227_068_Ca139TrN_MaLSS_ode23t.png","figure")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1916</v>
      </c>
      <c r="L70" s="4">
        <v>32.915783699999999</v>
      </c>
      <c r="M70" s="4">
        <v>411.32466545420391</v>
      </c>
      <c r="N70" s="4">
        <v>1.653252659633536</v>
      </c>
      <c r="O70" s="1" t="str">
        <f>HYPERLINK(".\sm_car_250205_2227\sm_car_250205_2227_069_Ca141TrN_MaWOT_ode23t.png","figure")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1818</v>
      </c>
      <c r="L71" s="4">
        <v>22.505432599999999</v>
      </c>
      <c r="M71" s="4">
        <v>157.07613285883426</v>
      </c>
      <c r="N71" s="4">
        <v>-0.56318800586570894</v>
      </c>
      <c r="O71" s="1" t="str">
        <f>HYPERLINK(".\sm_car_250205_2227\sm_car_250205_2227_070_Ca141TrN_MaLSS_ode23t.png","figure")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369</v>
      </c>
      <c r="L72" s="4">
        <v>16.674648099999999</v>
      </c>
      <c r="M72" s="4">
        <v>96.625934708213336</v>
      </c>
      <c r="N72" s="4">
        <v>-3.7342782017576966E-2</v>
      </c>
      <c r="O72" s="1" t="str">
        <f>HYPERLINK(".\sm_car_250205_2227\sm_car_250205_2227_071_Ca143TrN_MaWOT_ode23t.png","figure")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15.5758235</v>
      </c>
      <c r="M73" s="4">
        <v>25.152941426412461</v>
      </c>
      <c r="N73" s="4">
        <v>-5.4760910215652867E-2</v>
      </c>
      <c r="O73" s="1" t="str">
        <f>HYPERLINK(".\sm_car_250205_2227\sm_car_250205_2227_072_Ca143TrN_MaLSS_ode23t.png","figure")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356</v>
      </c>
      <c r="L74" s="4">
        <v>11.1721903</v>
      </c>
      <c r="M74" s="4">
        <v>114.97701679292916</v>
      </c>
      <c r="N74" s="4">
        <v>0.53344266621049519</v>
      </c>
      <c r="O74" s="1" t="str">
        <f>HYPERLINK(".\sm_car_250205_2227\sm_car_250205_2227_073_Ca144TrN_MaWOT_ode23t.png","figure")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478</v>
      </c>
      <c r="L75" s="4">
        <v>11.6030123</v>
      </c>
      <c r="M75" s="4">
        <v>35.843478821620785</v>
      </c>
      <c r="N75" s="4">
        <v>-3.4729601534072452E-2</v>
      </c>
      <c r="O75" s="1" t="str">
        <f>HYPERLINK(".\sm_car_250205_2227\sm_car_250205_2227_074_Ca144TrN_MaLSS_ode23t.png","figure")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2573</v>
      </c>
      <c r="L76" s="4">
        <v>25.1547099</v>
      </c>
      <c r="M76" s="4">
        <v>401.18692648346155</v>
      </c>
      <c r="N76" s="4">
        <v>-63.682637272008961</v>
      </c>
      <c r="O76" s="1" t="str">
        <f>HYPERLINK(".\sm_car_250205_2227\sm_car_250205_2227_075_Ca147TrN_MaWOT_ode23t.png","figure")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1285</v>
      </c>
      <c r="L77" s="4">
        <v>16.407222099999998</v>
      </c>
      <c r="M77" s="4">
        <v>155.21294507917997</v>
      </c>
      <c r="N77" s="4">
        <v>-2.758999432649941</v>
      </c>
      <c r="O77" s="1" t="str">
        <f>HYPERLINK(".\sm_car_250205_2227\sm_car_250205_2227_076_Ca147TrN_MaLSS_ode23t.png","figure")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17.251704400000001</v>
      </c>
      <c r="M78" s="4">
        <v>184.62763772127917</v>
      </c>
      <c r="N78" s="4">
        <v>1.1208368203853939E-2</v>
      </c>
      <c r="O78" s="1" t="str">
        <f>HYPERLINK(".\sm_car_250205_2227\sm_car_250205_2227_077_Ca183TrN_MaWOT_ode23t.png","figure")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20.6479532</v>
      </c>
      <c r="M79" s="4">
        <v>57.694487740477165</v>
      </c>
      <c r="N79" s="4">
        <v>9.369442335555643E-2</v>
      </c>
      <c r="O79" s="1" t="str">
        <f>HYPERLINK(".\sm_car_250205_2227\sm_car_250205_2227_078_Ca183TrN_MaLSS_ode23t.png","figure")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9.2625992999999998</v>
      </c>
      <c r="M80" s="4">
        <v>233.80272938572833</v>
      </c>
      <c r="N80" s="4">
        <v>8.9002270409259277E-3</v>
      </c>
      <c r="O80" s="1" t="str">
        <f>HYPERLINK(".\sm_car_250205_2227\sm_car_250205_2227_079_Ca008TrN_MaWOT_ode23t_1.png","figure")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11.647844900000001</v>
      </c>
      <c r="M81" s="4">
        <v>71.997390159310498</v>
      </c>
      <c r="N81" s="4">
        <v>-0.54929209645507182</v>
      </c>
      <c r="O81" s="1" t="str">
        <f>HYPERLINK(".\sm_car_250205_2227\sm_car_250205_2227_080_Ca008TrN_MaLSS_ode23t_1.png","figure")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392</v>
      </c>
      <c r="L82" s="4">
        <v>12.467177100000001</v>
      </c>
      <c r="M82" s="4">
        <v>232.84299043645265</v>
      </c>
      <c r="N82" s="4">
        <v>1.2102577823529712E-3</v>
      </c>
      <c r="O82" s="1" t="str">
        <f>HYPERLINK(".\sm_car_250205_2227\sm_car_250205_2227_081_Ca009TrN_MaWOT_ode23t_1.png","figure")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549</v>
      </c>
      <c r="L83" s="4">
        <v>13.4521087</v>
      </c>
      <c r="M83" s="4">
        <v>71.705545193125047</v>
      </c>
      <c r="N83" s="4">
        <v>-0.54046222012649037</v>
      </c>
      <c r="O83" s="1" t="str">
        <f>HYPERLINK(".\sm_car_250205_2227\sm_car_250205_2227_082_Ca009TrN_MaLSS_ode23t_1.png","figure")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400</v>
      </c>
      <c r="L84" s="4">
        <v>12.8197756</v>
      </c>
      <c r="M84" s="4">
        <v>232.85962569375226</v>
      </c>
      <c r="N84" s="4">
        <v>6.8964849451307431E-2</v>
      </c>
      <c r="O84" s="1" t="str">
        <f>HYPERLINK(".\sm_car_250205_2227\sm_car_250205_2227_083_Ca010TrN_MaWOT_ode23t_1.png","figure")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540</v>
      </c>
      <c r="L85" s="4">
        <v>15.476895900000001</v>
      </c>
      <c r="M85" s="4">
        <v>71.702194639963395</v>
      </c>
      <c r="N85" s="4">
        <v>-0.54192282031735772</v>
      </c>
      <c r="O85" s="1" t="str">
        <f>HYPERLINK(".\sm_car_250205_2227\sm_car_250205_2227_084_Ca010TrN_MaLSS_ode23t_1.png","figure")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 s="4">
        <v>12.4847736</v>
      </c>
      <c r="M86" s="4">
        <v>232.35251590263667</v>
      </c>
      <c r="N86" s="4">
        <v>6.5726972144306645E-2</v>
      </c>
      <c r="O86" s="1" t="str">
        <f>HYPERLINK(".\sm_car_250205_2227\sm_car_250205_2227_085_Ca011TrN_MaWOT_ode23t_1.png","figure")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16.653453800000001</v>
      </c>
      <c r="M87" s="4">
        <v>71.573481609920478</v>
      </c>
      <c r="N87" s="4">
        <v>-0.53941992414615325</v>
      </c>
      <c r="O87" s="1" t="str">
        <f>HYPERLINK(".\sm_car_250205_2227\sm_car_250205_2227_086_Ca011TrN_MaLSS_ode23t_1.png","figure")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10.546211599999999</v>
      </c>
      <c r="M88" s="4">
        <v>233.73514403976532</v>
      </c>
      <c r="N88" s="4">
        <v>9.548560718665812E-3</v>
      </c>
      <c r="O88" s="1" t="str">
        <f>HYPERLINK(".\sm_car_250205_2227\sm_car_250205_2227_087_Ca012TrN_MaWOT_ode23t_1.png","figure")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1006</v>
      </c>
      <c r="L89" s="4">
        <v>13.668776100000001</v>
      </c>
      <c r="M89" s="4">
        <v>71.985895576258997</v>
      </c>
      <c r="N89" s="4">
        <v>-0.55620359214307591</v>
      </c>
      <c r="O89" s="1" t="str">
        <f>HYPERLINK(".\sm_car_250205_2227\sm_car_250205_2227_088_Ca012TrN_MaLSS_ode23t_1.png","figure")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852</v>
      </c>
      <c r="L90" s="4">
        <v>12.5826162</v>
      </c>
      <c r="M90" s="4">
        <v>232.84647676320907</v>
      </c>
      <c r="N90" s="4">
        <v>9.6085891765807711E-4</v>
      </c>
      <c r="O90" s="1" t="str">
        <f>HYPERLINK(".\sm_car_250205_2227\sm_car_250205_2227_089_Ca013TrN_MaWOT_ode23t_1.png","figure")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997</v>
      </c>
      <c r="L91" s="4">
        <v>14.6921652</v>
      </c>
      <c r="M91" s="4">
        <v>71.698094399282297</v>
      </c>
      <c r="N91" s="4">
        <v>-0.55016730333821173</v>
      </c>
      <c r="O91" s="1" t="str">
        <f>HYPERLINK(".\sm_car_250205_2227\sm_car_250205_2227_090_Ca013TrN_MaLSS_ode23t_1.png","figure")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 s="4">
        <v>12.5463212</v>
      </c>
      <c r="M92" s="4">
        <v>232.74711340766513</v>
      </c>
      <c r="N92" s="4">
        <v>6.5432382769613953E-2</v>
      </c>
      <c r="O92" s="1" t="str">
        <f>HYPERLINK(".\sm_car_250205_2227\sm_car_250205_2227_091_Ca014TrN_MaWOT_ode23t_1.png","figure")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1018</v>
      </c>
      <c r="L93" s="4">
        <v>14.6434795</v>
      </c>
      <c r="M93" s="4">
        <v>71.695444865241427</v>
      </c>
      <c r="N93" s="4">
        <v>-0.5461051979516145</v>
      </c>
      <c r="O93" s="1" t="str">
        <f>HYPERLINK(".\sm_car_250205_2227\sm_car_250205_2227_092_Ca014TrN_MaLSS_ode23t_1.png","figure")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904</v>
      </c>
      <c r="L94" s="4">
        <v>12.384201300000001</v>
      </c>
      <c r="M94" s="4">
        <v>232.22692677641916</v>
      </c>
      <c r="N94" s="4">
        <v>6.3649942405821253E-2</v>
      </c>
      <c r="O94" s="1" t="str">
        <f>HYPERLINK(".\sm_car_250205_2227\sm_car_250205_2227_093_Ca015TrN_MaWOT_ode23t_1.png","figure")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1045</v>
      </c>
      <c r="L95" s="4">
        <v>16.227129699999999</v>
      </c>
      <c r="M95" s="4">
        <v>71.567720246209319</v>
      </c>
      <c r="N95" s="4">
        <v>-0.53985690473359071</v>
      </c>
      <c r="O95" s="1" t="str">
        <f>HYPERLINK(".\sm_car_250205_2227\sm_car_250205_2227_094_Ca015TrN_MaLSS_ode23t_1.png","figure")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4">
        <v>2.9497249000000001</v>
      </c>
      <c r="M96" s="4">
        <v>242.58934839007273</v>
      </c>
      <c r="N96" s="4">
        <v>0.23204803080071817</v>
      </c>
      <c r="O96" s="1" t="str">
        <f>HYPERLINK(".\sm_car_250205_2227\sm_car_250205_2227_095_Ca120TrN_MaWOT_ode23t_1.png","figure")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3.5618927999999999</v>
      </c>
      <c r="M97" s="4">
        <v>74.668427791621369</v>
      </c>
      <c r="N97" s="4">
        <v>-0.33829315441325269</v>
      </c>
      <c r="O97" s="1" t="str">
        <f>HYPERLINK(".\sm_car_250205_2227\sm_car_250205_2227_096_Ca120TrN_MaLSS_ode23t_1.png","figure")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387</v>
      </c>
      <c r="L98" s="4">
        <v>3.4865862000000001</v>
      </c>
      <c r="M98" s="4">
        <v>241.53722643581142</v>
      </c>
      <c r="N98" s="4">
        <v>0.22866020255073893</v>
      </c>
      <c r="O98" s="1" t="str">
        <f>HYPERLINK(".\sm_car_250205_2227\sm_car_250205_2227_097_Ca121TrN_MaWOT_ode23t_1.png","figure")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537</v>
      </c>
      <c r="L99" s="4">
        <v>4.0743182999999998</v>
      </c>
      <c r="M99" s="4">
        <v>74.355289803367924</v>
      </c>
      <c r="N99" s="4">
        <v>-0.33474022111755791</v>
      </c>
      <c r="O99" s="1" t="str">
        <f>HYPERLINK(".\sm_car_250205_2227\sm_car_250205_2227_098_Ca121TrN_MaLSS_ode23t_1.png","figure")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405</v>
      </c>
      <c r="L100" s="4">
        <v>3.9865718000000001</v>
      </c>
      <c r="M100" s="4">
        <v>241.76376885622159</v>
      </c>
      <c r="N100" s="4">
        <v>0.22876873955799948</v>
      </c>
      <c r="O100" s="1" t="str">
        <f>HYPERLINK(".\sm_car_250205_2227\sm_car_250205_2227_099_Ca122TrN_MaWOT_ode23t_1.png","figure")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530</v>
      </c>
      <c r="L101" s="4">
        <v>4.3006634999999998</v>
      </c>
      <c r="M101" s="4">
        <v>74.378736888615563</v>
      </c>
      <c r="N101" s="4">
        <v>-0.33216359084440894</v>
      </c>
      <c r="O101" s="1" t="str">
        <f>HYPERLINK(".\sm_car_250205_2227\sm_car_250205_2227_100_Ca122TrN_MaLSS_ode23t_1.png","figure")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431</v>
      </c>
      <c r="L102" s="4">
        <v>3.9394992000000002</v>
      </c>
      <c r="M102" s="4">
        <v>241.04405702307045</v>
      </c>
      <c r="N102" s="4">
        <v>0.22465404941087591</v>
      </c>
      <c r="O102" s="1" t="str">
        <f>HYPERLINK(".\sm_car_250205_2227\sm_car_250205_2227_101_Ca123TrN_MaWOT_ode23t_1.png","figure")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534</v>
      </c>
      <c r="L103" s="4">
        <v>4.5994957000000003</v>
      </c>
      <c r="M103" s="4">
        <v>74.214808064964018</v>
      </c>
      <c r="N103" s="4">
        <v>-0.33051331145405177</v>
      </c>
      <c r="O103" s="1" t="str">
        <f>HYPERLINK(".\sm_car_250205_2227\sm_car_250205_2227_102_Ca123TrN_MaLSS_ode23t_1.png","figure")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4.0454767</v>
      </c>
      <c r="M104" s="4">
        <v>242.55761999146026</v>
      </c>
      <c r="N104" s="4">
        <v>0.23285190627792315</v>
      </c>
      <c r="O104" s="1" t="str">
        <f>HYPERLINK(".\sm_car_250205_2227\sm_car_250205_2227_103_Ca124TrN_MaWOT_ode23t_1.png","figure")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4.6658720999999996</v>
      </c>
      <c r="M105" s="4">
        <v>74.660884556819781</v>
      </c>
      <c r="N105" s="4">
        <v>-0.3413585153688285</v>
      </c>
      <c r="O105" s="1" t="str">
        <f>HYPERLINK(".\sm_car_250205_2227\sm_car_250205_2227_104_Ca124TrN_MaLSS_ode23t_1.png","figure")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1027</v>
      </c>
      <c r="L106" s="4">
        <v>4.7704699000000002</v>
      </c>
      <c r="M106" s="4">
        <v>241.53786644176284</v>
      </c>
      <c r="N106" s="4">
        <v>0.22947290276390778</v>
      </c>
      <c r="O106" s="1" t="str">
        <f>HYPERLINK(".\sm_car_250205_2227\sm_car_250205_2227_105_Ca125TrN_MaWOT_ode23t_1.png","figure")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1141</v>
      </c>
      <c r="L107" s="4">
        <v>5.3145898000000003</v>
      </c>
      <c r="M107" s="4">
        <v>74.343355082946488</v>
      </c>
      <c r="N107" s="4">
        <v>-0.33694502066485432</v>
      </c>
      <c r="O107" s="1" t="str">
        <f>HYPERLINK(".\sm_car_250205_2227\sm_car_250205_2227_106_Ca125TrN_MaLSS_ode23t_1.png","figure")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1018</v>
      </c>
      <c r="L108" s="4">
        <v>4.8808528999999998</v>
      </c>
      <c r="M108" s="4">
        <v>241.64204533132889</v>
      </c>
      <c r="N108" s="4">
        <v>0.22965892686082337</v>
      </c>
      <c r="O108" s="1" t="str">
        <f>HYPERLINK(".\sm_car_250205_2227\sm_car_250205_2227_107_Ca126TrN_MaWOT_ode23t_1.png","figure")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1151</v>
      </c>
      <c r="L109" s="4">
        <v>5.7219746000000002</v>
      </c>
      <c r="M109" s="4">
        <v>74.347326671342458</v>
      </c>
      <c r="N109" s="4">
        <v>-0.33732578239034305</v>
      </c>
      <c r="O109" s="1" t="str">
        <f>HYPERLINK(".\sm_car_250205_2227\sm_car_250205_2227_108_Ca126TrN_MaLSS_ode23t_1.png","figure")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5.1370306000000001</v>
      </c>
      <c r="M110" s="4">
        <v>240.98541775865615</v>
      </c>
      <c r="N110" s="4">
        <v>0.22848460059372189</v>
      </c>
      <c r="O110" s="1" t="str">
        <f>HYPERLINK(".\sm_car_250205_2227\sm_car_250205_2227_109_Ca127TrN_MaWOT_ode23t_1.png","figure")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1180</v>
      </c>
      <c r="L111" s="4">
        <v>6.1891422</v>
      </c>
      <c r="M111" s="4">
        <v>74.198264424483256</v>
      </c>
      <c r="N111" s="4">
        <v>-0.33249739283872759</v>
      </c>
      <c r="O111" s="1" t="str">
        <f>HYPERLINK(".\sm_car_250205_2227\sm_car_250205_2227_110_Ca127TrN_MaLSS_ode23t_1.png","figure")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646</v>
      </c>
      <c r="L112" s="4">
        <v>33.919610300000002</v>
      </c>
      <c r="M112" s="4">
        <v>410.8949134135575</v>
      </c>
      <c r="N112" s="4">
        <v>1.5845494205222519</v>
      </c>
      <c r="O112" s="1" t="str">
        <f>HYPERLINK(".\sm_car_250205_2227\sm_car_250205_2227_111_Ca140TrN_MaWOT_ode23t_1.png","figure")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599</v>
      </c>
      <c r="L113" s="4">
        <v>19.394047700000002</v>
      </c>
      <c r="M113" s="4">
        <v>157.01292658034524</v>
      </c>
      <c r="N113" s="4">
        <v>-0.55784705427010817</v>
      </c>
      <c r="O113" s="1" t="str">
        <f>HYPERLINK(".\sm_car_250205_2227\sm_car_250205_2227_112_Ca140TrN_MaLSS_ode23t_1.png","figure")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1178</v>
      </c>
      <c r="L114" s="4">
        <v>30.633210299999998</v>
      </c>
      <c r="M114" s="4">
        <v>410.98195959595955</v>
      </c>
      <c r="N114" s="4">
        <v>1.5684310525073628</v>
      </c>
      <c r="O114" s="1" t="str">
        <f>HYPERLINK(".\sm_car_250205_2227\sm_car_250205_2227_113_Ca142TrN_MaWOT_ode23t_1.png","figure")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1180</v>
      </c>
      <c r="L115" s="4">
        <v>20.852248100000001</v>
      </c>
      <c r="M115" s="4">
        <v>157.1017106966776</v>
      </c>
      <c r="N115" s="4">
        <v>-0.57023350173361365</v>
      </c>
      <c r="O115" s="1" t="str">
        <f>HYPERLINK(".\sm_car_250205_2227\sm_car_250205_2227_114_Ca142TrN_MaLSS_ode23t_1.png","figure")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352</v>
      </c>
      <c r="L116" s="4">
        <v>13.334145599999999</v>
      </c>
      <c r="M116" s="4">
        <v>96.550121053933196</v>
      </c>
      <c r="N116" s="4">
        <v>-4.0302884928158783E-2</v>
      </c>
      <c r="O116" s="1" t="str">
        <f>HYPERLINK(".\sm_car_250205_2227\sm_car_250205_2227_115_Ca145TrN_MaWOT_ode23t_1.png","figure")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448</v>
      </c>
      <c r="L117" s="4">
        <v>15.463485800000001</v>
      </c>
      <c r="M117" s="4">
        <v>25.153725389691001</v>
      </c>
      <c r="N117" s="4">
        <v>-5.1459921547619879E-2</v>
      </c>
      <c r="O117" s="1" t="str">
        <f>HYPERLINK(".\sm_car_250205_2227\sm_car_250205_2227_116_Ca145TrN_MaLSS_ode23t_1.png","figure")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 s="4">
        <v>9.7441864000000002</v>
      </c>
      <c r="M118" s="4">
        <v>114.92630297243322</v>
      </c>
      <c r="N118" s="4">
        <v>0.53489880249623289</v>
      </c>
      <c r="O118" s="1" t="str">
        <f>HYPERLINK(".\sm_car_250205_2227\sm_car_250205_2227_117_Ca146TrN_MaWOT_ode23t_1.png","figure")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466</v>
      </c>
      <c r="L119" s="4">
        <v>11.5644505</v>
      </c>
      <c r="M119" s="4">
        <v>35.842586489837366</v>
      </c>
      <c r="N119" s="4">
        <v>-3.0293077922035849E-2</v>
      </c>
      <c r="O119" s="1" t="str">
        <f>HYPERLINK(".\sm_car_250205_2227\sm_car_250205_2227_118_Ca146TrN_MaLSS_ode23t_1.png","figure")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 s="4">
        <v>9.5876976999999997</v>
      </c>
      <c r="M120" s="4">
        <v>114.92630297243322</v>
      </c>
      <c r="N120" s="4">
        <v>0.53489880249623289</v>
      </c>
      <c r="O120" s="1" t="str">
        <f>HYPERLINK(".\sm_car_250205_2227\sm_car_250205_2227_119_Ca146TrN_MaWOT_ode23t_1.png","figure")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466</v>
      </c>
      <c r="L121" s="4">
        <v>11.223349900000001</v>
      </c>
      <c r="M121" s="4">
        <v>35.842586489837366</v>
      </c>
      <c r="N121" s="4">
        <v>-3.0293077922035849E-2</v>
      </c>
      <c r="O121" s="1" t="str">
        <f>HYPERLINK(".\sm_car_250205_2227\sm_car_250205_2227_120_Ca146TrN_MaLSS_ode23t_1.png","figure")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556</v>
      </c>
      <c r="L122" s="4">
        <v>22.9549293</v>
      </c>
      <c r="M122" s="4">
        <v>182.83678570097209</v>
      </c>
      <c r="N122" s="4">
        <v>0.29494732147162273</v>
      </c>
      <c r="O122" s="1" t="str">
        <f>HYPERLINK(".\sm_car_250205_2227\sm_car_250205_2227_121_Ca161TrN_MaWOT_ode23t_1.png","figure")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698</v>
      </c>
      <c r="L123" s="4">
        <v>27.486144800000002</v>
      </c>
      <c r="M123" s="4">
        <v>156.82955945434125</v>
      </c>
      <c r="N123" s="4">
        <v>-0.57120127256492736</v>
      </c>
      <c r="O123" s="1" t="str">
        <f>HYPERLINK(".\sm_car_250205_2227\sm_car_250205_2227_122_Ca161TrN_MaLSS_ode23t_1.png","figure")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594</v>
      </c>
      <c r="L124" s="4">
        <v>27.324427199999999</v>
      </c>
      <c r="M124" s="4">
        <v>282.01278532046217</v>
      </c>
      <c r="N124" s="4">
        <v>0.73743550092993548</v>
      </c>
      <c r="O124" s="1" t="str">
        <f>HYPERLINK(".\sm_car_250205_2227\sm_car_250205_2227_123_Ca163TrN_MaWOT_ode23t_1.png","figure")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789</v>
      </c>
      <c r="L125" s="4">
        <v>32.788577099999998</v>
      </c>
      <c r="M125" s="4">
        <v>260.53226796305523</v>
      </c>
      <c r="N125" s="4">
        <v>-0.46312355621088502</v>
      </c>
      <c r="O125" s="1" t="str">
        <f>HYPERLINK(".\sm_car_250205_2227\sm_car_250205_2227_124_Ca163TrN_MaLSS_ode23t_1.png","figure")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13.773452799999999</v>
      </c>
      <c r="M126" s="4">
        <v>313.1814272404298</v>
      </c>
      <c r="N126" s="4">
        <v>2.1400284659081462E-4</v>
      </c>
      <c r="O126" s="1" t="str">
        <f>HYPERLINK(".\sm_car_250205_2227\sm_car_250205_2227_125_Ca184TrN_MaWOT_ode23t_1.png","figure")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11.2723928</v>
      </c>
      <c r="M127" s="4">
        <v>112.43422139644193</v>
      </c>
      <c r="N127" s="4">
        <v>-0.16133389921739807</v>
      </c>
      <c r="O127" s="1" t="str">
        <f>HYPERLINK(".\sm_car_250205_2227\sm_car_250205_2227_126_Ca184TrN_MaLSS_ode23t_1.png","figure")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696</v>
      </c>
      <c r="L128" s="4">
        <v>30.022740899999999</v>
      </c>
      <c r="M128" s="4">
        <v>283.04657258278075</v>
      </c>
      <c r="N128" s="4">
        <v>0.76182372902190987</v>
      </c>
      <c r="O128" s="1" t="str">
        <f>HYPERLINK(".\sm_car_250205_2227\sm_car_250205_2227_127_Ca217TrN_MaWOT_ode23t_1.png","figure")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846</v>
      </c>
      <c r="L129" s="4">
        <v>32.464955099999997</v>
      </c>
      <c r="M129" s="4">
        <v>111.90837717479481</v>
      </c>
      <c r="N129" s="4">
        <v>-0.36860306891323769</v>
      </c>
      <c r="O129" s="1" t="str">
        <f>HYPERLINK(".\sm_car_250205_2227\sm_car_250205_2227_128_Ca217TrN_MaLSS_ode23t_1.png","figure")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789</v>
      </c>
      <c r="L130" s="4">
        <v>9.7547248</v>
      </c>
      <c r="M130" s="4">
        <v>254.66356283777361</v>
      </c>
      <c r="N130" s="4">
        <v>3.4184045749752201E-3</v>
      </c>
      <c r="O130" s="1" t="str">
        <f>HYPERLINK(".\sm_car_250205_2227\sm_car_250205_2227_129_Ca012TrN_MaDLC_ode23t_1.png","figure")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920</v>
      </c>
      <c r="L131" s="4">
        <v>14.1246033</v>
      </c>
      <c r="M131" s="4">
        <v>75.614992002903591</v>
      </c>
      <c r="N131" s="4">
        <v>0.76185348487473437</v>
      </c>
      <c r="O131" s="1" t="str">
        <f>HYPERLINK(".\sm_car_250205_2227\sm_car_250205_2227_130_Ca012TrN_MaIPA_ode23t_1.png","figure")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12.6567027</v>
      </c>
      <c r="M132" s="4">
        <v>254.53955569651851</v>
      </c>
      <c r="N132" s="4">
        <v>-5.2296742365980364E-3</v>
      </c>
      <c r="O132" s="1" t="str">
        <f>HYPERLINK(".\sm_car_250205_2227\sm_car_250205_2227_131_Ca142TrN_MaDLC_ode23t_1.png","figure")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1588</v>
      </c>
      <c r="L133" s="4">
        <v>43.345282400000002</v>
      </c>
      <c r="M133" s="4">
        <v>84.932439758457647</v>
      </c>
      <c r="N133" s="4">
        <v>0.82561653020369785</v>
      </c>
      <c r="O133" s="1" t="str">
        <f>HYPERLINK(".\sm_car_250205_2227\sm_car_250205_2227_132_Ca142TrN_MaIPA_ode23t_1.png","figure")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479</v>
      </c>
      <c r="L134" s="4">
        <v>16.215449199999998</v>
      </c>
      <c r="M134" s="4">
        <v>253.46890789424879</v>
      </c>
      <c r="N134" s="4">
        <v>4.8383939373216833E-2</v>
      </c>
      <c r="O134" s="1" t="str">
        <f>HYPERLINK(".\sm_car_250205_2227\sm_car_250205_2227_133_Ca145TrN_MaDLC_ode23t_1.png","figure")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326</v>
      </c>
      <c r="L135" s="4">
        <v>11.6888431</v>
      </c>
      <c r="M135" s="4">
        <v>28.256966153245756</v>
      </c>
      <c r="N135" s="4">
        <v>1.5651586319126276E-2</v>
      </c>
      <c r="O135" s="1" t="str">
        <f>HYPERLINK(".\sm_car_250205_2227\sm_car_250205_2227_134_Ca145TrN_MaIPA_ode23t_1.png","figure")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10.956823099999999</v>
      </c>
      <c r="M136" s="4">
        <v>253.84581011487177</v>
      </c>
      <c r="N136" s="4">
        <v>1.3003523952696661E-2</v>
      </c>
      <c r="O136" s="1" t="str">
        <f>HYPERLINK(".\sm_car_250205_2227\sm_car_250205_2227_135_Ca184TrN_MaDLC_ode23t_1.png","figure")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12.158564</v>
      </c>
      <c r="M137" s="4">
        <v>61.814092966713659</v>
      </c>
      <c r="N137" s="4">
        <v>0.55822494075219964</v>
      </c>
      <c r="O137" s="1" t="str">
        <f>HYPERLINK(".\sm_car_250205_2227\sm_car_250205_2227_136_Ca184TrN_MaIPA_ode23t_1.png","figure")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1945</v>
      </c>
      <c r="L138" s="4">
        <v>23.1527332</v>
      </c>
      <c r="M138" s="4">
        <v>255.96164126647608</v>
      </c>
      <c r="N138" s="4">
        <v>1.3987100888559034E-2</v>
      </c>
      <c r="O138" s="1" t="str">
        <f>HYPERLINK(".\sm_car_250205_2227\sm_car_250205_2227_137_Ca204TrN_MaDLC_ode23t_1.png","figure")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697</v>
      </c>
      <c r="L139" s="4">
        <v>11.4307094</v>
      </c>
      <c r="M139" s="4">
        <v>26.03863725034287</v>
      </c>
      <c r="N139" s="4">
        <v>9.6653189693024395E-3</v>
      </c>
      <c r="O139" s="1" t="str">
        <f>HYPERLINK(".\sm_car_250205_2227\sm_car_250205_2227_138_Ca204TrN_MaIPA_ode23t_1.png","figure")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2711</v>
      </c>
      <c r="L140" s="4">
        <v>26.183865099999998</v>
      </c>
      <c r="M140" s="4">
        <v>-1.9061142353471228E-2</v>
      </c>
      <c r="N140" s="4">
        <v>-0.62246278584254122</v>
      </c>
      <c r="O140" s="1" t="str">
        <f>HYPERLINK(".\sm_car_250205_2227\sm_car_250205_2227_139_Ca012TrN_MaMPK_ode23t_1.png","figure")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3152</v>
      </c>
      <c r="L141" s="4">
        <v>28.3887769</v>
      </c>
      <c r="M141" s="4">
        <v>0.76580982614547999</v>
      </c>
      <c r="N141" s="4">
        <v>-0.32247535026145996</v>
      </c>
      <c r="O141" s="1" t="str">
        <f>HYPERLINK(".\sm_car_250205_2227\sm_car_250205_2227_140_Ca012TrN_MaMPC_ode23t_1.png","figure")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2554</v>
      </c>
      <c r="L142" s="4">
        <v>56.394706100000001</v>
      </c>
      <c r="M142" s="4">
        <v>-5.205668880170336E-3</v>
      </c>
      <c r="N142" s="4">
        <v>-0.54732795533325795</v>
      </c>
      <c r="O142" s="1" t="str">
        <f>HYPERLINK(".\sm_car_250205_2227\sm_car_250205_2227_141_Ca142TrN_MaMPK_ode23t_1.png","figure")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3178</v>
      </c>
      <c r="L143" s="4">
        <v>66.537459799999993</v>
      </c>
      <c r="M143" s="4">
        <v>0.78057310625118959</v>
      </c>
      <c r="N143" s="4">
        <v>-0.36534512521703638</v>
      </c>
      <c r="O143" s="1" t="str">
        <f>HYPERLINK(".\sm_car_250205_2227\sm_car_250205_2227_142_Ca142TrN_MaMPC_ode23t_1.png","figure")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2861</v>
      </c>
      <c r="L144" s="4">
        <v>11.0987293</v>
      </c>
      <c r="M144" s="4">
        <v>-1.8830660852685185E-2</v>
      </c>
      <c r="N144" s="4">
        <v>-0.52474272308174985</v>
      </c>
      <c r="O144" s="1" t="str">
        <f>HYPERLINK(".\sm_car_250205_2227\sm_car_250205_2227_143_Ca116TrN_MaMPK_ode23t_1.png","figure")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3380</v>
      </c>
      <c r="L145" s="4">
        <v>11.985277</v>
      </c>
      <c r="M145" s="4">
        <v>0.78596396772449673</v>
      </c>
      <c r="N145" s="4">
        <v>-0.35487518740083746</v>
      </c>
      <c r="O145" s="1" t="str">
        <f>HYPERLINK(".\sm_car_250205_2227\sm_car_250205_2227_144_Ca116TrN_MaMPC_ode23t_1.png","figure")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2734</v>
      </c>
      <c r="L146" s="4">
        <v>51.337498199999999</v>
      </c>
      <c r="M146" s="4">
        <v>-1.6219111052936733E-2</v>
      </c>
      <c r="N146" s="4">
        <v>-0.38989779228466193</v>
      </c>
      <c r="O146" s="1" t="str">
        <f>HYPERLINK(".\sm_car_250205_2227\sm_car_250205_2227_145_Ca143TrN_MaMPK_ode23t_1.png","figure")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2901</v>
      </c>
      <c r="L147" s="4">
        <v>66.121828699999995</v>
      </c>
      <c r="M147" s="4">
        <v>0.78785172636833067</v>
      </c>
      <c r="N147" s="4">
        <v>-0.25804940120101671</v>
      </c>
      <c r="O147" s="1" t="str">
        <f>HYPERLINK(".\sm_car_250205_2227\sm_car_250205_2227_146_Ca143TrN_MaMPC_ode23t_1.png","figure")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3175</v>
      </c>
      <c r="L148" s="4">
        <v>36.430175800000001</v>
      </c>
      <c r="M148" s="4">
        <v>-1.8458151748485738E-2</v>
      </c>
      <c r="N148" s="4">
        <v>-0.55560453006086286</v>
      </c>
      <c r="O148" s="1" t="str">
        <f>HYPERLINK(".\sm_car_250205_2227\sm_car_250205_2227_147_Ca166TrN_MaMPK_ode23t_1.png","figure")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3572</v>
      </c>
      <c r="L149" s="4">
        <v>40.8280666</v>
      </c>
      <c r="M149" s="4">
        <v>0.78815434702616827</v>
      </c>
      <c r="N149" s="4">
        <v>-0.35638834364578686</v>
      </c>
      <c r="O149" s="1" t="str">
        <f>HYPERLINK(".\sm_car_250205_2227\sm_car_250205_2227_148_Ca166TrN_MaMPC_ode23t_1.png","figure")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3129</v>
      </c>
      <c r="L150" s="4">
        <v>32.903060000000004</v>
      </c>
      <c r="M150" s="4">
        <v>1.6394593209982669E-2</v>
      </c>
      <c r="N150" s="4">
        <v>-0.55723775840328993</v>
      </c>
      <c r="O150" s="1" t="str">
        <f>HYPERLINK(".\sm_car_250205_2227\sm_car_250205_2227_149_Ca169TrN_MaMPK_ode23t_1.png","figure")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3387</v>
      </c>
      <c r="L151" s="4">
        <v>35.629097799999997</v>
      </c>
      <c r="M151" s="4">
        <v>0.78915055522461763</v>
      </c>
      <c r="N151" s="4">
        <v>-0.35568212185740766</v>
      </c>
      <c r="O151" s="1" t="str">
        <f>HYPERLINK(".\sm_car_250205_2227\sm_car_250205_2227_150_Ca169TrN_MaMPC_ode23t_1.png","figure")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49.592350000000003</v>
      </c>
      <c r="M152" s="4">
        <v>-1.8130445210063517E-2</v>
      </c>
      <c r="N152" s="4">
        <v>-0.69898571560516654</v>
      </c>
      <c r="O152" s="1" t="str">
        <f>HYPERLINK(".\sm_car_250205_2227\sm_car_250205_2227_151_Ca184TrN_MaMPK_ode23t_1.png","figure")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48.464146300000003</v>
      </c>
      <c r="M153" s="4">
        <v>0.77504067001194876</v>
      </c>
      <c r="N153" s="4">
        <v>-0.32958888405163067</v>
      </c>
      <c r="O153" s="1" t="str">
        <f>HYPERLINK(".\sm_car_250205_2227\sm_car_250205_2227_152_Ca184TrN_MaMPC_ode23t_1.png","figure")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3151</v>
      </c>
      <c r="L154" s="4">
        <v>30.6862411</v>
      </c>
      <c r="M154" s="4">
        <v>-1.9464044277697379E-2</v>
      </c>
      <c r="N154" s="4">
        <v>-0.55648627320189847</v>
      </c>
      <c r="O154" s="1" t="str">
        <f>HYPERLINK(".\sm_car_250205_2227\sm_car_250205_2227_153_Ca195TrN_MaMPK_ode23t_1.png","figure")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3359</v>
      </c>
      <c r="L155" s="4">
        <v>30.450515200000002</v>
      </c>
      <c r="M155" s="4">
        <v>0.78666632840645612</v>
      </c>
      <c r="N155" s="4">
        <v>-0.35564326941441954</v>
      </c>
      <c r="O155" s="1" t="str">
        <f>HYPERLINK(".\sm_car_250205_2227\sm_car_250205_2227_154_Ca195TrN_MaMPC_ode23t_1.png","figure")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26.976657599999999</v>
      </c>
      <c r="M156" s="4">
        <v>-2.2772171663045238E-3</v>
      </c>
      <c r="N156" s="4">
        <v>-0.69949119120577441</v>
      </c>
      <c r="O156" s="1" t="str">
        <f>HYPERLINK(".\sm_car_250205_2227\sm_car_250205_2227_155_Ca198TrN_MaMPK_ode23t_1.png","figure")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26.520117899999999</v>
      </c>
      <c r="M157" s="4">
        <v>0.78874244246508773</v>
      </c>
      <c r="N157" s="4">
        <v>-0.32973708897288107</v>
      </c>
      <c r="O157" s="1" t="str">
        <f>HYPERLINK(".\sm_car_250205_2227\sm_car_250205_2227_156_Ca198TrN_MaMPC_ode23t_1.png","figure")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11.914351999999999</v>
      </c>
      <c r="M158" s="4">
        <v>73.315043831519588</v>
      </c>
      <c r="N158" s="4">
        <v>-0.82706100581313025</v>
      </c>
      <c r="O158" s="1" t="str">
        <f>HYPERLINK(".\sm_car_250205_2227\sm_car_250205_2227_157_Ca151TrN_MaLSS_ode23t_1.png","figure")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526</v>
      </c>
      <c r="L159" s="4">
        <v>11.6529305</v>
      </c>
      <c r="M159" s="4">
        <v>71.688031151233133</v>
      </c>
      <c r="N159" s="4">
        <v>-0.54027646486917513</v>
      </c>
      <c r="O159" s="1" t="str">
        <f>HYPERLINK(".\sm_car_250205_2227\sm_car_250205_2227_158_Ca152TrN_MaLSS_ode23t_1.png","figure")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544</v>
      </c>
      <c r="L160" s="4">
        <v>13.035581199999999</v>
      </c>
      <c r="M160" s="4">
        <v>71.524522695828367</v>
      </c>
      <c r="N160" s="4">
        <v>-0.89121361340626692</v>
      </c>
      <c r="O160" s="1" t="str">
        <f>HYPERLINK(".\sm_car_250205_2227\sm_car_250205_2227_159_Ca153TrN_MaLSS_ode23t_1.png","figure")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492</v>
      </c>
      <c r="L161" s="4">
        <v>14.362818000000001</v>
      </c>
      <c r="M161" s="4">
        <v>71.718258133700104</v>
      </c>
      <c r="N161" s="4">
        <v>-0.36629671652416884</v>
      </c>
      <c r="O161" s="1" t="str">
        <f>HYPERLINK(".\sm_car_250205_2227\sm_car_250205_2227_160_Ca154TrN_MaLSS_ode23t_1.png","figure")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549</v>
      </c>
      <c r="L162" s="4">
        <v>16.9757718</v>
      </c>
      <c r="M162" s="4">
        <v>71.567813582393072</v>
      </c>
      <c r="N162" s="4">
        <v>-0.86328739376068775</v>
      </c>
      <c r="O162" s="1" t="str">
        <f>HYPERLINK(".\sm_car_250205_2227\sm_car_250205_2227_161_Ca155TrN_MaLSS_ode23t_1.png","figure")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8.3163006999999993</v>
      </c>
      <c r="M163" s="4">
        <v>233.86868495957117</v>
      </c>
      <c r="N163" s="4">
        <v>1.5279868512777874E-2</v>
      </c>
      <c r="O163" s="1" t="str">
        <f>HYPERLINK(".\sm_car_250205_2227\sm_car_250205_2227_162_Ca004TrN_MaWOT_ode3_1.png","figure")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6.7184879999999998</v>
      </c>
      <c r="M164" s="4">
        <v>71.992416552873522</v>
      </c>
      <c r="N164" s="4">
        <v>-0.55216478985760642</v>
      </c>
      <c r="O164" s="1" t="str">
        <f>HYPERLINK(".\sm_car_250205_2227\sm_car_250205_2227_163_Ca004TrN_MaLSS_ode3_1.png","figure")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6.6608444000000002</v>
      </c>
      <c r="M165" s="4">
        <v>64.314286423663845</v>
      </c>
      <c r="N165" s="4">
        <v>-25.500994053949178</v>
      </c>
      <c r="O165" s="1" t="str">
        <f>HYPERLINK(".\sm_car_250205_2227\sm_car_250205_2227_164_Ca004TrN_MaTUR_ode3_1.png","figure")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3.4517508000000001</v>
      </c>
      <c r="M166" s="4">
        <v>242.70379428436041</v>
      </c>
      <c r="N166" s="4">
        <v>0.23327324309701689</v>
      </c>
      <c r="O166" s="1" t="str">
        <f>HYPERLINK(".\sm_car_250205_2227\sm_car_250205_2227_165_Ca116TrN_MaWOT_ode3_1.png","figure")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2.8044443000000001</v>
      </c>
      <c r="M167" s="4">
        <v>74.659491982450774</v>
      </c>
      <c r="N167" s="4">
        <v>-0.34093758006291858</v>
      </c>
      <c r="O167" s="1" t="str">
        <f>HYPERLINK(".\sm_car_250205_2227\sm_car_250205_2227_166_Ca116TrN_MaLSS_ode3_1.png","figure")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2.9027656999999998</v>
      </c>
      <c r="M168" s="4">
        <v>71.32397117118802</v>
      </c>
      <c r="N168" s="4">
        <v>-17.591551103430934</v>
      </c>
      <c r="O168" s="1" t="str">
        <f>HYPERLINK(".\sm_car_250205_2227\sm_car_250205_2227_167_Ca116TrN_MaTUR_ode3_1.png","figure")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2.0702699999999998</v>
      </c>
      <c r="M169" s="4">
        <v>242.88013068819623</v>
      </c>
      <c r="N169" s="4">
        <v>0.23307974035338433</v>
      </c>
      <c r="O169" s="1" t="str">
        <f>HYPERLINK(".\sm_car_250205_2227\sm_car_250205_2227_168_Ca124TrN_MaWOT_ode3_1.png","figure")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1.7423909</v>
      </c>
      <c r="M170" s="4">
        <v>74.798394612599097</v>
      </c>
      <c r="N170" s="4">
        <v>-0.34251622055333664</v>
      </c>
      <c r="O170" s="1" t="str">
        <f>HYPERLINK(".\sm_car_250205_2227\sm_car_250205_2227_169_Ca124TrN_MaLSS_ode3_1.png","figure")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1.6985615999999999</v>
      </c>
      <c r="M171" s="4">
        <v>71.449352968456878</v>
      </c>
      <c r="N171" s="4">
        <v>-17.63759605520924</v>
      </c>
      <c r="O171" s="1" t="str">
        <f>HYPERLINK(".\sm_car_250205_2227\sm_car_250205_2227_170_Ca124TrN_MaTUR_ode3_1.png","figure")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11.4769135</v>
      </c>
      <c r="M172" s="4">
        <v>411.22792847602506</v>
      </c>
      <c r="N172" s="4">
        <v>1.5233271513306836</v>
      </c>
      <c r="O172" s="1" t="str">
        <f>HYPERLINK(".\sm_car_250205_2227\sm_car_250205_2227_171_Ca141TrN_MaWOT_ode3_1.png","figure")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9.7674091000000001</v>
      </c>
      <c r="M173" s="4">
        <v>157.12815752213527</v>
      </c>
      <c r="N173" s="4">
        <v>-0.5645994055756246</v>
      </c>
      <c r="O173" s="1" t="str">
        <f>HYPERLINK(".\sm_car_250205_2227\sm_car_250205_2227_172_Ca141TrN_MaLSS_ode3_1.png","figure")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9.5828699000000004</v>
      </c>
      <c r="M174" s="4">
        <v>99.142812471287741</v>
      </c>
      <c r="N174" s="4">
        <v>-89.336781381079831</v>
      </c>
      <c r="O174" s="1" t="str">
        <f>HYPERLINK(".\sm_car_250205_2227\sm_car_250205_2227_173_Ca141TrN_MaTUR_ode3_1.png","figure")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7.2760180999999999</v>
      </c>
      <c r="M175" s="4">
        <v>96.916334895944843</v>
      </c>
      <c r="N175" s="4">
        <v>8.561370597194301E-2</v>
      </c>
      <c r="O175" s="1" t="str">
        <f>HYPERLINK(".\sm_car_250205_2227\sm_car_250205_2227_174_Ca145TrN_MaWOT_ode3_1.png","figure")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6.2455508999999996</v>
      </c>
      <c r="M176" s="4">
        <v>25.406467285427112</v>
      </c>
      <c r="N176" s="4">
        <v>-4.2611053323550682E-2</v>
      </c>
      <c r="O176" s="1" t="str">
        <f>HYPERLINK(".\sm_car_250205_2227\sm_car_250205_2227_175_Ca145TrN_MaLSS_ode3_1.png","figure")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6.0867592000000004</v>
      </c>
      <c r="M177" s="4">
        <v>25.252817023767324</v>
      </c>
      <c r="N177" s="4">
        <v>-2.6278209780660262</v>
      </c>
      <c r="O177" s="1" t="str">
        <f>HYPERLINK(".\sm_car_250205_2227\sm_car_250205_2227_176_Ca145TrN_MaTUR_ode3_1.png","figure")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8.3431905000000004</v>
      </c>
      <c r="M178" s="4">
        <v>97.72769805979955</v>
      </c>
      <c r="N178" s="4">
        <v>-5.0716881747819013E-2</v>
      </c>
      <c r="O178" s="1" t="str">
        <f>HYPERLINK(".\sm_car_250205_2227\sm_car_250205_2227_177_Ca199TrN_MaWOT_ode3_1.png","figure")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6.8482098000000002</v>
      </c>
      <c r="M179" s="4">
        <v>26.092676274625305</v>
      </c>
      <c r="N179" s="4">
        <v>-5.5248795523061167E-2</v>
      </c>
      <c r="O179" s="1" t="str">
        <f>HYPERLINK(".\sm_car_250205_2227\sm_car_250205_2227_178_Ca199TrN_MaLSS_ode3_1.png","figure")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6.7650617999999998</v>
      </c>
      <c r="M180" s="4">
        <v>25.92677454518039</v>
      </c>
      <c r="N180" s="4">
        <v>-2.7324566843135929</v>
      </c>
      <c r="O180" s="1" t="str">
        <f>HYPERLINK(".\sm_car_250205_2227\sm_car_250205_2227_179_Ca199TrN_MaTUR_ode3_1.png","figure")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544</v>
      </c>
      <c r="L181" s="4">
        <v>8.6866502000000008</v>
      </c>
      <c r="M181" s="4">
        <v>254.9937267451192</v>
      </c>
      <c r="N181" s="4">
        <v>-5.729548791094885E-3</v>
      </c>
      <c r="O181" s="1" t="str">
        <f>HYPERLINK(".\sm_car_250205_2227\sm_car_250205_2227_180_Ca139TrN_MaDLC_ode23t_1.png","figure")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941</v>
      </c>
      <c r="L182" s="4">
        <v>28.311922899999999</v>
      </c>
      <c r="M182" s="4">
        <v>253.22399529782149</v>
      </c>
      <c r="N182" s="4">
        <v>0.18402465781969113</v>
      </c>
      <c r="O182" s="1" t="str">
        <f>HYPERLINK(".\sm_car_250205_2227\sm_car_250205_2227_181_Ca139TrE_MaDLC_ode23t_1.png","figure")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1032</v>
      </c>
      <c r="L183" s="4">
        <v>34.937986299999999</v>
      </c>
      <c r="M183" s="4">
        <v>255.81071632805481</v>
      </c>
      <c r="N183" s="4">
        <v>-5.2069453177825409E-3</v>
      </c>
      <c r="O183" s="1" t="str">
        <f>HYPERLINK(".\sm_car_250205_2227\sm_car_250205_2227_182_Ca139TrT_MaDLC_ode23t_1.png","figure")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770</v>
      </c>
      <c r="L184" s="4">
        <v>17.617355199999999</v>
      </c>
      <c r="M184" s="4">
        <v>253.48325399856589</v>
      </c>
      <c r="N184" s="4">
        <v>1.2780606771325864E-2</v>
      </c>
      <c r="O184" s="1" t="str">
        <f>HYPERLINK(".\sm_car_250205_2227\sm_car_250205_2227_183_Ca139TrE_MaDLC_ode23t_1.png","figure")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624</v>
      </c>
      <c r="L185" s="4">
        <v>8.2471309999999995</v>
      </c>
      <c r="M185" s="4">
        <v>254.06237997542303</v>
      </c>
      <c r="N185" s="4">
        <v>3.3049855993327881E-3</v>
      </c>
      <c r="O185" s="1" t="str">
        <f>HYPERLINK(".\sm_car_250205_2227\sm_car_250205_2227_184_Ca002TrN_MaDLC_ode23t_1.png","figure")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783</v>
      </c>
      <c r="L186" s="4">
        <v>19.915303399999999</v>
      </c>
      <c r="M186" s="4">
        <v>253.9379512103115</v>
      </c>
      <c r="N186" s="4">
        <v>3.380469825884802E-3</v>
      </c>
      <c r="O186" s="1" t="str">
        <f>HYPERLINK(".\sm_car_250205_2227\sm_car_250205_2227_185_Ca002TrE_MaDLC_ode23t_1.png","figure")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948</v>
      </c>
      <c r="L187" s="4">
        <v>26.085953400000001</v>
      </c>
      <c r="M187" s="4">
        <v>253.96609780891589</v>
      </c>
      <c r="N187" s="4">
        <v>3.370779183883954E-3</v>
      </c>
      <c r="O187" s="1" t="str">
        <f>HYPERLINK(".\sm_car_250205_2227\sm_car_250205_2227_186_Ca002TrT_MaDLC_ode23t_1.png","figure")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787</v>
      </c>
      <c r="L188" s="4">
        <v>15.269729999999999</v>
      </c>
      <c r="M188" s="4">
        <v>253.28273047495685</v>
      </c>
      <c r="N188" s="4">
        <v>3.7275972765025145E-3</v>
      </c>
      <c r="O188" s="1" t="str">
        <f>HYPERLINK(".\sm_car_250205_2227\sm_car_250205_2227_187_Ca002TrE_MaDLC_ode23t_1.png","figure")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479</v>
      </c>
      <c r="L189" s="4">
        <v>16.677869699999999</v>
      </c>
      <c r="M189" s="4">
        <v>253.46890789424879</v>
      </c>
      <c r="N189" s="4">
        <v>4.8383939373216833E-2</v>
      </c>
      <c r="O189" s="1" t="str">
        <f>HYPERLINK(".\sm_car_250205_2227\sm_car_250205_2227_188_Ca145TrN_MaDLC_ode23t_1.png","figure")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561</v>
      </c>
      <c r="L190" s="4">
        <v>29.836371199999999</v>
      </c>
      <c r="M190" s="4">
        <v>253.39007730194493</v>
      </c>
      <c r="N190" s="4">
        <v>4.9059883565386819E-2</v>
      </c>
      <c r="O190" s="1" t="str">
        <f>HYPERLINK(".\sm_car_250205_2227\sm_car_250205_2227_189_Ca145TrE_MaDLC_ode23t_1.png","figure")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718</v>
      </c>
      <c r="L191" s="4">
        <v>41.813685800000002</v>
      </c>
      <c r="M191" s="4">
        <v>253.66259240561686</v>
      </c>
      <c r="N191" s="4">
        <v>4.7651444236371354E-2</v>
      </c>
      <c r="O191" s="1" t="str">
        <f>HYPERLINK(".\sm_car_250205_2227\sm_car_250205_2227_190_Ca145TrT_MaDLC_ode23t_1.png","figure")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560</v>
      </c>
      <c r="L192" s="4">
        <v>25.773851799999999</v>
      </c>
      <c r="M192" s="4">
        <v>254.24879017683003</v>
      </c>
      <c r="N192" s="4">
        <v>4.578916668767441E-2</v>
      </c>
      <c r="O192" s="1" t="str">
        <f>HYPERLINK(".\sm_car_250205_2227\sm_car_250205_2227_191_Ca145TrE_MaDLC_ode23t_1.png","figure")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488</v>
      </c>
      <c r="L193" s="4">
        <v>6.4070868000000001</v>
      </c>
      <c r="M193" s="4">
        <v>253.95159224272635</v>
      </c>
      <c r="N193" s="4">
        <v>4.6439929524696666E-2</v>
      </c>
      <c r="O193" s="1" t="str">
        <f>HYPERLINK(".\sm_car_250205_2227\sm_car_250205_2227_192_Ca199TrN_MaDLC_ode23t_1.png","figure")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565</v>
      </c>
      <c r="L194" s="4">
        <v>15.876697500000001</v>
      </c>
      <c r="M194" s="4">
        <v>254.24760825135291</v>
      </c>
      <c r="N194" s="4">
        <v>4.5781326419549906E-2</v>
      </c>
      <c r="O194" s="1" t="str">
        <f>HYPERLINK(".\sm_car_250205_2227\sm_car_250205_2227_193_Ca199TrE_MaDLC_ode23t_1.png","figure")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644</v>
      </c>
      <c r="L195" s="4">
        <v>16.998564099999999</v>
      </c>
      <c r="M195" s="4">
        <v>254.62879422543841</v>
      </c>
      <c r="N195" s="4">
        <v>4.4162484497951127E-2</v>
      </c>
      <c r="O195" s="1" t="str">
        <f>HYPERLINK(".\sm_car_250205_2227\sm_car_250205_2227_194_Ca199TrT_MaDLC_ode23t_1.png","figure")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567</v>
      </c>
      <c r="L196" s="4">
        <v>11.6713126</v>
      </c>
      <c r="M196" s="4">
        <v>254.24773460876776</v>
      </c>
      <c r="N196" s="4">
        <v>4.5789469289656104E-2</v>
      </c>
      <c r="O196" s="1" t="str">
        <f>HYPERLINK(".\sm_car_250205_2227\sm_car_250205_2227_195_Ca199TrE_MaDLC_ode23t_1.png","figure")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465</v>
      </c>
      <c r="L197" s="4">
        <v>12.821075199999999</v>
      </c>
      <c r="M197" s="4">
        <v>261.07529882762759</v>
      </c>
      <c r="N197" s="4">
        <v>2.5017225634369535</v>
      </c>
      <c r="O197" s="1" t="str">
        <f>HYPERLINK(".\sm_car_250205_2227\sm_car_250205_2227_196_Ca139TrE_MaTRD_ode23t_1.png","figure")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501</v>
      </c>
      <c r="L198" s="4">
        <v>12.1774887</v>
      </c>
      <c r="M198" s="4">
        <v>261.05801973685629</v>
      </c>
      <c r="N198" s="4">
        <v>2.5012456697664249</v>
      </c>
      <c r="O198" s="1" t="str">
        <f>HYPERLINK(".\sm_car_250205_2227\sm_car_250205_2227_197_Ca139TrU_MaTRD_ode23t_1.png","figure")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1265</v>
      </c>
      <c r="L199" s="4">
        <v>11.7408856</v>
      </c>
      <c r="M199" s="4">
        <v>-5.3880997176934354E-3</v>
      </c>
      <c r="N199" s="4">
        <v>-6.9305897505276604E-4</v>
      </c>
      <c r="O199" s="1" t="str">
        <f>HYPERLINK(".\sm_car_250205_2227\sm_car_250205_2227_198_Ca149TrN_MaPST_ode23t_1.png","figure")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1604</v>
      </c>
      <c r="L200" s="4">
        <v>34.8564656</v>
      </c>
      <c r="M200" s="4">
        <v>36.421876650262611</v>
      </c>
      <c r="N200" s="4">
        <v>0.34881533046418839</v>
      </c>
      <c r="O200" s="1" t="str">
        <f>HYPERLINK(".\sm_car_250205_2227\sm_car_250205_2227_199_Ca139TrN_MaSKD_ode23t_1.png","figure")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 s="4">
        <v>32.195650499999999</v>
      </c>
      <c r="M201" s="4">
        <v>3.3429475962349571</v>
      </c>
      <c r="N201" s="4">
        <v>26.737358767737884</v>
      </c>
      <c r="O201" s="1" t="str">
        <f>HYPERLINK(".\sm_car_250205_2227\sm_car_250205_2227_200_Ca139TrN_MaRAD_ode23t_1.png","figure")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47.288936499999998</v>
      </c>
      <c r="M202" s="4">
        <v>36.476331308089421</v>
      </c>
      <c r="N202" s="4">
        <v>0.24109185881455872</v>
      </c>
      <c r="O202" s="1" t="str">
        <f>HYPERLINK(".\sm_car_250205_2227\sm_car_250205_2227_201_Ca184TrN_MaSKD_ode23t_1.png","figure")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21.291430500000001</v>
      </c>
      <c r="M203" s="4">
        <v>12.326067638556825</v>
      </c>
      <c r="N203" s="4">
        <v>21.751464354787551</v>
      </c>
      <c r="O203" s="1" t="str">
        <f>HYPERLINK(".\sm_car_250205_2227\sm_car_250205_2227_202_Ca184TrN_MaRAD_ode23t_1.png","figure")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27.699778200000001</v>
      </c>
      <c r="M204" s="4">
        <v>36.483214822677049</v>
      </c>
      <c r="N204" s="4">
        <v>0.2407170927131643</v>
      </c>
      <c r="O204" s="1" t="str">
        <f>HYPERLINK(".\sm_car_250205_2227\sm_car_250205_2227_203_Ca198TrN_MaSKD_ode23t_1.png","figure")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12.527123700000001</v>
      </c>
      <c r="M205" s="4">
        <v>12.310792710679211</v>
      </c>
      <c r="N205" s="4">
        <v>21.705426376680116</v>
      </c>
      <c r="O205" s="1" t="str">
        <f>HYPERLINK(".\sm_car_250205_2227\sm_car_250205_2227_204_Ca198TrN_MaRAD_ode23t_1.png","figure")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26583</v>
      </c>
      <c r="L206" s="4">
        <v>385.70083340000002</v>
      </c>
      <c r="M206" s="4">
        <v>20.12607548563318</v>
      </c>
      <c r="N206" s="4">
        <v>3.0737336076885411</v>
      </c>
      <c r="O206" s="1" t="str">
        <f>HYPERLINK(".\sm_car_250205_2227\sm_car_250205_2227_205_Ca156TrN_MaIPA_ode23t.png","figure")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19431</v>
      </c>
      <c r="L207" s="4">
        <v>252.56001140000001</v>
      </c>
      <c r="M207" s="4">
        <v>16.621970321166863</v>
      </c>
      <c r="N207" s="4">
        <v>0.60006432420704492</v>
      </c>
      <c r="O207" s="1" t="str">
        <f>HYPERLINK(".\sm_car_250205_2227\sm_car_250205_2227_206_Ca130TrN_MaIPA_ode23t.png","figure")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1359</v>
      </c>
      <c r="L208" s="4">
        <v>21.817806600000001</v>
      </c>
      <c r="M208" s="4">
        <v>346.82883586527811</v>
      </c>
      <c r="N208" s="4">
        <v>0.71834776993007976</v>
      </c>
      <c r="O208" s="1" t="str">
        <f>HYPERLINK(".\sm_car_250205_2227\sm_car_250205_2227_207_Ca171TrN_MaRDP_ode23t_1.png","figure")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1312</v>
      </c>
      <c r="L209" s="4">
        <v>10.677668000000001</v>
      </c>
      <c r="M209" s="4">
        <v>142.01821805777246</v>
      </c>
      <c r="N209" s="4">
        <v>3.7473919510242745E-2</v>
      </c>
      <c r="O209" s="1" t="str">
        <f>HYPERLINK(".\sm_car_250205_2227\sm_car_250205_2227_208_Ca172TrN_MaRDP_ode23t_1.png","figure")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 s="4">
        <v>18.138550800000001</v>
      </c>
      <c r="M210" s="4">
        <v>370.9019537178828</v>
      </c>
      <c r="N210" s="4">
        <v>0.7997407776640757</v>
      </c>
      <c r="O210" s="1" t="str">
        <f>HYPERLINK(".\sm_car_250205_2227\sm_car_250205_2227_209_Ca139TrN_MaZPL_ode23t_1.png","figure")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2092</v>
      </c>
      <c r="L211" s="4">
        <v>9.2172987000000006</v>
      </c>
      <c r="M211" s="4">
        <v>397.66954948583771</v>
      </c>
      <c r="N211" s="4">
        <v>0.33478815371427123</v>
      </c>
      <c r="O211" s="1" t="str">
        <f>HYPERLINK(".\sm_car_250205_2227\sm_car_250205_2227_210_Ca165TrN_MaZPL_ode23t_1.png","figure")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1439</v>
      </c>
      <c r="L212" s="4">
        <v>20.854517699999999</v>
      </c>
      <c r="M212" s="4">
        <v>370.87867379295108</v>
      </c>
      <c r="N212" s="4">
        <v>0.78431648108385754</v>
      </c>
      <c r="O212" s="1" t="str">
        <f>HYPERLINK(".\sm_car_250205_2227\sm_car_250205_2227_211_Ca171TrN_MaZPL_ode23t_1.png","figure")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507</v>
      </c>
      <c r="L213" s="4">
        <v>3.9966004000000002</v>
      </c>
      <c r="M213" s="4">
        <v>378.34372857519804</v>
      </c>
      <c r="N213" s="4">
        <v>0.32216837976600754</v>
      </c>
      <c r="O213" s="1" t="str">
        <f>HYPERLINK(".\sm_car_250205_2227\sm_car_250205_2227_212_Ca165TrN_MaCPL_ode23t_1.png","figure")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469</v>
      </c>
      <c r="L214" s="4">
        <v>2.5384731</v>
      </c>
      <c r="M214" s="4">
        <v>380.91783156370263</v>
      </c>
      <c r="N214" s="4">
        <v>0.32787368934773187</v>
      </c>
      <c r="O214" s="1" t="str">
        <f>HYPERLINK(".\sm_car_250205_2227\sm_car_250205_2227_213_Ca170TrN_MaCPL_ode23t_1.png","figure")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2492</v>
      </c>
      <c r="L215" s="4">
        <v>37.491361099999999</v>
      </c>
      <c r="M215" s="4">
        <v>152.46216140697211</v>
      </c>
      <c r="N215" s="4">
        <v>1.9184237320087007E-3</v>
      </c>
      <c r="O215" s="1" t="str">
        <f>HYPERLINK(".\sm_car_250205_2227\sm_car_250205_2227_214_Ca171TrN_MaRDR_ode23t_1.png","figure")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2983</v>
      </c>
      <c r="L216" s="4">
        <v>25.1868771</v>
      </c>
      <c r="M216" s="4">
        <v>146.53612435982453</v>
      </c>
      <c r="N216" s="4">
        <v>-4.7537082503711532E-3</v>
      </c>
      <c r="O216" s="1" t="str">
        <f>HYPERLINK(".\sm_car_250205_2227\sm_car_250205_2227_215_Ca172TrN_MaRDR_ode23t_1.png","figure")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3026</v>
      </c>
      <c r="L217" s="4">
        <v>31.983635799999998</v>
      </c>
      <c r="M217" s="4">
        <v>176.57149773911755</v>
      </c>
      <c r="N217" s="4">
        <v>8.5966028861422371E-4</v>
      </c>
      <c r="O217" s="1" t="str">
        <f>HYPERLINK(".\sm_car_250205_2227\sm_car_250205_2227_216_Ca139TrN_MaZRR_ode23t_1.png","figure")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3560</v>
      </c>
      <c r="L218" s="4">
        <v>18.947132400000001</v>
      </c>
      <c r="M218" s="4">
        <v>176.84710528875323</v>
      </c>
      <c r="N218" s="4">
        <v>8.1540952852472687E-5</v>
      </c>
      <c r="O218" s="1" t="str">
        <f>HYPERLINK(".\sm_car_250205_2227\sm_car_250205_2227_217_Ca165TrN_MaZRR_ode23t_1.png","figure")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3010</v>
      </c>
      <c r="L219" s="4">
        <v>46.174171399999999</v>
      </c>
      <c r="M219" s="4">
        <v>176.58396677927584</v>
      </c>
      <c r="N219" s="4">
        <v>8.5012833275687394E-4</v>
      </c>
      <c r="O219" s="1" t="str">
        <f>HYPERLINK(".\sm_car_250205_2227\sm_car_250205_2227_218_Ca171TrN_MaZRR_ode23t_1.png","figure")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5134</v>
      </c>
      <c r="L220" s="4">
        <v>15.722253500000001</v>
      </c>
      <c r="M220" s="4">
        <v>-5.9993663604697343</v>
      </c>
      <c r="N220" s="4">
        <v>2.9037244938445268E-3</v>
      </c>
      <c r="O220" s="1" t="str">
        <f>HYPERLINK(".\sm_car_250205_2227\sm_car_250205_2227_219_Ca170TrN_MaCMP_ode23t_1.png","figure")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1811</v>
      </c>
      <c r="L221" s="4">
        <v>10.4309809</v>
      </c>
      <c r="M221" s="4">
        <v>-5.9989539923306694</v>
      </c>
      <c r="N221" s="4">
        <v>2.877992535847541E-3</v>
      </c>
      <c r="O221" s="1" t="str">
        <f>HYPERLINK(".\sm_car_250205_2227\sm_car_250205_2227_220_Ca170TrN_MaCMF_ode23t_1.png","figure")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4629</v>
      </c>
      <c r="L222" s="4">
        <v>29.342447100000001</v>
      </c>
      <c r="M222" s="4">
        <v>-329.53452364299972</v>
      </c>
      <c r="N222" s="4">
        <v>6.1280134387842597</v>
      </c>
      <c r="O222" s="1" t="str">
        <f>HYPERLINK(".\sm_car_250205_2227\sm_car_250205_2227_221_Ca170TrN_MaMPO_ode23t_1.png","figure")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1206</v>
      </c>
      <c r="L223" s="4">
        <v>7.6601369000000004</v>
      </c>
      <c r="M223" s="4">
        <v>-13.871399348139057</v>
      </c>
      <c r="N223" s="4">
        <v>0.2221665699456139</v>
      </c>
      <c r="O223" s="1" t="str">
        <f>HYPERLINK(".\sm_car_250205_2227\sm_car_250205_2227_222_Ca170TrN_MaMCI_ode23t_1.png","figure")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5788</v>
      </c>
      <c r="L224" s="4">
        <v>15.1027445</v>
      </c>
      <c r="M224" s="4">
        <v>-5.9992725915411791</v>
      </c>
      <c r="N224" s="4">
        <v>-4.4775335255764527E-3</v>
      </c>
      <c r="O224" s="1" t="str">
        <f>HYPERLINK(".\sm_car_250205_2227\sm_car_250205_2227_223_Ca170TrN_MaCHO_ode23t_1.png","figure")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3420</v>
      </c>
      <c r="L225" s="4">
        <v>14.4022466</v>
      </c>
      <c r="M225" s="4">
        <v>-5.9983247558354869</v>
      </c>
      <c r="N225" s="4">
        <v>-4.4962108292958079E-3</v>
      </c>
      <c r="O225" s="1" t="str">
        <f>HYPERLINK(".\sm_car_250205_2227\sm_car_250205_2227_224_Ca170TrN_MaCHF_ode23t_1.png","figure")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7120</v>
      </c>
      <c r="L226" s="4">
        <v>25.9201975</v>
      </c>
      <c r="M226" s="4">
        <v>-752.11424744338444</v>
      </c>
      <c r="N226" s="4">
        <v>628.45218765200252</v>
      </c>
      <c r="O226" s="1" t="str">
        <f>HYPERLINK(".\sm_car_250205_2227\sm_car_250205_2227_225_Ca170TrN_MaCKY_ode23t_1.png","figure")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 s="4">
        <v>13.1558399</v>
      </c>
      <c r="M227" s="4">
        <v>-758.74751009372778</v>
      </c>
      <c r="N227" s="4">
        <v>632.74597114070832</v>
      </c>
      <c r="O227" s="1" t="str">
        <f>HYPERLINK(".\sm_car_250205_2227\sm_car_250205_2227_226_Ca170TrN_MaCKF_ode23t_1.png","figure")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2826</v>
      </c>
      <c r="L228" s="4">
        <v>12.3265695</v>
      </c>
      <c r="M228" s="4">
        <v>177.34509209027519</v>
      </c>
      <c r="N228" s="4">
        <v>288.25146099871347</v>
      </c>
      <c r="O228" s="1" t="str">
        <f>HYPERLINK(".\sm_car_250205_2227\sm_car_250205_2227_227_Ca170TrN_MaCNN_ode23t_1.png","figure")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4390</v>
      </c>
      <c r="L229" s="4">
        <v>48.526648700000003</v>
      </c>
      <c r="M229" s="4">
        <v>2994.8755220891894</v>
      </c>
      <c r="N229" s="4">
        <v>-3064.8911528474741</v>
      </c>
      <c r="O229" s="1" t="str">
        <f>HYPERLINK(".\sm_car_250205_2227\sm_car_250205_2227_228_Ca170TrN_MaCNF_ode23t_1.png","figure")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2957</v>
      </c>
      <c r="L230" s="4">
        <v>10.7833579</v>
      </c>
      <c r="M230" s="4">
        <v>522.24180054858095</v>
      </c>
      <c r="N230" s="4">
        <v>-164.33037572020785</v>
      </c>
      <c r="O230" s="1" t="str">
        <f>HYPERLINK(".\sm_car_250205_2227\sm_car_250205_2227_229_Ca170TrN_MaCSZ_ode23t_1.png","figure")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5697</v>
      </c>
      <c r="L231" s="4">
        <v>63.245520999999997</v>
      </c>
      <c r="M231" s="4">
        <v>-8.9656680082501214</v>
      </c>
      <c r="N231" s="4">
        <v>1.0003004396622307E-2</v>
      </c>
      <c r="O231" s="1" t="str">
        <f>HYPERLINK(".\sm_car_250205_2227\sm_car_250205_2227_230_Ca170TrN_MaCSF_ode23t_1.png","figure")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2040</v>
      </c>
      <c r="L232" s="4">
        <v>10.9930626</v>
      </c>
      <c r="M232" s="4">
        <v>209.02244120983042</v>
      </c>
      <c r="N232" s="4">
        <v>379.24615281822742</v>
      </c>
      <c r="O232" s="1" t="str">
        <f>HYPERLINK(".\sm_car_250205_2227\sm_car_250205_2227_231_Ca170TrN_MaCPU_ode23t_1.png","figure")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2589</v>
      </c>
      <c r="L233" s="4">
        <v>12.8534668</v>
      </c>
      <c r="M233" s="4">
        <v>183.03257378028661</v>
      </c>
      <c r="N233" s="4">
        <v>-170.24457901970891</v>
      </c>
      <c r="O233" s="1" t="str">
        <f>HYPERLINK(".\sm_car_250205_2227\sm_car_250205_2227_232_Ca170TrN_MaCPD_ode23t_1.png","figure")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1833</v>
      </c>
      <c r="L234" s="4">
        <v>3.7100184</v>
      </c>
      <c r="M234" s="4">
        <v>-5.9992060519496455</v>
      </c>
      <c r="N234" s="4">
        <v>2.854592736124532E-3</v>
      </c>
      <c r="O234" s="1" t="str">
        <f>HYPERLINK(".\sm_car_250205_2227\sm_car_250205_2227_233_Ca202TrN_MaCMF_ode23t_1.png","figure")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4516</v>
      </c>
      <c r="L235" s="4">
        <v>18.462608100000001</v>
      </c>
      <c r="M235" s="4">
        <v>-329.52903004929163</v>
      </c>
      <c r="N235" s="4">
        <v>6.1140173141356184</v>
      </c>
      <c r="O235" s="1" t="str">
        <f>HYPERLINK(".\sm_car_250205_2227\sm_car_250205_2227_234_Ca202TrN_MaMPO_ode23t_1.png","figure")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1196</v>
      </c>
      <c r="L236" s="4">
        <v>4.6414198000000004</v>
      </c>
      <c r="M236" s="4">
        <v>-13.865174707496607</v>
      </c>
      <c r="N236" s="4">
        <v>0.22605105232142364</v>
      </c>
      <c r="O236" s="1" t="str">
        <f>HYPERLINK(".\sm_car_250205_2227\sm_car_250205_2227_235_Ca202TrN_MaMCI_ode23t_1.png","figure")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3604</v>
      </c>
      <c r="L237" s="4">
        <v>7.9291191999999997</v>
      </c>
      <c r="M237" s="4">
        <v>-5.9991348085524541</v>
      </c>
      <c r="N237" s="4">
        <v>-7.2217868045486352E-3</v>
      </c>
      <c r="O237" s="1" t="str">
        <f>HYPERLINK(".\sm_car_250205_2227\sm_car_250205_2227_236_Ca202TrN_MaCKF_ode23t_1.png","figure")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10318</v>
      </c>
      <c r="L238" s="4">
        <v>74.088587000000004</v>
      </c>
      <c r="M238" s="4">
        <v>-8.9888091262615575</v>
      </c>
      <c r="N238" s="4">
        <v>4.7020759764764344E-2</v>
      </c>
      <c r="O238" s="1" t="str">
        <f>HYPERLINK(".\sm_car_250205_2227\sm_car_250205_2227_237_Ca202TrN_MaCNF_ode23t_1.png","figure")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5740</v>
      </c>
      <c r="L239" s="4">
        <v>37.004496400000001</v>
      </c>
      <c r="M239" s="4">
        <v>-8.9571486132992533</v>
      </c>
      <c r="N239" s="4">
        <v>9.936272673557919E-3</v>
      </c>
      <c r="O239" s="1" t="str">
        <f>HYPERLINK(".\sm_car_250205_2227\sm_car_250205_2227_238_Ca202TrN_MaCSF_ode23t_1.png","figure")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5549</v>
      </c>
      <c r="L240" s="4">
        <v>15.318683399999999</v>
      </c>
      <c r="M240" s="4">
        <v>-5.9991612247549346</v>
      </c>
      <c r="N240" s="4">
        <v>2.9793002447769412E-3</v>
      </c>
      <c r="O240" s="1" t="str">
        <f>HYPERLINK(".\sm_car_250205_2227\sm_car_250205_2227_239_Ca202TrN_MaCMP_ode23t_1.png","figure")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14988</v>
      </c>
      <c r="L241" s="4">
        <v>42.564118800000003</v>
      </c>
      <c r="M241" s="4">
        <v>-5.9960606730688264</v>
      </c>
      <c r="N241" s="4">
        <v>-8.9185621972918978E-3</v>
      </c>
      <c r="O241" s="1" t="str">
        <f>HYPERLINK(".\sm_car_250205_2227\sm_car_250205_2227_240_Ca202TrN_MaCKY_ode23t_1.png","figure")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2.0845644000000001</v>
      </c>
      <c r="M242" s="4">
        <v>381.37278207713604</v>
      </c>
      <c r="N242" s="4">
        <v>0.32873488124669442</v>
      </c>
      <c r="O242" s="1" t="str">
        <f>HYPERLINK(".\sm_car_250205_2227\sm_car_250205_2227_241_Ca202TrN_MaCPL_ode23t_1.png","figure")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2807</v>
      </c>
      <c r="L243" s="4">
        <v>38.217492800000002</v>
      </c>
      <c r="M243" s="4">
        <v>176.37949440946895</v>
      </c>
      <c r="N243" s="4">
        <v>7.7316385878696981E-4</v>
      </c>
      <c r="O243" s="1" t="str">
        <f>HYPERLINK(".\sm_car_250205_2227\sm_car_250205_2227_242_Ca140TrN_MaCRR_ode23t_1.png","figure")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3429</v>
      </c>
      <c r="L244" s="4">
        <v>33.787196000000002</v>
      </c>
      <c r="M244" s="4">
        <v>176.43662653093608</v>
      </c>
      <c r="N244" s="4">
        <v>7.9729249255170093E-4</v>
      </c>
      <c r="O244" s="1" t="str">
        <f>HYPERLINK(".\sm_car_250205_2227\sm_car_250205_2227_243_Ca189TrN_MaCRR_ode23t_1.png","figure")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10581</v>
      </c>
      <c r="L245" s="4">
        <v>96.458541499999995</v>
      </c>
      <c r="M245" s="4">
        <v>208.81196729451091</v>
      </c>
      <c r="N245" s="4">
        <v>-0.7706499106124749</v>
      </c>
      <c r="O245" s="1" t="str">
        <f>HYPERLINK(".\sm_car_250205_2227\sm_car_250205_2227_244_Ca189TrN_MaGSU_ode23t_1.png","figure")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1624</v>
      </c>
      <c r="L246" s="4">
        <v>68.108784700000001</v>
      </c>
      <c r="M246" s="4">
        <v>51.299309859316843</v>
      </c>
      <c r="N246" s="4">
        <v>9.008275399679808E-3</v>
      </c>
      <c r="O246" s="1" t="str">
        <f>HYPERLINK(".\sm_car_250205_2227\sm_car_250205_2227_245_Ca173TrN_MaDCA_daessc_1.png","figure")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4151</v>
      </c>
      <c r="L247" s="4">
        <v>107.9332603</v>
      </c>
      <c r="M247" s="4">
        <v>980.46691240819177</v>
      </c>
      <c r="N247" s="4">
        <v>0.72238081850156499</v>
      </c>
      <c r="O247" s="1" t="str">
        <f>HYPERLINK(".\sm_car_250205_2227\sm_car_250205_2227_246_Ca173TrN_MaDC1_daessc_1.png","figure")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323</v>
      </c>
      <c r="L248" s="4">
        <v>2.7096271999999999</v>
      </c>
      <c r="M248" s="4">
        <v>53.509316050623006</v>
      </c>
      <c r="N248" s="4">
        <v>9.7568491871109827E-3</v>
      </c>
      <c r="O248" s="1" t="str">
        <f>HYPERLINK(".\sm_car_250205_2227\sm_car_250205_2227_247_Ca165TrN_MaDCA_ode23t_1.png","figure")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1198</v>
      </c>
      <c r="L249" s="4">
        <v>6.0885115000000001</v>
      </c>
      <c r="M249" s="4">
        <v>992.65441250671449</v>
      </c>
      <c r="N249" s="4">
        <v>0.70456822599955649</v>
      </c>
      <c r="O249" s="1" t="str">
        <f>HYPERLINK(".\sm_car_250205_2227\sm_car_250205_2227_248_Ca165TrN_MaDC1_ode23t_1.png","figure")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4200</v>
      </c>
      <c r="L250" s="4">
        <v>56.743051800000003</v>
      </c>
      <c r="M250" s="4">
        <v>980.46342007783153</v>
      </c>
      <c r="N250" s="4">
        <v>0.72247700068781573</v>
      </c>
      <c r="O250" s="1" t="str">
        <f>HYPERLINK(".\sm_car_250205_2227\sm_car_250205_2227_249_Ca196TrN_MaDC1_daessc_1.png","figure")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487</v>
      </c>
      <c r="L251" s="4">
        <v>4.3995385999999996</v>
      </c>
      <c r="M251" s="4">
        <v>147.81878569962564</v>
      </c>
      <c r="N251" s="4">
        <v>9.4803710459352625E-2</v>
      </c>
      <c r="O251" s="1" t="str">
        <f>HYPERLINK(".\sm_car_250205_2227\sm_car_250205_2227_250_Ca179TrN_MaWOT_ode23t_1.png","figure")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521</v>
      </c>
      <c r="L252" s="4">
        <v>5.9649288</v>
      </c>
      <c r="M252" s="4">
        <v>147.86066249527934</v>
      </c>
      <c r="N252" s="4">
        <v>9.4529968691258945E-2</v>
      </c>
      <c r="O252" s="1" t="str">
        <f>HYPERLINK(".\sm_car_250205_2227\sm_car_250205_2227_251_Ca180TrN_MaWOT_ode23t_1.png","figure")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470</v>
      </c>
      <c r="L253" s="4">
        <v>1.7380930000000001</v>
      </c>
      <c r="M253" s="4">
        <v>147.86098941676593</v>
      </c>
      <c r="N253" s="4">
        <v>9.4534722410326621E-2</v>
      </c>
      <c r="O253" s="1" t="str">
        <f>HYPERLINK(".\sm_car_250205_2227\sm_car_250205_2227_252_Ca197TrN_MaWOT_ode23t_1.png","figure")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10.609933099999999</v>
      </c>
      <c r="M254" s="4">
        <v>63.170402740877307</v>
      </c>
      <c r="N254" s="4">
        <v>-25.339355432324108</v>
      </c>
      <c r="O254" s="1" t="str">
        <f>HYPERLINK(".\sm_car_250205_2227\sm_car_250205_2227_253_Ca182TrN_MaTUR_ode23t_1.png","figure")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364</v>
      </c>
      <c r="L255" s="4">
        <v>4.2578297000000003</v>
      </c>
      <c r="M255" s="4">
        <v>63.141186529644656</v>
      </c>
      <c r="N255" s="4">
        <v>-25.326688577130984</v>
      </c>
      <c r="O255" s="1" t="str">
        <f>HYPERLINK(".\sm_car_250205_2227\sm_car_250205_2227_254_Ca203TrN_MaTUR_ode23t_1.png","figure")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535</v>
      </c>
      <c r="L256" s="4">
        <v>21.336608399999999</v>
      </c>
      <c r="M256" s="4">
        <v>114.15006792178177</v>
      </c>
      <c r="N256" s="4">
        <v>-80.76911185940854</v>
      </c>
      <c r="O256" s="1" t="str">
        <f>HYPERLINK(".\sm_car_250205_2227\sm_car_250205_2227_255_Ca185TrN_MaTUR_ode23t_1.png","figure")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542</v>
      </c>
      <c r="L257" s="4">
        <v>5.9561488000000002</v>
      </c>
      <c r="M257" s="4">
        <v>140.64844140597512</v>
      </c>
      <c r="N257" s="4">
        <v>-71.767114050995005</v>
      </c>
      <c r="O257" s="1" t="str">
        <f>HYPERLINK(".\sm_car_250205_2227\sm_car_250205_2227_256_Ca188TrN_MaTUR_ode23t_1.png","figure")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438</v>
      </c>
      <c r="L258" s="4">
        <v>12.387956900000001</v>
      </c>
      <c r="M258" s="4">
        <v>79.219542366997288</v>
      </c>
      <c r="N258" s="4">
        <v>-0.33383675790894024</v>
      </c>
      <c r="O258" s="1" t="str">
        <f>HYPERLINK(".\sm_car_250205_2227\sm_car_Axle3_250205_2227_257_CaAxle3_000TrN_MaWOT_ode23t_1.png","figure")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12.4879464</v>
      </c>
      <c r="M259" s="4">
        <v>69.133372940784071</v>
      </c>
      <c r="N259" s="4">
        <v>8.3860847378028749E-2</v>
      </c>
      <c r="O259" s="1" t="str">
        <f>HYPERLINK(".\sm_car_250205_2227\sm_car_Axle3_250205_2227_258_CaAxle3_008TrN_MaWOT_ode23t_1.png","figure")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426</v>
      </c>
      <c r="L260" s="4">
        <v>10.3718276</v>
      </c>
      <c r="M260" s="4">
        <v>79.26753082601013</v>
      </c>
      <c r="N260" s="4">
        <v>-0.31346583892466412</v>
      </c>
      <c r="O260" s="1" t="str">
        <f>HYPERLINK(".\sm_car_250205_2227\sm_car_Axle3_250205_2227_259_CaAxle3_003TrN_MaWOT_ode23t_1.png","figure")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438</v>
      </c>
      <c r="L261" s="4">
        <v>1.7805375999999999</v>
      </c>
      <c r="M261" s="4">
        <v>80.149536181477046</v>
      </c>
      <c r="N261" s="4">
        <v>-0.31965340500242301</v>
      </c>
      <c r="O261" s="1" t="str">
        <f>HYPERLINK(".\sm_car_250205_2227\sm_car_Axle3_250205_2227_260_CaAxle3_017TrN_MaWOT_ode23t_1.png","figure")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24.568939</v>
      </c>
      <c r="M262" s="4">
        <v>23.326591154260509</v>
      </c>
      <c r="N262" s="4">
        <v>2.4825691196431639E-3</v>
      </c>
      <c r="O262" s="1" t="str">
        <f>HYPERLINK(".\sm_car_250205_2227\sm_car_Axle3_250205_2227_261_CaAxle3_010TrK_MaWOT_ode23t_1.png","figure")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25.121945799999999</v>
      </c>
      <c r="M263" s="4">
        <v>23.441148459771718</v>
      </c>
      <c r="N263" s="4">
        <v>2.5318340812336311E-3</v>
      </c>
      <c r="O263" s="1" t="str">
        <f>HYPERLINK(".\sm_car_250205_2227\sm_car_Axle3_250205_2227_262_CaAxle3_010TrK_MaWOT_ode23t_1.png","figure")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395</v>
      </c>
      <c r="L264" s="4">
        <v>2.2795475000000001</v>
      </c>
      <c r="M264" s="4">
        <v>26.915043021668794</v>
      </c>
      <c r="N264" s="4">
        <v>3.6189184600081623E-3</v>
      </c>
      <c r="O264" s="1" t="str">
        <f>HYPERLINK(".\sm_car_250205_2227\sm_car_Axle3_250205_2227_263_CaAxle3_019TrK_MaWOT_ode23t_1.png","figure")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2.2261926999999999</v>
      </c>
      <c r="M265" s="4">
        <v>26.904154781457223</v>
      </c>
      <c r="N265" s="4">
        <v>3.6114672267954853E-3</v>
      </c>
      <c r="O265" s="1" t="str">
        <f>HYPERLINK(".\sm_car_250205_2227\sm_car_Axle3_250205_2227_264_CaAxle3_019TrK_MaWOT_ode23t_1.png","figure")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666</v>
      </c>
      <c r="L266" s="4">
        <v>15.7051689</v>
      </c>
      <c r="M266" s="4">
        <v>253.97842724599917</v>
      </c>
      <c r="N266" s="4">
        <v>-0.10015532431761898</v>
      </c>
      <c r="O266" s="1" t="str">
        <f>HYPERLINK(".\sm_car_250205_2227\sm_car_Axle3_250205_2227_265_CaAxle3_012TrK_MaDLC_ode23t_1.png","figure")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758</v>
      </c>
      <c r="L267" s="4">
        <v>17.518416599999998</v>
      </c>
      <c r="M267" s="4">
        <v>253.83154486384512</v>
      </c>
      <c r="N267" s="4">
        <v>-9.7576359840407356E-2</v>
      </c>
      <c r="O267" s="1" t="str">
        <f>HYPERLINK(".\sm_car_250205_2227\sm_car_Axle3_250205_2227_266_CaAxle3_012TrK_MaDLC_ode23t_1.png","figure")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658</v>
      </c>
      <c r="L268" s="4">
        <v>15.860837099999999</v>
      </c>
      <c r="M268" s="4">
        <v>255.58936947501394</v>
      </c>
      <c r="N268" s="4">
        <v>-0.10424972795773346</v>
      </c>
      <c r="O268" s="1" t="str">
        <f>HYPERLINK(".\sm_car_250205_2227\sm_car_Axle3_250205_2227_267_CaAxle3_012TrK_MaDLC_ode23t_1.png","figure")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917</v>
      </c>
      <c r="L269" s="4">
        <v>22.140201399999999</v>
      </c>
      <c r="M269" s="4">
        <v>253.19860950949936</v>
      </c>
      <c r="N269" s="4">
        <v>-8.863799352961621E-2</v>
      </c>
      <c r="O269" s="1" t="str">
        <f>HYPERLINK(".\sm_car_250205_2227\sm_car_Axle3_250205_2227_268_CaAxle3_012TrK_MaDLC_ode23t_1.png","figure")</f>
        <v>figure</v>
      </c>
      <c r="P269" t="s">
        <v>15</v>
      </c>
    </row>
  </sheetData>
  <autoFilter ref="A1:P269" xr:uid="{E9304EE0-F6D5-4718-91D4-B98EAFA144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E2B2-F6C5-499A-9040-F4C1354F632C}">
  <dimension ref="A1:R269"/>
  <sheetViews>
    <sheetView workbookViewId="0">
      <selection activeCell="D30" sqref="D30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 s="4">
        <v>10.997942</v>
      </c>
      <c r="M2" s="4">
        <v>233.79053871522763</v>
      </c>
      <c r="N2" s="4">
        <v>8.5166174716322686E-3</v>
      </c>
      <c r="O2" s="1" t="str">
        <f>HYPERLINK(".\sm_car_250206_2041\sm_car_250206_2041_001_Ca000TrN_MaWOT_ode23t.png","figure")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 s="4">
        <v>12.2774327</v>
      </c>
      <c r="M3" s="4">
        <v>71.998953347170115</v>
      </c>
      <c r="N3" s="4">
        <v>-0.55205888211535659</v>
      </c>
      <c r="O3" s="1" t="str">
        <f>HYPERLINK(".\sm_car_250206_2041\sm_car_250206_2041_002_Ca000TrN_MaLSS_ode23t.png","figure")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 s="4">
        <v>13.519622699999999</v>
      </c>
      <c r="M4" s="4">
        <v>232.8695985609981</v>
      </c>
      <c r="N4" s="4">
        <v>-2.8266789140661322E-3</v>
      </c>
      <c r="O4" s="1" t="str">
        <f>HYPERLINK(".\sm_car_250206_2041\sm_car_250206_2041_003_Ca001TrN_MaWOT_ode23t.png","figure")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 s="4">
        <v>14.509471400000001</v>
      </c>
      <c r="M5" s="4">
        <v>71.690935212696928</v>
      </c>
      <c r="N5" s="4">
        <v>-0.54557020050784599</v>
      </c>
      <c r="O5" s="1" t="str">
        <f>HYPERLINK(".\sm_car_250206_2041\sm_car_250206_2041_004_Ca001TrN_MaLSS_ode23t.png","figure")</f>
        <v>figure</v>
      </c>
      <c r="P5" t="s">
        <v>15</v>
      </c>
      <c r="R5" t="s">
        <v>128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440</v>
      </c>
      <c r="L6" s="4">
        <v>17.6483293</v>
      </c>
      <c r="M6" s="4">
        <v>232.79152537159001</v>
      </c>
      <c r="N6" s="4">
        <v>5.2907779192266059E-2</v>
      </c>
      <c r="O6" s="1" t="str">
        <f>HYPERLINK(".\sm_car_250206_2041\sm_car_250206_2041_005_Ca002TrN_MaWOT_ode23t.png","figure")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526</v>
      </c>
      <c r="L7" s="4">
        <v>17.842353899999999</v>
      </c>
      <c r="M7" s="4">
        <v>71.691920669158321</v>
      </c>
      <c r="N7" s="4">
        <v>-0.54450824911792783</v>
      </c>
      <c r="O7" s="1" t="str">
        <f>HYPERLINK(".\sm_car_250206_2041\sm_car_250206_2041_006_Ca002TrN_MaLSS_ode23t.png","figure")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4">
        <v>20.8249514</v>
      </c>
      <c r="M8" s="4">
        <v>232.42190200027716</v>
      </c>
      <c r="N8" s="4">
        <v>6.0250059081193963E-2</v>
      </c>
      <c r="O8" s="1" t="str">
        <f>HYPERLINK(".\sm_car_250206_2041\sm_car_250206_2041_007_Ca003TrN_MaWOT_ode23t.png","figure")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545</v>
      </c>
      <c r="L9" s="4">
        <v>19.464183999999999</v>
      </c>
      <c r="M9" s="4">
        <v>71.565199152968049</v>
      </c>
      <c r="N9" s="4">
        <v>-0.53733830534271587</v>
      </c>
      <c r="O9" s="1" t="str">
        <f>HYPERLINK(".\sm_car_250206_2041\sm_car_250206_2041_008_Ca003TrN_MaLSS_ode23t.png","figure")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 s="4">
        <v>19.6236295</v>
      </c>
      <c r="M10" s="4">
        <v>233.68780712455009</v>
      </c>
      <c r="N10" s="4">
        <v>9.3239494886280059E-3</v>
      </c>
      <c r="O10" s="1" t="str">
        <f>HYPERLINK(".\sm_car_250206_2041\sm_car_250206_2041_009_Ca004TrN_MaWOT_ode23t.png","figure")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 s="4">
        <v>21.618390000000002</v>
      </c>
      <c r="M11" s="4">
        <v>71.990938634393132</v>
      </c>
      <c r="N11" s="4">
        <v>-0.55294633300084961</v>
      </c>
      <c r="O11" s="1" t="str">
        <f>HYPERLINK(".\sm_car_250206_2041\sm_car_250206_2041_010_Ca004TrN_MaLSS_ode23t.png","figure")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 s="4">
        <v>21.846323099999999</v>
      </c>
      <c r="M12" s="4">
        <v>232.65399751504947</v>
      </c>
      <c r="N12" s="4">
        <v>1.1935054036319925E-3</v>
      </c>
      <c r="O12" s="1" t="str">
        <f>HYPERLINK(".\sm_car_250206_2041\sm_car_250206_2041_011_Ca005TrN_MaWOT_ode23t.png","figure")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 s="4">
        <v>24.5109137</v>
      </c>
      <c r="M13" s="4">
        <v>71.709383827437776</v>
      </c>
      <c r="N13" s="4">
        <v>-0.54969866509088439</v>
      </c>
      <c r="O13" s="1" t="str">
        <f>HYPERLINK(".\sm_car_250206_2041\sm_car_250206_2041_012_Ca005TrN_MaLSS_ode23t.png","figure")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1178</v>
      </c>
      <c r="L14" s="4">
        <v>25.086453800000001</v>
      </c>
      <c r="M14" s="4">
        <v>232.75853190156565</v>
      </c>
      <c r="N14" s="4">
        <v>6.2788089995980914E-2</v>
      </c>
      <c r="O14" s="1" t="str">
        <f>HYPERLINK(".\sm_car_250206_2041\sm_car_250206_2041_013_Ca006TrN_MaWOT_ode23t.png","figure")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4">
        <v>25.902313700000001</v>
      </c>
      <c r="M15" s="4">
        <v>71.691717262183829</v>
      </c>
      <c r="N15" s="4">
        <v>-0.54402347654563876</v>
      </c>
      <c r="O15" s="1" t="str">
        <f>HYPERLINK(".\sm_car_250206_2041\sm_car_250206_2041_014_Ca006TrN_MaLSS_ode23t.png","figure")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1213</v>
      </c>
      <c r="L16" s="4">
        <v>27.7060134</v>
      </c>
      <c r="M16" s="4">
        <v>232.38858200541279</v>
      </c>
      <c r="N16" s="4">
        <v>6.451693011496841E-2</v>
      </c>
      <c r="O16" s="1" t="str">
        <f>HYPERLINK(".\sm_car_250206_2041\sm_car_250206_2041_015_Ca007TrN_MaWOT_ode23t.png","figure")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1287</v>
      </c>
      <c r="L17" s="4">
        <v>28.493345000000001</v>
      </c>
      <c r="M17" s="4">
        <v>71.566994268329935</v>
      </c>
      <c r="N17" s="4">
        <v>-0.54086856808611494</v>
      </c>
      <c r="O17" s="1" t="str">
        <f>HYPERLINK(".\sm_car_250206_2041\sm_car_250206_2041_016_Ca007TrN_MaLSS_ode23t.png","figure")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 s="4">
        <v>9.4894321000000001</v>
      </c>
      <c r="M18" s="4">
        <v>234.41682999512</v>
      </c>
      <c r="N18" s="4">
        <v>-7.2878906682592337E-2</v>
      </c>
      <c r="O18" s="1" t="str">
        <f>HYPERLINK(".\sm_car_250206_2041\sm_car_250206_2041_017_Ca016TrN_MaWOT_ode23t.png","figure")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 s="4">
        <v>9.4236702000000001</v>
      </c>
      <c r="M19" s="4">
        <v>72.261290113895086</v>
      </c>
      <c r="N19" s="4">
        <v>-2.1482782123695796E-2</v>
      </c>
      <c r="O19" s="1" t="str">
        <f>HYPERLINK(".\sm_car_250206_2041\sm_car_250206_2041_018_Ca016TrN_MaLSS_ode23t.png","figure")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4">
        <v>12.9674417</v>
      </c>
      <c r="M20" s="4">
        <v>233.82224604929445</v>
      </c>
      <c r="N20" s="4">
        <v>1.9808031039209188E-2</v>
      </c>
      <c r="O20" s="1" t="str">
        <f>HYPERLINK(".\sm_car_250206_2041\sm_car_250206_2041_019_Ca032TrN_MaWOT_ode23t.png","figure")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 s="4">
        <v>14.9031564</v>
      </c>
      <c r="M21" s="4">
        <v>71.991559845477411</v>
      </c>
      <c r="N21" s="4">
        <v>-0.53381183146908617</v>
      </c>
      <c r="O21" s="1" t="str">
        <f>HYPERLINK(".\sm_car_250206_2041\sm_car_250206_2041_020_Ca032TrN_MaLSS_ode23t.png","figure")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 s="4">
        <v>13.2390282</v>
      </c>
      <c r="M22" s="4">
        <v>233.79023873360038</v>
      </c>
      <c r="N22" s="4">
        <v>-4.3287235390389294E-3</v>
      </c>
      <c r="O22" s="1" t="str">
        <f>HYPERLINK(".\sm_car_250206_2041\sm_car_250206_2041_021_Ca048TrN_MaWOT_ode23t.png","figure")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 s="4">
        <v>14.176472800000001</v>
      </c>
      <c r="M23" s="4">
        <v>71.996472549669079</v>
      </c>
      <c r="N23" s="4">
        <v>-0.53930412243158932</v>
      </c>
      <c r="O23" s="1" t="str">
        <f>HYPERLINK(".\sm_car_250206_2041\sm_car_250206_2041_022_Ca048TrN_MaLSS_ode23t.png","figure")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 s="4">
        <v>13.096779700000001</v>
      </c>
      <c r="M24" s="4">
        <v>233.88731727120779</v>
      </c>
      <c r="N24" s="4">
        <v>2.2156052301772415E-2</v>
      </c>
      <c r="O24" s="1" t="str">
        <f>HYPERLINK(".\sm_car_250206_2041\sm_car_250206_2041_023_Ca064TrN_MaWOT_ode23t.png","figure")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 s="4">
        <v>15.2968402</v>
      </c>
      <c r="M25" s="4">
        <v>72.003110945660254</v>
      </c>
      <c r="N25" s="4">
        <v>-0.52832568162436777</v>
      </c>
      <c r="O25" s="1" t="str">
        <f>HYPERLINK(".\sm_car_250206_2041\sm_car_250206_2041_024_Ca064TrN_MaLSS_ode23t.png","figure")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 s="4">
        <v>14.1514145</v>
      </c>
      <c r="M26" s="4">
        <v>233.82803785826508</v>
      </c>
      <c r="N26" s="4">
        <v>-7.5001243469563434E-3</v>
      </c>
      <c r="O26" s="1" t="str">
        <f>HYPERLINK(".\sm_car_250206_2041\sm_car_250206_2041_025_Ca080TrN_MaWOT_ode23t.png","figure")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 s="4">
        <v>15.2783593</v>
      </c>
      <c r="M27" s="4">
        <v>71.986666880207594</v>
      </c>
      <c r="N27" s="4">
        <v>-0.53755342228612613</v>
      </c>
      <c r="O27" s="1" t="str">
        <f>HYPERLINK(".\sm_car_250206_2041\sm_car_250206_2041_026_Ca080TrN_MaLSS_ode23t.png","figure")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 s="4">
        <v>10.5074098</v>
      </c>
      <c r="M28" s="4">
        <v>235.24616491365265</v>
      </c>
      <c r="N28" s="4">
        <v>3.1894977017335513E-2</v>
      </c>
      <c r="O28" s="1" t="str">
        <f>HYPERLINK(".\sm_car_250206_2041\sm_car_250206_2041_027_Ca096TrN_MaWOT_ode23t.png","figure")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 s="4">
        <v>10.831744</v>
      </c>
      <c r="M29" s="4">
        <v>72.51294933219728</v>
      </c>
      <c r="N29" s="4">
        <v>-0.54015208307476126</v>
      </c>
      <c r="O29" s="1" t="str">
        <f>HYPERLINK(".\sm_car_250206_2041\sm_car_250206_2041_028_Ca096TrN_MaLSS_ode23t.png","figure")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 s="4">
        <v>4.1207317000000003</v>
      </c>
      <c r="M30" s="4">
        <v>242.70539930702489</v>
      </c>
      <c r="N30" s="4">
        <v>0.23254276639307536</v>
      </c>
      <c r="O30" s="1" t="str">
        <f>HYPERLINK(".\sm_car_250206_2041\sm_car_250206_2041_029_Ca112TrN_MaWOT_ode23t.png","figure")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 s="4">
        <v>4.1962109999999999</v>
      </c>
      <c r="M31" s="4">
        <v>74.660342536288326</v>
      </c>
      <c r="N31" s="4">
        <v>-0.33818976315539567</v>
      </c>
      <c r="O31" s="1" t="str">
        <f>HYPERLINK(".\sm_car_250206_2041\sm_car_250206_2041_030_Ca112TrN_MaLSS_ode23t.png","figure")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 s="4">
        <v>4.7220006000000003</v>
      </c>
      <c r="M32" s="4">
        <v>241.58891102753998</v>
      </c>
      <c r="N32" s="4">
        <v>0.22834243472749641</v>
      </c>
      <c r="O32" s="1" t="str">
        <f>HYPERLINK(".\sm_car_250206_2041\sm_car_250206_2041_031_Ca113TrN_MaWOT_ode23t.png","figure")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 s="4">
        <v>5.2496074000000004</v>
      </c>
      <c r="M33" s="4">
        <v>74.352237163629994</v>
      </c>
      <c r="N33" s="4">
        <v>-0.3341886340916379</v>
      </c>
      <c r="O33" s="1" t="str">
        <f>HYPERLINK(".\sm_car_250206_2041\sm_car_250206_2041_032_Ca113TrN_MaLSS_ode23t.png","figure")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383</v>
      </c>
      <c r="L34" s="4">
        <v>5.4101102000000001</v>
      </c>
      <c r="M34" s="4">
        <v>241.59876152528884</v>
      </c>
      <c r="N34" s="4">
        <v>0.22878211664824155</v>
      </c>
      <c r="O34" s="1" t="str">
        <f>HYPERLINK(".\sm_car_250206_2041\sm_car_250206_2041_033_Ca114TrN_MaWOT_ode23t.png","figure")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479</v>
      </c>
      <c r="L35" s="4">
        <v>5.3538817999999999</v>
      </c>
      <c r="M35" s="4">
        <v>74.355844752810611</v>
      </c>
      <c r="N35" s="4">
        <v>-0.33260043170985187</v>
      </c>
      <c r="O35" s="1" t="str">
        <f>HYPERLINK(".\sm_car_250206_2041\sm_car_250206_2041_034_Ca114TrN_MaLSS_ode23t.png","figure")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403</v>
      </c>
      <c r="L36" s="4">
        <v>5.6415215999999999</v>
      </c>
      <c r="M36" s="4">
        <v>241.09036479531406</v>
      </c>
      <c r="N36" s="4">
        <v>0.22752098243139104</v>
      </c>
      <c r="O36" s="1" t="str">
        <f>HYPERLINK(".\sm_car_250206_2041\sm_car_250206_2041_035_Ca115TrN_MaWOT_ode23t.png","figure")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4">
        <v>5.5569810000000004</v>
      </c>
      <c r="M37" s="4">
        <v>74.21233083370106</v>
      </c>
      <c r="N37" s="4">
        <v>-0.33022875575821625</v>
      </c>
      <c r="O37" s="1" t="str">
        <f>HYPERLINK(".\sm_car_250206_2041\sm_car_250206_2041_036_Ca115TrN_MaLSS_ode23t.png","figure")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 s="4">
        <v>7.0149388999999998</v>
      </c>
      <c r="M38" s="4">
        <v>242.55390172681132</v>
      </c>
      <c r="N38" s="4">
        <v>0.23242638729101917</v>
      </c>
      <c r="O38" s="1" t="str">
        <f>HYPERLINK(".\sm_car_250206_2041\sm_car_250206_2041_037_Ca116TrN_MaWOT_ode23t.png","figure")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 s="4">
        <v>8.1928339999999995</v>
      </c>
      <c r="M39" s="4">
        <v>74.660225279277512</v>
      </c>
      <c r="N39" s="4">
        <v>-0.33991363421718063</v>
      </c>
      <c r="O39" s="1" t="str">
        <f>HYPERLINK(".\sm_car_250206_2041\sm_car_250206_2041_038_Ca116TrN_MaLSS_ode23t.png","figure")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 s="4">
        <v>8.2181729000000008</v>
      </c>
      <c r="M40" s="4">
        <v>241.5105944943486</v>
      </c>
      <c r="N40" s="4">
        <v>0.23050765497767506</v>
      </c>
      <c r="O40" s="1" t="str">
        <f>HYPERLINK(".\sm_car_250206_2041\sm_car_250206_2041_039_Ca117TrN_MaWOT_ode23t.png","figure")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 s="4">
        <v>9.3523516000000004</v>
      </c>
      <c r="M41" s="4">
        <v>74.352188025993414</v>
      </c>
      <c r="N41" s="4">
        <v>-0.33609494963958109</v>
      </c>
      <c r="O41" s="1" t="str">
        <f>HYPERLINK(".\sm_car_250206_2041\sm_car_250206_2041_040_Ca117TrN_MaLSS_ode23t.png","figure")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948</v>
      </c>
      <c r="L42" s="4">
        <v>8.5459057000000005</v>
      </c>
      <c r="M42" s="4">
        <v>241.54090972056559</v>
      </c>
      <c r="N42" s="4">
        <v>0.23102884548310226</v>
      </c>
      <c r="O42" s="1" t="str">
        <f>HYPERLINK(".\sm_car_250206_2041\sm_car_250206_2041_041_Ca118TrN_MaWOT_ode23t.png","figure")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 s="4">
        <v>9.5594183000000008</v>
      </c>
      <c r="M43" s="4">
        <v>74.33911483262429</v>
      </c>
      <c r="N43" s="4">
        <v>-0.33559690623110866</v>
      </c>
      <c r="O43" s="1" t="str">
        <f>HYPERLINK(".\sm_car_250206_2041\sm_car_250206_2041_042_Ca118TrN_MaLSS_ode23t.png","figure")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982</v>
      </c>
      <c r="L44" s="4">
        <v>8.1894468000000007</v>
      </c>
      <c r="M44" s="4">
        <v>241.18007263409638</v>
      </c>
      <c r="N44" s="4">
        <v>0.23117004494990201</v>
      </c>
      <c r="O44" s="1" t="str">
        <f>HYPERLINK(".\sm_car_250206_2041\sm_car_250206_2041_043_Ca119TrN_MaWOT_ode23t.png","figure")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1103</v>
      </c>
      <c r="L45" s="4">
        <v>9.8538598999999998</v>
      </c>
      <c r="M45" s="4">
        <v>74.202463138586339</v>
      </c>
      <c r="N45" s="4">
        <v>-0.333787129291438</v>
      </c>
      <c r="O45" s="1" t="str">
        <f>HYPERLINK(".\sm_car_250206_2041\sm_car_250206_2041_044_Ca119TrN_MaLSS_ode23t.png","figure")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 s="4">
        <v>9.6647748999999994</v>
      </c>
      <c r="M46" s="4">
        <v>100.58046855105475</v>
      </c>
      <c r="N46" s="4">
        <v>-1.4485266037007194E-2</v>
      </c>
      <c r="O46" s="1" t="str">
        <f>HYPERLINK(".\sm_car_250206_2041\sm_car_250206_2041_045_Ca128TrN_MaWOT_ode23t.png","figure")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 s="4">
        <v>12.130223600000001</v>
      </c>
      <c r="M47" s="4">
        <v>37.246666547884018</v>
      </c>
      <c r="N47" s="4">
        <v>-0.13417337469147728</v>
      </c>
      <c r="O47" s="1" t="str">
        <f>HYPERLINK(".\sm_car_250206_2041\sm_car_250206_2041_046_Ca128TrN_MaLSS_ode23t.png","figure")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331</v>
      </c>
      <c r="L48" s="4">
        <v>10.557995399999999</v>
      </c>
      <c r="M48" s="4">
        <v>232.66157102311621</v>
      </c>
      <c r="N48" s="4">
        <v>7.6122531586110737E-2</v>
      </c>
      <c r="O48" s="1" t="str">
        <f>HYPERLINK(".\sm_car_250206_2041\sm_car_250206_2041_047_Ca129TrN_MaWOT_ode23t.png","figure")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463</v>
      </c>
      <c r="L49" s="4">
        <v>13.6120581</v>
      </c>
      <c r="M49" s="4">
        <v>71.611908280089693</v>
      </c>
      <c r="N49" s="4">
        <v>-0.53458610154134567</v>
      </c>
      <c r="O49" s="1" t="str">
        <f>HYPERLINK(".\sm_car_250206_2041\sm_car_250206_2041_048_Ca129TrN_MaLSS_ode23t.png","figure")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 s="4">
        <v>40.530086500000003</v>
      </c>
      <c r="M50" s="4">
        <v>220.1054077891589</v>
      </c>
      <c r="N50" s="4">
        <v>-1.4702553980461026</v>
      </c>
      <c r="O50" s="1" t="str">
        <f>HYPERLINK(".\sm_car_250206_2041\sm_car_250206_2041_049_Ca130TrN_MaWOT_ode23t.png","figure")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 s="4">
        <v>36.920551500000002</v>
      </c>
      <c r="M51" s="4">
        <v>69.50595249179004</v>
      </c>
      <c r="N51" s="4">
        <v>-0.55254574140250667</v>
      </c>
      <c r="O51" s="1" t="str">
        <f>HYPERLINK(".\sm_car_250206_2041\sm_car_250206_2041_050_Ca130TrN_MaLSS_ode23t.png","figure")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 s="4">
        <v>7.9096747000000001</v>
      </c>
      <c r="M52" s="4">
        <v>232.70617777521358</v>
      </c>
      <c r="N52" s="4">
        <v>-2.7264010431169952E-2</v>
      </c>
      <c r="O52" s="1" t="str">
        <f>HYPERLINK(".\sm_car_250206_2041\sm_car_250206_2041_051_Ca131TrN_MaWOT_ode23t.png","figure")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 s="4">
        <v>9.3540653000000002</v>
      </c>
      <c r="M53" s="4">
        <v>71.701191661071974</v>
      </c>
      <c r="N53" s="4">
        <v>-0.55235980680759766</v>
      </c>
      <c r="O53" s="1" t="str">
        <f>HYPERLINK(".\sm_car_250206_2041\sm_car_250206_2041_052_Ca131TrN_MaLSS_ode23t.png","figure")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 s="4">
        <v>8.1062136000000002</v>
      </c>
      <c r="M54" s="4">
        <v>232.95338509889001</v>
      </c>
      <c r="N54" s="4">
        <v>6.0640254540741158E-3</v>
      </c>
      <c r="O54" s="1" t="str">
        <f>HYPERLINK(".\sm_car_250206_2041\sm_car_250206_2041_053_Ca132TrN_MaWOT_ode23t.png","figure")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9.3992909000000004</v>
      </c>
      <c r="M55" s="4">
        <v>71.717480099033281</v>
      </c>
      <c r="N55" s="4">
        <v>-0.54399503004711469</v>
      </c>
      <c r="O55" s="1" t="str">
        <f>HYPERLINK(".\sm_car_250206_2041\sm_car_250206_2041_054_Ca132TrN_MaLSS_ode23t.png","figure")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 s="4">
        <v>7.6567014000000002</v>
      </c>
      <c r="M56" s="4">
        <v>232.88532574206934</v>
      </c>
      <c r="N56" s="4">
        <v>1.1856956042277462E-3</v>
      </c>
      <c r="O56" s="1" t="str">
        <f>HYPERLINK(".\sm_car_250206_2041\sm_car_250206_2041_055_Ca133TrN_MaWOT_ode23t.png","figure")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 s="4">
        <v>9.1213105999999993</v>
      </c>
      <c r="M57" s="4">
        <v>71.712448330610542</v>
      </c>
      <c r="N57" s="4">
        <v>-0.54358106100229209</v>
      </c>
      <c r="O57" s="1" t="str">
        <f>HYPERLINK(".\sm_car_250206_2041\sm_car_250206_2041_056_Ca133TrN_MaLSS_ode23t.png","figure")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 s="4">
        <v>7.8952277000000004</v>
      </c>
      <c r="M58" s="4">
        <v>232.8107119905568</v>
      </c>
      <c r="N58" s="4">
        <v>2.1149404455813314E-3</v>
      </c>
      <c r="O58" s="1" t="str">
        <f>HYPERLINK(".\sm_car_250206_2041\sm_car_250206_2041_057_Ca134TrN_MaWOT_ode23t.png","figure")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9.6103584000000009</v>
      </c>
      <c r="M59" s="4">
        <v>71.713926091272867</v>
      </c>
      <c r="N59" s="4">
        <v>-0.54331770582094852</v>
      </c>
      <c r="O59" s="1" t="str">
        <f>HYPERLINK(".\sm_car_250206_2041\sm_car_250206_2041_058_Ca134TrN_MaLSS_ode23t.png","figure")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 s="4">
        <v>7.8188826999999996</v>
      </c>
      <c r="M60" s="4">
        <v>232.77203216616115</v>
      </c>
      <c r="N60" s="4">
        <v>1.6766223703461307E-3</v>
      </c>
      <c r="O60" s="1" t="str">
        <f>HYPERLINK(".\sm_car_250206_2041\sm_car_250206_2041_059_Ca135TrN_MaWOT_ode23t.png","figure")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 s="4">
        <v>9.7678527000000006</v>
      </c>
      <c r="M61" s="4">
        <v>71.708775354289841</v>
      </c>
      <c r="N61" s="4">
        <v>-0.54718707656632892</v>
      </c>
      <c r="O61" s="1" t="str">
        <f>HYPERLINK(".\sm_car_250206_2041\sm_car_250206_2041_060_Ca135TrN_MaLSS_ode23t.png","figure")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386</v>
      </c>
      <c r="L62" s="4">
        <v>9.1957201000000008</v>
      </c>
      <c r="M62" s="4">
        <v>232.85484861428728</v>
      </c>
      <c r="N62" s="4">
        <v>6.6166488710480142E-2</v>
      </c>
      <c r="O62" s="1" t="str">
        <f>HYPERLINK(".\sm_car_250206_2041\sm_car_250206_2041_061_Ca136TrN_MaWOT_ode23t.png","figure")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 s="4">
        <v>11.767393500000001</v>
      </c>
      <c r="M63" s="4">
        <v>71.704818814392638</v>
      </c>
      <c r="N63" s="4">
        <v>-0.5427228497151646</v>
      </c>
      <c r="O63" s="1" t="str">
        <f>HYPERLINK(".\sm_car_250206_2041\sm_car_250206_2041_062_Ca136TrN_MaLSS_ode23t.png","figure")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 s="4">
        <v>6.8017839999999996</v>
      </c>
      <c r="M64" s="4">
        <v>233.73993533018017</v>
      </c>
      <c r="N64" s="4">
        <v>0.14880973483755017</v>
      </c>
      <c r="O64" s="1" t="str">
        <f>HYPERLINK(".\sm_car_250206_2041\sm_car_250206_2041_063_Ca137TrN_MaWOT_ode23t.png","figure")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 s="4">
        <v>7.5764465999999997</v>
      </c>
      <c r="M65" s="4">
        <v>71.982576966126331</v>
      </c>
      <c r="N65" s="4">
        <v>-0.52380632896316204</v>
      </c>
      <c r="O65" s="1" t="str">
        <f>HYPERLINK(".\sm_car_250206_2041\sm_car_250206_2041_064_Ca137TrN_MaLSS_ode23t.png","figure")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 s="4">
        <v>10.0023626</v>
      </c>
      <c r="M66" s="4">
        <v>233.74316643091058</v>
      </c>
      <c r="N66" s="4">
        <v>0.15803724155663446</v>
      </c>
      <c r="O66" s="1" t="str">
        <f>HYPERLINK(".\sm_car_250206_2041\sm_car_250206_2041_065_Ca138TrN_MaWOT_ode23t.png","figure")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 s="4">
        <v>11.933129599999999</v>
      </c>
      <c r="M67" s="4">
        <v>71.874476791961897</v>
      </c>
      <c r="N67" s="4">
        <v>-0.83785886681305333</v>
      </c>
      <c r="O67" s="1" t="str">
        <f>HYPERLINK(".\sm_car_250206_2041\sm_car_250206_2041_066_Ca138TrN_MaLSS_ode23t.png","figure")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638</v>
      </c>
      <c r="L68" s="4">
        <v>41.165368999999998</v>
      </c>
      <c r="M68" s="4">
        <v>411.19316143608631</v>
      </c>
      <c r="N68" s="4">
        <v>1.6362323155014251</v>
      </c>
      <c r="O68" s="1" t="str">
        <f>HYPERLINK(".\sm_car_250206_2041\sm_car_250206_2041_067_Ca139TrN_MaWOT_ode23t.png","figure")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629</v>
      </c>
      <c r="L69" s="4">
        <v>27.2343379</v>
      </c>
      <c r="M69" s="4">
        <v>157.02144616643739</v>
      </c>
      <c r="N69" s="4">
        <v>-0.56511263528860733</v>
      </c>
      <c r="O69" s="1" t="str">
        <f>HYPERLINK(".\sm_car_250206_2041\sm_car_250206_2041_068_Ca139TrN_MaLSS_ode23t.png","figure")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1931</v>
      </c>
      <c r="L70" s="4">
        <v>60.0927814</v>
      </c>
      <c r="M70" s="4">
        <v>411.32268824104608</v>
      </c>
      <c r="N70" s="4">
        <v>1.5842513895822417</v>
      </c>
      <c r="O70" s="1" t="str">
        <f>HYPERLINK(".\sm_car_250206_2041\sm_car_250206_2041_069_Ca141TrN_MaWOT_ode23t.png","figure")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1813</v>
      </c>
      <c r="L71" s="4">
        <v>39.899643500000003</v>
      </c>
      <c r="M71" s="4">
        <v>157.0806530577506</v>
      </c>
      <c r="N71" s="4">
        <v>-0.57319641771860508</v>
      </c>
      <c r="O71" s="1" t="str">
        <f>HYPERLINK(".\sm_car_250206_2041\sm_car_250206_2041_070_Ca141TrN_MaLSS_ode23t.png","figure")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359</v>
      </c>
      <c r="L72" s="4">
        <v>24.726380800000001</v>
      </c>
      <c r="M72" s="4">
        <v>96.638955148789279</v>
      </c>
      <c r="N72" s="4">
        <v>-3.7372902284725749E-2</v>
      </c>
      <c r="O72" s="1" t="str">
        <f>HYPERLINK(".\sm_car_250206_2041\sm_car_250206_2041_071_Ca143TrN_MaWOT_ode23t.png","figure")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457</v>
      </c>
      <c r="L73" s="4">
        <v>26.920425999999999</v>
      </c>
      <c r="M73" s="4">
        <v>25.157078791387779</v>
      </c>
      <c r="N73" s="4">
        <v>-5.3032125904657001E-2</v>
      </c>
      <c r="O73" s="1" t="str">
        <f>HYPERLINK(".\sm_car_250206_2041\sm_car_250206_2041_072_Ca143TrN_MaLSS_ode23t.png","figure")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357</v>
      </c>
      <c r="L74" s="4">
        <v>18.093776699999999</v>
      </c>
      <c r="M74" s="4">
        <v>115.0097780266328</v>
      </c>
      <c r="N74" s="4">
        <v>0.53307228706477872</v>
      </c>
      <c r="O74" s="1" t="str">
        <f>HYPERLINK(".\sm_car_250206_2041\sm_car_250206_2041_073_Ca144TrN_MaWOT_ode23t.png","figure")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477</v>
      </c>
      <c r="L75" s="4">
        <v>19.8179588</v>
      </c>
      <c r="M75" s="4">
        <v>35.846799563923035</v>
      </c>
      <c r="N75" s="4">
        <v>-3.3420663464908081E-2</v>
      </c>
      <c r="O75" s="1" t="str">
        <f>HYPERLINK(".\sm_car_250206_2041\sm_car_250206_2041_074_Ca144TrN_MaLSS_ode23t.png","figure")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2224</v>
      </c>
      <c r="L76" s="4">
        <v>43.288280100000001</v>
      </c>
      <c r="M76" s="4">
        <v>400.88564399598624</v>
      </c>
      <c r="N76" s="4">
        <v>-64.808814850744767</v>
      </c>
      <c r="O76" s="1" t="str">
        <f>HYPERLINK(".\sm_car_250206_2041\sm_car_250206_2041_075_Ca147TrN_MaWOT_ode23t.png","figure")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1424</v>
      </c>
      <c r="L77" s="4">
        <v>30.494927199999999</v>
      </c>
      <c r="M77" s="4">
        <v>155.1847416414312</v>
      </c>
      <c r="N77" s="4">
        <v>-2.6744584945874328</v>
      </c>
      <c r="O77" s="1" t="str">
        <f>HYPERLINK(".\sm_car_250206_2041\sm_car_250206_2041_076_Ca147TrN_MaLSS_ode23t.png","figure")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 s="4">
        <v>57.063980700000002</v>
      </c>
      <c r="M78" s="4">
        <v>184.64317098711297</v>
      </c>
      <c r="N78" s="4">
        <v>2.5848941755374071</v>
      </c>
      <c r="O78" s="1" t="str">
        <f>HYPERLINK(".\sm_car_250206_2041\sm_car_250206_2041_077_Ca183TrN_MaWOT_ode23t.png","figure")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 s="4">
        <v>67.128141400000004</v>
      </c>
      <c r="M79" s="4">
        <v>57.736923979466475</v>
      </c>
      <c r="N79" s="4">
        <v>0.89690925772051533</v>
      </c>
      <c r="O79" s="1" t="str">
        <f>HYPERLINK(".\sm_car_250206_2041\sm_car_250206_2041_078_Ca183TrN_MaLSS_ode23t.png","figure")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16.348789</v>
      </c>
      <c r="M80" s="4">
        <v>233.80272938572833</v>
      </c>
      <c r="N80" s="4">
        <v>8.9002270409259277E-3</v>
      </c>
      <c r="O80" s="1" t="str">
        <f>HYPERLINK(".\sm_car_250206_2041\sm_car_250206_2041_079_Ca008TrN_MaWOT_ode23t_1.png","figure")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20.3973662</v>
      </c>
      <c r="M81" s="4">
        <v>71.997390159310498</v>
      </c>
      <c r="N81" s="4">
        <v>-0.54929209645507182</v>
      </c>
      <c r="O81" s="1" t="str">
        <f>HYPERLINK(".\sm_car_250206_2041\sm_car_250206_2041_080_Ca008TrN_MaLSS_ode23t_1.png","figure")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 s="4">
        <v>18.606845499999999</v>
      </c>
      <c r="M82" s="4">
        <v>232.8481414870715</v>
      </c>
      <c r="N82" s="4">
        <v>1.6098472826283669E-3</v>
      </c>
      <c r="O82" s="1" t="str">
        <f>HYPERLINK(".\sm_car_250206_2041\sm_car_250206_2041_081_Ca009TrN_MaWOT_ode23t_1.png","figure")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 s="4">
        <v>24.080163899999999</v>
      </c>
      <c r="M83" s="4">
        <v>71.705891131387588</v>
      </c>
      <c r="N83" s="4">
        <v>-0.54180363264710218</v>
      </c>
      <c r="O83" s="1" t="str">
        <f>HYPERLINK(".\sm_car_250206_2041\sm_car_250206_2041_082_Ca009TrN_MaLSS_ode23t_1.png","figure")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392</v>
      </c>
      <c r="L84" s="4">
        <v>20.420348300000001</v>
      </c>
      <c r="M84" s="4">
        <v>232.8276504361007</v>
      </c>
      <c r="N84" s="4">
        <v>6.7873722210355869E-2</v>
      </c>
      <c r="O84" s="1" t="str">
        <f>HYPERLINK(".\sm_car_250206_2041\sm_car_250206_2041_083_Ca010TrN_MaWOT_ode23t_1.png","figure")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27.526075899999999</v>
      </c>
      <c r="M85" s="4">
        <v>71.701488700454178</v>
      </c>
      <c r="N85" s="4">
        <v>-0.54097879195150755</v>
      </c>
      <c r="O85" s="1" t="str">
        <f>HYPERLINK(".\sm_car_250206_2041\sm_car_250206_2041_084_Ca010TrN_MaLSS_ode23t_1.png","figure")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21.304513199999999</v>
      </c>
      <c r="M86" s="4">
        <v>232.31210418382651</v>
      </c>
      <c r="N86" s="4">
        <v>6.6002859242234674E-2</v>
      </c>
      <c r="O86" s="1" t="str">
        <f>HYPERLINK(".\sm_car_250206_2041\sm_car_250206_2041_085_Ca011TrN_MaWOT_ode23t_1.png","figure")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593</v>
      </c>
      <c r="L87" s="4">
        <v>28.508444000000001</v>
      </c>
      <c r="M87" s="4">
        <v>71.570553391277684</v>
      </c>
      <c r="N87" s="4">
        <v>-0.53696660606773117</v>
      </c>
      <c r="O87" s="1" t="str">
        <f>HYPERLINK(".\sm_car_250206_2041\sm_car_250206_2041_086_Ca011TrN_MaLSS_ode23t_1.png","figure")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 s="4">
        <v>18.079594499999999</v>
      </c>
      <c r="M88" s="4">
        <v>233.72965124638475</v>
      </c>
      <c r="N88" s="4">
        <v>9.4504212424993753E-3</v>
      </c>
      <c r="O88" s="1" t="str">
        <f>HYPERLINK(".\sm_car_250206_2041\sm_car_250206_2041_087_Ca012TrN_MaWOT_ode23t_1.png","figure")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 s="4">
        <v>22.5598986</v>
      </c>
      <c r="M89" s="4">
        <v>71.98584319791189</v>
      </c>
      <c r="N89" s="4">
        <v>-0.55623372726109177</v>
      </c>
      <c r="O89" s="1" t="str">
        <f>HYPERLINK(".\sm_car_250206_2041\sm_car_250206_2041_088_Ca012TrN_MaLSS_ode23t_1.png","figure")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 s="4">
        <v>20.959439199999998</v>
      </c>
      <c r="M90" s="4">
        <v>232.87883715254142</v>
      </c>
      <c r="N90" s="4">
        <v>1.1689862904993265E-3</v>
      </c>
      <c r="O90" s="1" t="str">
        <f>HYPERLINK(".\sm_car_250206_2041\sm_car_250206_2041_089_Ca013TrN_MaWOT_ode23t_1.png","figure")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 s="4">
        <v>22.874675400000001</v>
      </c>
      <c r="M91" s="4">
        <v>71.696184667281713</v>
      </c>
      <c r="N91" s="4">
        <v>-0.55024920060559146</v>
      </c>
      <c r="O91" s="1" t="str">
        <f>HYPERLINK(".\sm_car_250206_2041\sm_car_250206_2041_090_Ca013TrN_MaLSS_ode23t_1.png","figure")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894</v>
      </c>
      <c r="L92" s="4">
        <v>21.652046800000001</v>
      </c>
      <c r="M92" s="4">
        <v>232.82300432184903</v>
      </c>
      <c r="N92" s="4">
        <v>6.6350120911185126E-2</v>
      </c>
      <c r="O92" s="1" t="str">
        <f>HYPERLINK(".\sm_car_250206_2041\sm_car_250206_2041_091_Ca014TrN_MaWOT_ode23t_1.png","figure")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1022</v>
      </c>
      <c r="L93" s="4">
        <v>25.237192700000001</v>
      </c>
      <c r="M93" s="4">
        <v>71.693515313103475</v>
      </c>
      <c r="N93" s="4">
        <v>-0.54639146810044825</v>
      </c>
      <c r="O93" s="1" t="str">
        <f>HYPERLINK(".\sm_car_250206_2041\sm_car_250206_2041_092_Ca014TrN_MaLSS_ode23t_1.png","figure")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894</v>
      </c>
      <c r="L94" s="4">
        <v>21.990547400000001</v>
      </c>
      <c r="M94" s="4">
        <v>232.33122978680032</v>
      </c>
      <c r="N94" s="4">
        <v>6.6268243289930945E-2</v>
      </c>
      <c r="O94" s="1" t="str">
        <f>HYPERLINK(".\sm_car_250206_2041\sm_car_250206_2041_093_Ca015TrN_MaWOT_ode23t_1.png","figure")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1053</v>
      </c>
      <c r="L95" s="4">
        <v>28.8510411</v>
      </c>
      <c r="M95" s="4">
        <v>71.559385652640444</v>
      </c>
      <c r="N95" s="4">
        <v>-0.54180151385493436</v>
      </c>
      <c r="O95" s="1" t="str">
        <f>HYPERLINK(".\sm_car_250206_2041\sm_car_250206_2041_094_Ca015TrN_MaLSS_ode23t_1.png","figure")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 s="4">
        <v>5.4037309000000002</v>
      </c>
      <c r="M96" s="4">
        <v>242.41013556335344</v>
      </c>
      <c r="N96" s="4">
        <v>0.23168823158620061</v>
      </c>
      <c r="O96" s="1" t="str">
        <f>HYPERLINK(".\sm_car_250206_2041\sm_car_250206_2041_095_Ca120TrN_MaWOT_ode23t_1.png","figure")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 s="4">
        <v>6.3834267000000002</v>
      </c>
      <c r="M97" s="4">
        <v>74.681814564489031</v>
      </c>
      <c r="N97" s="4">
        <v>-0.33884395695811698</v>
      </c>
      <c r="O97" s="1" t="str">
        <f>HYPERLINK(".\sm_car_250206_2041\sm_car_250206_2041_096_Ca120TrN_MaLSS_ode23t_1.png","figure")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 s="4">
        <v>6.3557829999999997</v>
      </c>
      <c r="M98" s="4">
        <v>241.51406890531825</v>
      </c>
      <c r="N98" s="4">
        <v>0.2286100471060383</v>
      </c>
      <c r="O98" s="1" t="str">
        <f>HYPERLINK(".\sm_car_250206_2041\sm_car_250206_2041_097_Ca121TrN_MaWOT_ode23t_1.png","figure")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 s="4">
        <v>7.3168164000000004</v>
      </c>
      <c r="M99" s="4">
        <v>74.364181906162969</v>
      </c>
      <c r="N99" s="4">
        <v>-0.33033381376679871</v>
      </c>
      <c r="O99" s="1" t="str">
        <f>HYPERLINK(".\sm_car_250206_2041\sm_car_250206_2041_098_Ca121TrN_MaLSS_ode23t_1.png","figure")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401</v>
      </c>
      <c r="L100" s="4">
        <v>7.3434765999999998</v>
      </c>
      <c r="M100" s="4">
        <v>241.6244988391299</v>
      </c>
      <c r="N100" s="4">
        <v>0.22847642491724132</v>
      </c>
      <c r="O100" s="1" t="str">
        <f>HYPERLINK(".\sm_car_250206_2041\sm_car_250206_2041_099_Ca122TrN_MaWOT_ode23t_1.png","figure")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 s="4">
        <v>7.9090327</v>
      </c>
      <c r="M101" s="4">
        <v>74.372100614785026</v>
      </c>
      <c r="N101" s="4">
        <v>-0.33276540198113702</v>
      </c>
      <c r="O101" s="1" t="str">
        <f>HYPERLINK(".\sm_car_250206_2041\sm_car_250206_2041_100_Ca122TrN_MaLSS_ode23t_1.png","figure")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428</v>
      </c>
      <c r="L102" s="4">
        <v>7.2709032000000002</v>
      </c>
      <c r="M102" s="4">
        <v>241.22773560805183</v>
      </c>
      <c r="N102" s="4">
        <v>0.22661280130535486</v>
      </c>
      <c r="O102" s="1" t="str">
        <f>HYPERLINK(".\sm_car_250206_2041\sm_car_250206_2041_101_Ca123TrN_MaWOT_ode23t_1.png","figure")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544</v>
      </c>
      <c r="L103" s="4">
        <v>8.2865488000000003</v>
      </c>
      <c r="M103" s="4">
        <v>74.224701765097919</v>
      </c>
      <c r="N103" s="4">
        <v>-0.33124594258983786</v>
      </c>
      <c r="O103" s="1" t="str">
        <f>HYPERLINK(".\sm_car_250206_2041\sm_car_250206_2041_102_Ca123TrN_MaLSS_ode23t_1.png","figure")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 s="4">
        <v>7.4052043000000003</v>
      </c>
      <c r="M104" s="4">
        <v>242.69407047898562</v>
      </c>
      <c r="N104" s="4">
        <v>0.2331158683945955</v>
      </c>
      <c r="O104" s="1" t="str">
        <f>HYPERLINK(".\sm_car_250206_2041\sm_car_250206_2041_103_Ca124TrN_MaWOT_ode23t_1.png","figure")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 s="4">
        <v>8.8775901000000008</v>
      </c>
      <c r="M105" s="4">
        <v>74.65820712719345</v>
      </c>
      <c r="N105" s="4">
        <v>-0.34158246963019179</v>
      </c>
      <c r="O105" s="1" t="str">
        <f>HYPERLINK(".\sm_car_250206_2041\sm_car_250206_2041_104_Ca124TrN_MaLSS_ode23t_1.png","figure")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 s="4">
        <v>8.0733908000000003</v>
      </c>
      <c r="M106" s="4">
        <v>241.6295166031617</v>
      </c>
      <c r="N106" s="4">
        <v>0.2296381803970029</v>
      </c>
      <c r="O106" s="1" t="str">
        <f>HYPERLINK(".\sm_car_250206_2041\sm_car_250206_2041_105_Ca125TrN_MaWOT_ode23t_1.png","figure")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 s="4">
        <v>9.3514693999999992</v>
      </c>
      <c r="M107" s="4">
        <v>74.344754307038045</v>
      </c>
      <c r="N107" s="4">
        <v>-0.33729275655070329</v>
      </c>
      <c r="O107" s="1" t="str">
        <f>HYPERLINK(".\sm_car_250206_2041\sm_car_250206_2041_106_Ca125TrN_MaLSS_ode23t_1.png","figure")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1015</v>
      </c>
      <c r="L108" s="4">
        <v>8.6441587999999996</v>
      </c>
      <c r="M108" s="4">
        <v>241.67806156499347</v>
      </c>
      <c r="N108" s="4">
        <v>0.22971199946276488</v>
      </c>
      <c r="O108" s="1" t="str">
        <f>HYPERLINK(".\sm_car_250206_2041\sm_car_250206_2041_107_Ca126TrN_MaWOT_ode23t_1.png","figure")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1156</v>
      </c>
      <c r="L109" s="4">
        <v>10.678062000000001</v>
      </c>
      <c r="M109" s="4">
        <v>74.346621126148364</v>
      </c>
      <c r="N109" s="4">
        <v>-0.33674798543347534</v>
      </c>
      <c r="O109" s="1" t="str">
        <f>HYPERLINK(".\sm_car_250206_2041\sm_car_250206_2041_108_Ca126TrN_MaLSS_ode23t_1.png","figure")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1042</v>
      </c>
      <c r="L110" s="4">
        <v>9.2983607999999993</v>
      </c>
      <c r="M110" s="4">
        <v>241.09025399267392</v>
      </c>
      <c r="N110" s="4">
        <v>0.22867398719444104</v>
      </c>
      <c r="O110" s="1" t="str">
        <f>HYPERLINK(".\sm_car_250206_2041\sm_car_250206_2041_109_Ca127TrN_MaWOT_ode23t_1.png","figure")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1159</v>
      </c>
      <c r="L111" s="4">
        <v>9.8474196999999997</v>
      </c>
      <c r="M111" s="4">
        <v>74.196091681529282</v>
      </c>
      <c r="N111" s="4">
        <v>-0.33663830919890386</v>
      </c>
      <c r="O111" s="1" t="str">
        <f>HYPERLINK(".\sm_car_250206_2041\sm_car_250206_2041_110_Ca127TrN_MaLSS_ode23t_1.png","figure")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625</v>
      </c>
      <c r="L112" s="4">
        <v>54.6645307</v>
      </c>
      <c r="M112" s="4">
        <v>410.88198832749799</v>
      </c>
      <c r="N112" s="4">
        <v>1.6186317502976506</v>
      </c>
      <c r="O112" s="1" t="str">
        <f>HYPERLINK(".\sm_car_250206_2041\sm_car_250206_2041_111_Ca140TrN_MaWOT_ode23t_1.png","figure")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640</v>
      </c>
      <c r="L113" s="4">
        <v>38.744866899999998</v>
      </c>
      <c r="M113" s="4">
        <v>157.01684813116339</v>
      </c>
      <c r="N113" s="4">
        <v>-0.56778092590962725</v>
      </c>
      <c r="O113" s="1" t="str">
        <f>HYPERLINK(".\sm_car_250206_2041\sm_car_250206_2041_112_Ca140TrN_MaLSS_ode23t_1.png","figure")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1190</v>
      </c>
      <c r="L114" s="4">
        <v>59.388852900000003</v>
      </c>
      <c r="M114" s="4">
        <v>411.16259031026397</v>
      </c>
      <c r="N114" s="4">
        <v>1.5621595637335659</v>
      </c>
      <c r="O114" s="1" t="str">
        <f>HYPERLINK(".\sm_car_250206_2041\sm_car_250206_2041_113_Ca142TrN_MaWOT_ode23t_1.png","figure")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1183</v>
      </c>
      <c r="L115" s="4">
        <v>35.880155799999997</v>
      </c>
      <c r="M115" s="4">
        <v>157.1040214461068</v>
      </c>
      <c r="N115" s="4">
        <v>-0.57402972695354693</v>
      </c>
      <c r="O115" s="1" t="str">
        <f>HYPERLINK(".\sm_car_250206_2041\sm_car_250206_2041_114_Ca142TrN_MaLSS_ode23t_1.png","figure")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358</v>
      </c>
      <c r="L116" s="4">
        <v>23.532321400000001</v>
      </c>
      <c r="M116" s="4">
        <v>96.563348042026689</v>
      </c>
      <c r="N116" s="4">
        <v>-4.0321729967763301E-2</v>
      </c>
      <c r="O116" s="1" t="str">
        <f>HYPERLINK(".\sm_car_250206_2041\sm_car_250206_2041_115_Ca145TrN_MaWOT_ode23t_1.png","figure")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 s="4">
        <v>26.262729</v>
      </c>
      <c r="M117" s="4">
        <v>25.155087404624091</v>
      </c>
      <c r="N117" s="4">
        <v>-5.1521891725438695E-2</v>
      </c>
      <c r="O117" s="1" t="str">
        <f>HYPERLINK(".\sm_car_250206_2041\sm_car_250206_2041_116_Ca145TrN_MaLSS_ode23t_1.png","figure")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340</v>
      </c>
      <c r="L118" s="4">
        <v>17.824374500000001</v>
      </c>
      <c r="M118" s="4">
        <v>114.9285876657741</v>
      </c>
      <c r="N118" s="4">
        <v>0.5347882627561571</v>
      </c>
      <c r="O118" s="1" t="str">
        <f>HYPERLINK(".\sm_car_250206_2041\sm_car_250206_2041_117_Ca146TrN_MaWOT_ode23t_1.png","figure")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464</v>
      </c>
      <c r="L119" s="4">
        <v>19.737863099999998</v>
      </c>
      <c r="M119" s="4">
        <v>35.84245055785081</v>
      </c>
      <c r="N119" s="4">
        <v>-3.0641176199253762E-2</v>
      </c>
      <c r="O119" s="1" t="str">
        <f>HYPERLINK(".\sm_car_250206_2041\sm_car_250206_2041_118_Ca146TrN_MaLSS_ode23t_1.png","figure")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340</v>
      </c>
      <c r="L120" s="4">
        <v>17.707172799999999</v>
      </c>
      <c r="M120" s="4">
        <v>114.9285876657741</v>
      </c>
      <c r="N120" s="4">
        <v>0.5347882627561571</v>
      </c>
      <c r="O120" s="1" t="str">
        <f>HYPERLINK(".\sm_car_250206_2041\sm_car_250206_2041_119_Ca146TrN_MaWOT_ode23t_1.png","figure")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464</v>
      </c>
      <c r="L121" s="4">
        <v>19.693684999999999</v>
      </c>
      <c r="M121" s="4">
        <v>35.84245055785081</v>
      </c>
      <c r="N121" s="4">
        <v>-3.0641176199253762E-2</v>
      </c>
      <c r="O121" s="1" t="str">
        <f>HYPERLINK(".\sm_car_250206_2041\sm_car_250206_2041_120_Ca146TrN_MaLSS_ode23t_1.png","figure")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545</v>
      </c>
      <c r="L122" s="4">
        <v>41.585362699999997</v>
      </c>
      <c r="M122" s="4">
        <v>182.8416941481394</v>
      </c>
      <c r="N122" s="4">
        <v>0.31227251908426751</v>
      </c>
      <c r="O122" s="1" t="str">
        <f>HYPERLINK(".\sm_car_250206_2041\sm_car_250206_2041_121_Ca161TrN_MaWOT_ode23t_1.png","figure")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665</v>
      </c>
      <c r="L123" s="4">
        <v>46.137479999999996</v>
      </c>
      <c r="M123" s="4">
        <v>156.81203676730482</v>
      </c>
      <c r="N123" s="4">
        <v>-0.5751428501159076</v>
      </c>
      <c r="O123" s="1" t="str">
        <f>HYPERLINK(".\sm_car_250206_2041\sm_car_250206_2041_122_Ca161TrN_MaLSS_ode23t_1.png","figure")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 s="4">
        <v>51.220126399999998</v>
      </c>
      <c r="M124" s="4">
        <v>281.97740017487513</v>
      </c>
      <c r="N124" s="4">
        <v>0.72528283043841635</v>
      </c>
      <c r="O124" s="1" t="str">
        <f>HYPERLINK(".\sm_car_250206_2041\sm_car_250206_2041_123_Ca163TrN_MaWOT_ode23t_1.png","figure")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790</v>
      </c>
      <c r="L125" s="4">
        <v>62.177224099999997</v>
      </c>
      <c r="M125" s="4">
        <v>260.49750430420318</v>
      </c>
      <c r="N125" s="4">
        <v>-0.45164996497498372</v>
      </c>
      <c r="O125" s="1" t="str">
        <f>HYPERLINK(".\sm_car_250206_2041\sm_car_250206_2041_124_Ca163TrN_MaLSS_ode23t_1.png","figure")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 s="4">
        <v>26.343118199999999</v>
      </c>
      <c r="M126" s="4">
        <v>313.16501723772058</v>
      </c>
      <c r="N126" s="4">
        <v>1.1396312648144097E-4</v>
      </c>
      <c r="O126" s="1" t="str">
        <f>HYPERLINK(".\sm_car_250206_2041\sm_car_250206_2041_125_Ca184TrN_MaWOT_ode23t_1.png","figure")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 s="4">
        <v>19.103666400000002</v>
      </c>
      <c r="M127" s="4">
        <v>112.42984833398582</v>
      </c>
      <c r="N127" s="4">
        <v>-0.1888465613105888</v>
      </c>
      <c r="O127" s="1" t="str">
        <f>HYPERLINK(".\sm_car_250206_2041\sm_car_250206_2041_126_Ca184TrN_MaLSS_ode23t_1.png","figure")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 s="4">
        <v>51.906598700000004</v>
      </c>
      <c r="M128" s="4">
        <v>283.09295039638198</v>
      </c>
      <c r="N128" s="4">
        <v>0.76237753629349825</v>
      </c>
      <c r="O128" s="1" t="str">
        <f>HYPERLINK(".\sm_car_250206_2041\sm_car_250206_2041_127_Ca217TrN_MaWOT_ode23t_1.png","figure")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 s="4">
        <v>57.445252500000002</v>
      </c>
      <c r="M129" s="4">
        <v>111.92498585006001</v>
      </c>
      <c r="N129" s="4">
        <v>-0.36176950531000307</v>
      </c>
      <c r="O129" s="1" t="str">
        <f>HYPERLINK(".\sm_car_250206_2041\sm_car_250206_2041_128_Ca217TrN_MaLSS_ode23t_1.png","figure")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775</v>
      </c>
      <c r="L130" s="4">
        <v>19.817290199999999</v>
      </c>
      <c r="M130" s="4">
        <v>254.2692933451022</v>
      </c>
      <c r="N130" s="4">
        <v>4.0303687352301054E-3</v>
      </c>
      <c r="O130" s="1" t="str">
        <f>HYPERLINK(".\sm_car_250206_2041\sm_car_250206_2041_129_Ca012TrN_MaDLC_ode23t_1.png","figure")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 s="4">
        <v>24.590747400000001</v>
      </c>
      <c r="M131" s="4">
        <v>75.61484827573608</v>
      </c>
      <c r="N131" s="4">
        <v>0.7619707819463547</v>
      </c>
      <c r="O131" s="1" t="str">
        <f>HYPERLINK(".\sm_car_250206_2041\sm_car_250206_2041_130_Ca012TrN_MaIPA_ode23t_1.png","figure")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737</v>
      </c>
      <c r="L132" s="4">
        <v>24.406772100000001</v>
      </c>
      <c r="M132" s="4">
        <v>253.24950676543568</v>
      </c>
      <c r="N132" s="4">
        <v>-2.5729268335430433E-3</v>
      </c>
      <c r="O132" s="1" t="str">
        <f>HYPERLINK(".\sm_car_250206_2041\sm_car_250206_2041_131_Ca142TrN_MaDLC_ode23t_1.png","figure")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1626</v>
      </c>
      <c r="L133" s="4">
        <v>88.506936899999999</v>
      </c>
      <c r="M133" s="4">
        <v>84.927480323276825</v>
      </c>
      <c r="N133" s="4">
        <v>0.83045066739320683</v>
      </c>
      <c r="O133" s="1" t="str">
        <f>HYPERLINK(".\sm_car_250206_2041\sm_car_250206_2041_132_Ca142TrN_MaIPA_ode23t_1.png","figure")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496</v>
      </c>
      <c r="L134" s="4">
        <v>31.218897900000002</v>
      </c>
      <c r="M134" s="4">
        <v>254.52222599324892</v>
      </c>
      <c r="N134" s="4">
        <v>4.494810786844905E-2</v>
      </c>
      <c r="O134" s="1" t="str">
        <f>HYPERLINK(".\sm_car_250206_2041\sm_car_250206_2041_133_Ca145TrN_MaDLC_ode23t_1.png","figure")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318</v>
      </c>
      <c r="L135" s="4">
        <v>20.152555199999998</v>
      </c>
      <c r="M135" s="4">
        <v>28.25711617455822</v>
      </c>
      <c r="N135" s="4">
        <v>1.5651222543142565E-2</v>
      </c>
      <c r="O135" s="1" t="str">
        <f>HYPERLINK(".\sm_car_250206_2041\sm_car_250206_2041_134_Ca145TrN_MaIPA_ode23t_1.png","figure")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409</v>
      </c>
      <c r="L136" s="4">
        <v>19.2281792</v>
      </c>
      <c r="M136" s="4">
        <v>253.58959767256692</v>
      </c>
      <c r="N136" s="4">
        <v>1.3579555271111765E-2</v>
      </c>
      <c r="O136" s="1" t="str">
        <f>HYPERLINK(".\sm_car_250206_2041\sm_car_250206_2041_135_Ca184TrN_MaDLC_ode23t_1.png","figure")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 s="4">
        <v>25.769370899999998</v>
      </c>
      <c r="M137" s="4">
        <v>61.804634552458211</v>
      </c>
      <c r="N137" s="4">
        <v>0.55435410169170307</v>
      </c>
      <c r="O137" s="1" t="str">
        <f>HYPERLINK(".\sm_car_250206_2041\sm_car_250206_2041_136_Ca184TrN_MaIPA_ode23t_1.png","figure")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1851</v>
      </c>
      <c r="L138" s="4">
        <v>44.738545899999998</v>
      </c>
      <c r="M138" s="4">
        <v>254.88302392878325</v>
      </c>
      <c r="N138" s="4">
        <v>1.4793100735787768E-2</v>
      </c>
      <c r="O138" s="1" t="str">
        <f>HYPERLINK(".\sm_car_250206_2041\sm_car_250206_2041_137_Ca204TrN_MaDLC_ode23t_1.png","figure")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 s="4">
        <v>20.829401399999998</v>
      </c>
      <c r="M139" s="4">
        <v>26.038370561198473</v>
      </c>
      <c r="N139" s="4">
        <v>9.6718355082770959E-3</v>
      </c>
      <c r="O139" s="1" t="str">
        <f>HYPERLINK(".\sm_car_250206_2041\sm_car_250206_2041_138_Ca204TrN_MaIPA_ode23t_1.png","figure")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2524</v>
      </c>
      <c r="L140" s="4">
        <v>51.084793099999999</v>
      </c>
      <c r="M140" s="4">
        <v>-2.1234351778073771E-2</v>
      </c>
      <c r="N140" s="4">
        <v>-0.6247793985636183</v>
      </c>
      <c r="O140" s="1" t="str">
        <f>HYPERLINK(".\sm_car_250206_2041\sm_car_250206_2041_139_Ca012TrN_MaMPK_ode23t_1.png","figure")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3417</v>
      </c>
      <c r="L141" s="4">
        <v>72.228544999999997</v>
      </c>
      <c r="M141" s="4">
        <v>0.78948309944834349</v>
      </c>
      <c r="N141" s="4">
        <v>-0.31824321339933442</v>
      </c>
      <c r="O141" s="1" t="str">
        <f>HYPERLINK(".\sm_car_250206_2041\sm_car_250206_2041_140_Ca012TrN_MaMPC_ode23t_1.png","figure")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2479</v>
      </c>
      <c r="L142" s="4">
        <v>91.198283099999998</v>
      </c>
      <c r="M142" s="4">
        <v>-1.9887878190232675E-2</v>
      </c>
      <c r="N142" s="4">
        <v>-0.54847111969721773</v>
      </c>
      <c r="O142" s="1" t="str">
        <f>HYPERLINK(".\sm_car_250206_2041\sm_car_250206_2041_141_Ca142TrN_MaMPK_ode23t_1.png","figure")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3261</v>
      </c>
      <c r="L143" s="4">
        <v>127.2862593</v>
      </c>
      <c r="M143" s="4">
        <v>0.78948309945391237</v>
      </c>
      <c r="N143" s="4">
        <v>-0.36154024348961789</v>
      </c>
      <c r="O143" s="1" t="str">
        <f>HYPERLINK(".\sm_car_250206_2041\sm_car_250206_2041_142_Ca142TrN_MaMPC_ode23t_1.png","figure")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2838</v>
      </c>
      <c r="L144" s="4">
        <v>23.799811800000001</v>
      </c>
      <c r="M144" s="4">
        <v>-1.9491413017653739E-2</v>
      </c>
      <c r="N144" s="4">
        <v>-0.52600237398372285</v>
      </c>
      <c r="O144" s="1" t="str">
        <f>HYPERLINK(".\sm_car_250206_2041\sm_car_250206_2041_143_Ca116TrN_MaMPK_ode23t_1.png","figure")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3308</v>
      </c>
      <c r="L145" s="4">
        <v>27.419778300000001</v>
      </c>
      <c r="M145" s="4">
        <v>0.78948309942486361</v>
      </c>
      <c r="N145" s="4">
        <v>-0.33081792951648115</v>
      </c>
      <c r="O145" s="1" t="str">
        <f>HYPERLINK(".\sm_car_250206_2041\sm_car_250206_2041_144_Ca116TrN_MaMPC_ode23t_1.png","figure")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2651</v>
      </c>
      <c r="L146" s="4">
        <v>93.272187500000001</v>
      </c>
      <c r="M146" s="4">
        <v>-1.7098491953823708E-2</v>
      </c>
      <c r="N146" s="4">
        <v>-0.39038910632851126</v>
      </c>
      <c r="O146" s="1" t="str">
        <f>HYPERLINK(".\sm_car_250206_2041\sm_car_250206_2041_145_Ca143TrN_MaMPK_ode23t_1.png","figure")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3059</v>
      </c>
      <c r="L147" s="4">
        <v>136.4162312</v>
      </c>
      <c r="M147" s="4">
        <v>0.78948309944641437</v>
      </c>
      <c r="N147" s="4">
        <v>-0.25268278603577782</v>
      </c>
      <c r="O147" s="1" t="str">
        <f>HYPERLINK(".\sm_car_250206_2041\sm_car_250206_2041_146_Ca143TrN_MaMPC_ode23t_1.png","figure")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3095</v>
      </c>
      <c r="L148" s="4">
        <v>79.535739899999996</v>
      </c>
      <c r="M148" s="4">
        <v>-2.0042257386688342E-2</v>
      </c>
      <c r="N148" s="4">
        <v>-0.55722020357351409</v>
      </c>
      <c r="O148" s="1" t="str">
        <f>HYPERLINK(".\sm_car_250206_2041\sm_car_250206_2041_147_Ca166TrN_MaMPK_ode23t_1.png","figure")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3374</v>
      </c>
      <c r="L149" s="4">
        <v>92.2391504</v>
      </c>
      <c r="M149" s="4">
        <v>0.78948309943138106</v>
      </c>
      <c r="N149" s="4">
        <v>-0.35207033938502863</v>
      </c>
      <c r="O149" s="1" t="str">
        <f>HYPERLINK(".\sm_car_250206_2041\sm_car_250206_2041_148_Ca166TrN_MaMPC_ode23t_1.png","figure")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2915</v>
      </c>
      <c r="L150" s="4">
        <v>69.459175599999995</v>
      </c>
      <c r="M150" s="4">
        <v>-2.0056166437229503E-2</v>
      </c>
      <c r="N150" s="4">
        <v>-0.55800846868031351</v>
      </c>
      <c r="O150" s="1" t="str">
        <f>HYPERLINK(".\sm_car_250206_2041\sm_car_250206_2041_149_Ca169TrN_MaMPK_ode23t_1.png","figure")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3124</v>
      </c>
      <c r="L151" s="4">
        <v>79.612192500000006</v>
      </c>
      <c r="M151" s="4">
        <v>0.78948309945533346</v>
      </c>
      <c r="N151" s="4">
        <v>-0.3538824498955026</v>
      </c>
      <c r="O151" s="1" t="str">
        <f>HYPERLINK(".\sm_car_250206_2041\sm_car_250206_2041_150_Ca169TrN_MaMPC_ode23t_1.png","figure")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1992</v>
      </c>
      <c r="L152" s="4">
        <v>92.147113000000004</v>
      </c>
      <c r="M152" s="4">
        <v>-2.2608501175349557E-2</v>
      </c>
      <c r="N152" s="4">
        <v>-0.70265613675779715</v>
      </c>
      <c r="O152" s="1" t="str">
        <f>HYPERLINK(".\sm_car_250206_2041\sm_car_250206_2041_151_Ca184TrN_MaMPK_ode23t_1.png","figure")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2384</v>
      </c>
      <c r="L153" s="4">
        <v>118.98404650000001</v>
      </c>
      <c r="M153" s="4">
        <v>0.78948309943772621</v>
      </c>
      <c r="N153" s="4">
        <v>-0.33116541893824486</v>
      </c>
      <c r="O153" s="1" t="str">
        <f>HYPERLINK(".\sm_car_250206_2041\sm_car_250206_2041_152_Ca184TrN_MaMPC_ode23t_1.png","figure")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2895</v>
      </c>
      <c r="L154" s="4">
        <v>68.389781600000006</v>
      </c>
      <c r="M154" s="4">
        <v>-2.0057016046687234E-2</v>
      </c>
      <c r="N154" s="4">
        <v>-0.55805661925436345</v>
      </c>
      <c r="O154" s="1" t="str">
        <f>HYPERLINK(".\sm_car_250206_2041\sm_car_250206_2041_153_Ca195TrN_MaMPK_ode23t_1.png","figure")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3220</v>
      </c>
      <c r="L155" s="4">
        <v>76.825727700000002</v>
      </c>
      <c r="M155" s="4">
        <v>0.78948309945102046</v>
      </c>
      <c r="N155" s="4">
        <v>-0.34710385467156346</v>
      </c>
      <c r="O155" s="1" t="str">
        <f>HYPERLINK(".\sm_car_250206_2041\sm_car_250206_2041_154_Ca195TrN_MaMPC_ode23t_1.png","figure")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2017</v>
      </c>
      <c r="L156" s="4">
        <v>54.901636000000003</v>
      </c>
      <c r="M156" s="4">
        <v>-2.2612638157058468E-2</v>
      </c>
      <c r="N156" s="4">
        <v>-0.70289059077407579</v>
      </c>
      <c r="O156" s="1" t="str">
        <f>HYPERLINK(".\sm_car_250206_2041\sm_car_250206_2041_155_Ca198TrN_MaMPK_ode23t_1.png","figure")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2753</v>
      </c>
      <c r="L157" s="4">
        <v>77.1822248</v>
      </c>
      <c r="M157" s="4">
        <v>0.78948309945764628</v>
      </c>
      <c r="N157" s="4">
        <v>-0.27936914123706419</v>
      </c>
      <c r="O157" s="1" t="str">
        <f>HYPERLINK(".\sm_car_250206_2041\sm_car_250206_2041_156_Ca198TrN_MaMPC_ode23t_1.png","figure")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514</v>
      </c>
      <c r="L158" s="4">
        <v>20.9492513</v>
      </c>
      <c r="M158" s="4">
        <v>73.370156036568744</v>
      </c>
      <c r="N158" s="4">
        <v>-0.84492755734355585</v>
      </c>
      <c r="O158" s="1" t="str">
        <f>HYPERLINK(".\sm_car_250206_2041\sm_car_250206_2041_157_Ca151TrN_MaLSS_ode23t_1.png","figure")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534</v>
      </c>
      <c r="L159" s="4">
        <v>20.690302599999999</v>
      </c>
      <c r="M159" s="4">
        <v>71.688760005898644</v>
      </c>
      <c r="N159" s="4">
        <v>-0.5431630902951935</v>
      </c>
      <c r="O159" s="1" t="str">
        <f>HYPERLINK(".\sm_car_250206_2041\sm_car_250206_2041_158_Ca152TrN_MaLSS_ode23t_1.png","figure")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554</v>
      </c>
      <c r="L160" s="4">
        <v>21.637995499999999</v>
      </c>
      <c r="M160" s="4">
        <v>71.527811568155073</v>
      </c>
      <c r="N160" s="4">
        <v>-0.88568506055996976</v>
      </c>
      <c r="O160" s="1" t="str">
        <f>HYPERLINK(".\sm_car_250206_2041\sm_car_250206_2041_159_Ca153TrN_MaLSS_ode23t_1.png","figure")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503</v>
      </c>
      <c r="L161" s="4">
        <v>27.852819700000001</v>
      </c>
      <c r="M161" s="4">
        <v>71.751098556478524</v>
      </c>
      <c r="N161" s="4">
        <v>-0.36821343271415535</v>
      </c>
      <c r="O161" s="1" t="str">
        <f>HYPERLINK(".\sm_car_250206_2041\sm_car_250206_2041_160_Ca154TrN_MaLSS_ode23t_1.png","figure")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547</v>
      </c>
      <c r="L162" s="4">
        <v>29.9784696</v>
      </c>
      <c r="M162" s="4">
        <v>71.560224212815527</v>
      </c>
      <c r="N162" s="4">
        <v>-0.86547736406154729</v>
      </c>
      <c r="O162" s="1" t="str">
        <f>HYPERLINK(".\sm_car_250206_2041\sm_car_250206_2041_161_Ca155TrN_MaLSS_ode23t_1.png","figure")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14.492284400000001</v>
      </c>
      <c r="M163" s="4">
        <v>233.86868495957117</v>
      </c>
      <c r="N163" s="4">
        <v>1.5279868512777874E-2</v>
      </c>
      <c r="O163" s="1" t="str">
        <f>HYPERLINK(".\sm_car_250206_2041\sm_car_250206_2041_162_Ca004TrN_MaWOT_ode3_1.png","figure")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11.7329063</v>
      </c>
      <c r="M164" s="4">
        <v>71.992416552873522</v>
      </c>
      <c r="N164" s="4">
        <v>-0.55216478985760642</v>
      </c>
      <c r="O164" s="1" t="str">
        <f>HYPERLINK(".\sm_car_250206_2041\sm_car_250206_2041_163_Ca004TrN_MaLSS_ode3_1.png","figure")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11.7686872</v>
      </c>
      <c r="M165" s="4">
        <v>64.314286423663845</v>
      </c>
      <c r="N165" s="4">
        <v>-25.500994053949178</v>
      </c>
      <c r="O165" s="1" t="str">
        <f>HYPERLINK(".\sm_car_250206_2041\sm_car_250206_2041_164_Ca004TrN_MaTUR_ode3_1.png","figure")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6.4740269000000001</v>
      </c>
      <c r="M166" s="4">
        <v>242.70379484028024</v>
      </c>
      <c r="N166" s="4">
        <v>0.23327776238073167</v>
      </c>
      <c r="O166" s="1" t="str">
        <f>HYPERLINK(".\sm_car_250206_2041\sm_car_250206_2041_165_Ca116TrN_MaWOT_ode3_1.png","figure")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5.4283165000000002</v>
      </c>
      <c r="M167" s="4">
        <v>74.659492312085277</v>
      </c>
      <c r="N167" s="4">
        <v>-0.3409373419552838</v>
      </c>
      <c r="O167" s="1" t="str">
        <f>HYPERLINK(".\sm_car_250206_2041\sm_car_250206_2041_166_Ca116TrN_MaLSS_ode3_1.png","figure")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5.5193984</v>
      </c>
      <c r="M168" s="4">
        <v>71.323971744596435</v>
      </c>
      <c r="N168" s="4">
        <v>-17.591550619585405</v>
      </c>
      <c r="O168" s="1" t="str">
        <f>HYPERLINK(".\sm_car_250206_2041\sm_car_250206_2041_167_Ca116TrN_MaTUR_ode3_1.png","figure")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4.1450180999999997</v>
      </c>
      <c r="M169" s="4">
        <v>242.88013077860754</v>
      </c>
      <c r="N169" s="4">
        <v>0.23308389745535354</v>
      </c>
      <c r="O169" s="1" t="str">
        <f>HYPERLINK(".\sm_car_250206_2041\sm_car_250206_2041_168_Ca124TrN_MaWOT_ode3_1.png","figure")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3.3244817000000002</v>
      </c>
      <c r="M170" s="4">
        <v>74.798394842303935</v>
      </c>
      <c r="N170" s="4">
        <v>-0.34251601798828973</v>
      </c>
      <c r="O170" s="1" t="str">
        <f>HYPERLINK(".\sm_car_250206_2041\sm_car_250206_2041_169_Ca124TrN_MaLSS_ode3_1.png","figure")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3.2744976000000001</v>
      </c>
      <c r="M171" s="4">
        <v>71.449353367437823</v>
      </c>
      <c r="N171" s="4">
        <v>-17.637595535505195</v>
      </c>
      <c r="O171" s="1" t="str">
        <f>HYPERLINK(".\sm_car_250206_2041\sm_car_250206_2041_170_Ca124TrN_MaTUR_ode3_1.png","figure")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19.874671200000002</v>
      </c>
      <c r="M172" s="4">
        <v>411.22792847602506</v>
      </c>
      <c r="N172" s="4">
        <v>1.5233271513306836</v>
      </c>
      <c r="O172" s="1" t="str">
        <f>HYPERLINK(".\sm_car_250206_2041\sm_car_250206_2041_171_Ca141TrN_MaWOT_ode3_1.png","figure")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17.034217399999999</v>
      </c>
      <c r="M173" s="4">
        <v>157.12815752213527</v>
      </c>
      <c r="N173" s="4">
        <v>-0.5645994055756246</v>
      </c>
      <c r="O173" s="1" t="str">
        <f>HYPERLINK(".\sm_car_250206_2041\sm_car_250206_2041_172_Ca141TrN_MaLSS_ode3_1.png","figure")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16.675226200000001</v>
      </c>
      <c r="M174" s="4">
        <v>99.142812471287741</v>
      </c>
      <c r="N174" s="4">
        <v>-89.336781381079831</v>
      </c>
      <c r="O174" s="1" t="str">
        <f>HYPERLINK(".\sm_car_250206_2041\sm_car_250206_2041_173_Ca141TrN_MaTUR_ode3_1.png","figure")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12.830325</v>
      </c>
      <c r="M175" s="4">
        <v>96.916334895944843</v>
      </c>
      <c r="N175" s="4">
        <v>8.561370597194301E-2</v>
      </c>
      <c r="O175" s="1" t="str">
        <f>HYPERLINK(".\sm_car_250206_2041\sm_car_250206_2041_174_Ca145TrN_MaWOT_ode3_1.png","figure")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10.741420700000001</v>
      </c>
      <c r="M176" s="4">
        <v>25.406467285427112</v>
      </c>
      <c r="N176" s="4">
        <v>-4.2611053323550682E-2</v>
      </c>
      <c r="O176" s="1" t="str">
        <f>HYPERLINK(".\sm_car_250206_2041\sm_car_250206_2041_175_Ca145TrN_MaLSS_ode3_1.png","figure")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10.7251426</v>
      </c>
      <c r="M177" s="4">
        <v>25.252817023767324</v>
      </c>
      <c r="N177" s="4">
        <v>-2.6278209780660262</v>
      </c>
      <c r="O177" s="1" t="str">
        <f>HYPERLINK(".\sm_car_250206_2041\sm_car_250206_2041_176_Ca145TrN_MaTUR_ode3_1.png","figure")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2854</v>
      </c>
      <c r="L178" s="4">
        <v>14.4184985</v>
      </c>
      <c r="M178" s="4">
        <v>97.72769805979955</v>
      </c>
      <c r="N178" s="4">
        <v>-5.0716881747819013E-2</v>
      </c>
      <c r="O178" s="1" t="str">
        <f>HYPERLINK(".\sm_car_250206_2041\sm_car_250206_2041_177_Ca199TrN_MaWOT_ode3_1.png","figure")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12.1109148</v>
      </c>
      <c r="M179" s="4">
        <v>26.092676274625305</v>
      </c>
      <c r="N179" s="4">
        <v>-5.5248795523061167E-2</v>
      </c>
      <c r="O179" s="1" t="str">
        <f>HYPERLINK(".\sm_car_250206_2041\sm_car_250206_2041_178_Ca199TrN_MaLSS_ode3_1.png","figure")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12.105354200000001</v>
      </c>
      <c r="M180" s="4">
        <v>25.92677454518039</v>
      </c>
      <c r="N180" s="4">
        <v>-2.7324566843135929</v>
      </c>
      <c r="O180" s="1" t="str">
        <f>HYPERLINK(".\sm_car_250206_2041\sm_car_250206_2041_179_Ca199TrN_MaTUR_ode3_1.png","figure")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525</v>
      </c>
      <c r="L181" s="4">
        <v>16.393472899999999</v>
      </c>
      <c r="M181" s="4">
        <v>253.92019697118138</v>
      </c>
      <c r="N181" s="4">
        <v>-3.5031657014705786E-3</v>
      </c>
      <c r="O181" s="1" t="str">
        <f>HYPERLINK(".\sm_car_250206_2041\sm_car_250206_2041_180_Ca139TrN_MaDLC_ode23t_1.png","figure")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1104</v>
      </c>
      <c r="L182" s="4">
        <v>66.813958099999994</v>
      </c>
      <c r="M182" s="4">
        <v>253.21970002247485</v>
      </c>
      <c r="N182" s="4">
        <v>0.83780670316389383</v>
      </c>
      <c r="O182" s="1" t="str">
        <f>HYPERLINK(".\sm_car_250206_2041\sm_car_250206_2041_181_Ca139TrE_MaDLC_ode23t_1.png","figure")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957</v>
      </c>
      <c r="L183" s="4">
        <v>57.005100400000003</v>
      </c>
      <c r="M183" s="4">
        <v>254.91024443931025</v>
      </c>
      <c r="N183" s="4">
        <v>-2.9435258797931851E-3</v>
      </c>
      <c r="O183" s="1" t="str">
        <f>HYPERLINK(".\sm_car_250206_2041\sm_car_250206_2041_182_Ca139TrT_MaDLC_ode23t_1.png","figure")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1198</v>
      </c>
      <c r="L184" s="4">
        <v>47.759157000000002</v>
      </c>
      <c r="M184" s="4">
        <v>253.2377748298822</v>
      </c>
      <c r="N184" s="4">
        <v>2.9562298321404712</v>
      </c>
      <c r="O184" s="1" t="str">
        <f>HYPERLINK(".\sm_car_250206_2041\sm_car_250206_2041_183_Ca139TrE_MaDLC_ode23t_1.png","figure")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621</v>
      </c>
      <c r="L185" s="4">
        <v>18.230334800000001</v>
      </c>
      <c r="M185" s="4">
        <v>253.67486109186973</v>
      </c>
      <c r="N185" s="4">
        <v>3.9547423011274674E-3</v>
      </c>
      <c r="O185" s="1" t="str">
        <f>HYPERLINK(".\sm_car_250206_2041\sm_car_250206_2041_184_Ca002TrN_MaDLC_ode23t_1.png","figure")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812</v>
      </c>
      <c r="L186" s="4">
        <v>42.189607600000002</v>
      </c>
      <c r="M186" s="4">
        <v>253.64059676974244</v>
      </c>
      <c r="N186" s="4">
        <v>3.9089584014622147E-3</v>
      </c>
      <c r="O186" s="1" t="str">
        <f>HYPERLINK(".\sm_car_250206_2041\sm_car_250206_2041_185_Ca002TrE_MaDLC_ode23t_1.png","figure")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931</v>
      </c>
      <c r="L187" s="4">
        <v>49.987216199999999</v>
      </c>
      <c r="M187" s="4">
        <v>253.53036106896235</v>
      </c>
      <c r="N187" s="4">
        <v>4.0522536043017254E-3</v>
      </c>
      <c r="O187" s="1" t="str">
        <f>HYPERLINK(".\sm_car_250206_2041\sm_car_250206_2041_186_Ca002TrT_MaDLC_ode23t_1.png","figure")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814</v>
      </c>
      <c r="L188" s="4">
        <v>34.525449100000003</v>
      </c>
      <c r="M188" s="4">
        <v>253.67544298929209</v>
      </c>
      <c r="N188" s="4">
        <v>3.8860930114479331E-3</v>
      </c>
      <c r="O188" s="1" t="str">
        <f>HYPERLINK(".\sm_car_250206_2041\sm_car_250206_2041_187_Ca002TrE_MaDLC_ode23t_1.png","figure")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496</v>
      </c>
      <c r="L189" s="4">
        <v>31.622571600000001</v>
      </c>
      <c r="M189" s="4">
        <v>254.52222599324892</v>
      </c>
      <c r="N189" s="4">
        <v>4.494810786844905E-2</v>
      </c>
      <c r="O189" s="1" t="str">
        <f>HYPERLINK(".\sm_car_250206_2041\sm_car_250206_2041_188_Ca145TrN_MaDLC_ode23t_1.png","figure")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577</v>
      </c>
      <c r="L190" s="4">
        <v>61.5996928</v>
      </c>
      <c r="M190" s="4">
        <v>253.88290114259479</v>
      </c>
      <c r="N190" s="4">
        <v>4.7904300290795732E-2</v>
      </c>
      <c r="O190" s="1" t="str">
        <f>HYPERLINK(".\sm_car_250206_2041\sm_car_250206_2041_189_Ca145TrE_MaDLC_ode23t_1.png","figure")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720</v>
      </c>
      <c r="L191" s="4">
        <v>73.143173599999997</v>
      </c>
      <c r="M191" s="4">
        <v>254.33038929646801</v>
      </c>
      <c r="N191" s="4">
        <v>4.6088813425440023E-2</v>
      </c>
      <c r="O191" s="1" t="str">
        <f>HYPERLINK(".\sm_car_250206_2041\sm_car_250206_2041_190_Ca145TrT_MaDLC_ode23t_1.png","figure")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566</v>
      </c>
      <c r="L192" s="4">
        <v>51.812130699999997</v>
      </c>
      <c r="M192" s="4">
        <v>253.29528697187772</v>
      </c>
      <c r="N192" s="4">
        <v>5.0188699654770907E-2</v>
      </c>
      <c r="O192" s="1" t="str">
        <f>HYPERLINK(".\sm_car_250206_2041\sm_car_250206_2041_191_Ca145TrE_MaDLC_ode23t_1.png","figure")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489</v>
      </c>
      <c r="L193" s="4">
        <v>13.7345489</v>
      </c>
      <c r="M193" s="4">
        <v>255.42357409843339</v>
      </c>
      <c r="N193" s="4">
        <v>4.1416720360332171E-2</v>
      </c>
      <c r="O193" s="1" t="str">
        <f>HYPERLINK(".\sm_car_250206_2041\sm_car_250206_2041_192_Ca199TrN_MaDLC_ode23t_1.png","figure")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578</v>
      </c>
      <c r="L194" s="4">
        <v>32.518426599999998</v>
      </c>
      <c r="M194" s="4">
        <v>254.19930842928875</v>
      </c>
      <c r="N194" s="4">
        <v>4.6715774641105767E-2</v>
      </c>
      <c r="O194" s="1" t="str">
        <f>HYPERLINK(".\sm_car_250206_2041\sm_car_250206_2041_193_Ca199TrE_MaDLC_ode23t_1.png","figure")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731</v>
      </c>
      <c r="L195" s="4">
        <v>34.338051700000001</v>
      </c>
      <c r="M195" s="4">
        <v>255.06294377922848</v>
      </c>
      <c r="N195" s="4">
        <v>4.3276409037210861E-2</v>
      </c>
      <c r="O195" s="1" t="str">
        <f>HYPERLINK(".\sm_car_250206_2041\sm_car_250206_2041_194_Ca199TrT_MaDLC_ode23t_1.png","figure")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563</v>
      </c>
      <c r="L196" s="4">
        <v>23.314815599999999</v>
      </c>
      <c r="M196" s="4">
        <v>253.21766283579137</v>
      </c>
      <c r="N196" s="4">
        <v>5.0482562124821051E-2</v>
      </c>
      <c r="O196" s="1" t="str">
        <f>HYPERLINK(".\sm_car_250206_2041\sm_car_250206_2041_195_Ca199TrE_MaDLC_ode23t_1.png","figure")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433</v>
      </c>
      <c r="L197" s="4">
        <v>20.798684099999999</v>
      </c>
      <c r="M197" s="4">
        <v>261.003428738845</v>
      </c>
      <c r="N197" s="4">
        <v>2.5014198637030192</v>
      </c>
      <c r="O197" s="1" t="str">
        <f>HYPERLINK(".\sm_car_250206_2041\sm_car_250206_2041_196_Ca139TrE_MaTRD_ode23t_1.png","figure")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511</v>
      </c>
      <c r="L198" s="4">
        <v>23.610025700000001</v>
      </c>
      <c r="M198" s="4">
        <v>260.98410973435654</v>
      </c>
      <c r="N198" s="4">
        <v>2.5011836937262992</v>
      </c>
      <c r="O198" s="1" t="str">
        <f>HYPERLINK(".\sm_car_250206_2041\sm_car_250206_2041_197_Ca139TrU_MaTRD_ode23t_1.png","figure")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 s="4">
        <v>20.729887099999999</v>
      </c>
      <c r="M199" s="4">
        <v>-5.4183080522892226E-3</v>
      </c>
      <c r="N199" s="4">
        <v>-7.1187824721700272E-4</v>
      </c>
      <c r="O199" s="1" t="str">
        <f>HYPERLINK(".\sm_car_250206_2041\sm_car_250206_2041_198_Ca149TrN_MaPST_ode23t_1.png","figure")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1698</v>
      </c>
      <c r="L200" s="4">
        <v>73.426433700000004</v>
      </c>
      <c r="M200" s="4">
        <v>36.610023020665807</v>
      </c>
      <c r="N200" s="4">
        <v>0.32154918205411392</v>
      </c>
      <c r="O200" s="1" t="str">
        <f>HYPERLINK(".\sm_car_250206_2041\sm_car_250206_2041_199_Ca139TrN_MaSKD_ode23t_1.png","figure")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1431</v>
      </c>
      <c r="L201" s="4">
        <v>90.238415000000003</v>
      </c>
      <c r="M201" s="4">
        <v>3.3067182378000304</v>
      </c>
      <c r="N201" s="4">
        <v>26.611831714485184</v>
      </c>
      <c r="O201" s="1" t="str">
        <f>HYPERLINK(".\sm_car_250206_2041\sm_car_250206_2041_200_Ca139TrN_MaRAD_ode23t_1.png","figure")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1477</v>
      </c>
      <c r="L202" s="4">
        <v>102.6389374</v>
      </c>
      <c r="M202" s="4">
        <v>36.472894482253778</v>
      </c>
      <c r="N202" s="4">
        <v>0.22605533874837039</v>
      </c>
      <c r="O202" s="1" t="str">
        <f>HYPERLINK(".\sm_car_250206_2041\sm_car_250206_2041_201_Ca184TrN_MaSKD_ode23t_1.png","figure")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724</v>
      </c>
      <c r="L203" s="4">
        <v>49.731245100000002</v>
      </c>
      <c r="M203" s="4">
        <v>12.431497139191107</v>
      </c>
      <c r="N203" s="4">
        <v>21.911527595703902</v>
      </c>
      <c r="O203" s="1" t="str">
        <f>HYPERLINK(".\sm_car_250206_2041\sm_car_250206_2041_202_Ca184TrN_MaRAD_ode23t_1.png","figure")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1530</v>
      </c>
      <c r="L204" s="4">
        <v>62.312056800000001</v>
      </c>
      <c r="M204" s="4">
        <v>36.344558999766178</v>
      </c>
      <c r="N204" s="4">
        <v>0.23049666411012004</v>
      </c>
      <c r="O204" s="1" t="str">
        <f>HYPERLINK(".\sm_car_250206_2041\sm_car_250206_2041_203_Ca198TrN_MaSKD_ode23t_1.png","figure")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873</v>
      </c>
      <c r="L205" s="4">
        <v>32.408465399999997</v>
      </c>
      <c r="M205" s="4">
        <v>12.415739032920596</v>
      </c>
      <c r="N205" s="4">
        <v>21.86001756674187</v>
      </c>
      <c r="O205" s="1" t="str">
        <f>HYPERLINK(".\sm_car_250206_2041\sm_car_250206_2041_204_Ca198TrN_MaRAD_ode23t_1.png","figure")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27414</v>
      </c>
      <c r="L206" s="4">
        <v>719.07309510000005</v>
      </c>
      <c r="M206" s="4">
        <v>20.037735959239342</v>
      </c>
      <c r="N206" s="4">
        <v>3.163882090606517</v>
      </c>
      <c r="O206" s="1" t="str">
        <f>HYPERLINK(".\sm_car_250206_2041\sm_car_250206_2041_205_Ca156TrN_MaIPA_ode23t.png","figure")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 s="4">
        <v>458.39537660000002</v>
      </c>
      <c r="M207" s="4">
        <v>16.625055162622296</v>
      </c>
      <c r="N207" s="4">
        <v>0.59449847260109856</v>
      </c>
      <c r="O207" s="1" t="str">
        <f>HYPERLINK(".\sm_car_250206_2041\sm_car_250206_2041_206_Ca130TrN_MaIPA_ode23t.png","figure")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1372</v>
      </c>
      <c r="L208" s="4">
        <v>38.3055825</v>
      </c>
      <c r="M208" s="4">
        <v>346.54107619579457</v>
      </c>
      <c r="N208" s="4">
        <v>0.77462424267364405</v>
      </c>
      <c r="O208" s="1" t="str">
        <f>HYPERLINK(".\sm_car_250206_2041\sm_car_250206_2041_207_Ca171TrN_MaRDP_ode23t_1.png","figure")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1327</v>
      </c>
      <c r="L209" s="4">
        <v>18.9506017</v>
      </c>
      <c r="M209" s="4">
        <v>142.02142980174008</v>
      </c>
      <c r="N209" s="4">
        <v>3.7321352363797515E-2</v>
      </c>
      <c r="O209" s="1" t="str">
        <f>HYPERLINK(".\sm_car_250206_2041\sm_car_250206_2041_208_Ca172TrN_MaRDP_ode23t_1.png","figure")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1475</v>
      </c>
      <c r="L210" s="4">
        <v>32.395872500000003</v>
      </c>
      <c r="M210" s="4">
        <v>371.05849440621427</v>
      </c>
      <c r="N210" s="4">
        <v>0.80071148959293315</v>
      </c>
      <c r="O210" s="1" t="str">
        <f>HYPERLINK(".\sm_car_250206_2041\sm_car_250206_2041_209_Ca139TrN_MaZPL_ode23t_1.png","figure")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2125</v>
      </c>
      <c r="L211" s="4">
        <v>16.752563500000001</v>
      </c>
      <c r="M211" s="4">
        <v>397.52510994230084</v>
      </c>
      <c r="N211" s="4">
        <v>0.33444882343834759</v>
      </c>
      <c r="O211" s="1" t="str">
        <f>HYPERLINK(".\sm_car_250206_2041\sm_car_250206_2041_210_Ca165TrN_MaZPL_ode23t_1.png","figure")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1458</v>
      </c>
      <c r="L212" s="4">
        <v>38.495431000000004</v>
      </c>
      <c r="M212" s="4">
        <v>370.6274374865136</v>
      </c>
      <c r="N212" s="4">
        <v>0.84269799911112919</v>
      </c>
      <c r="O212" s="1" t="str">
        <f>HYPERLINK(".\sm_car_250206_2041\sm_car_250206_2041_211_Ca171TrN_MaZPL_ode23t_1.png","figure")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515</v>
      </c>
      <c r="L213" s="4">
        <v>6.9075316000000004</v>
      </c>
      <c r="M213" s="4">
        <v>378.17175522328199</v>
      </c>
      <c r="N213" s="4">
        <v>0.3218364930673957</v>
      </c>
      <c r="O213" s="1" t="str">
        <f>HYPERLINK(".\sm_car_250206_2041\sm_car_250206_2041_212_Ca165TrN_MaCPL_ode23t_1.png","figure")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467</v>
      </c>
      <c r="L214" s="4">
        <v>4.1884541999999998</v>
      </c>
      <c r="M214" s="4">
        <v>380.7128608420258</v>
      </c>
      <c r="N214" s="4">
        <v>0.3273717666978323</v>
      </c>
      <c r="O214" s="1" t="str">
        <f>HYPERLINK(".\sm_car_250206_2041\sm_car_250206_2041_213_Ca170TrN_MaCPL_ode23t_1.png","figure")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2496</v>
      </c>
      <c r="L215" s="4">
        <v>70.114605100000006</v>
      </c>
      <c r="M215" s="4">
        <v>152.42931888603408</v>
      </c>
      <c r="N215" s="4">
        <v>1.9785899401816489E-3</v>
      </c>
      <c r="O215" s="1" t="str">
        <f>HYPERLINK(".\sm_car_250206_2041\sm_car_250206_2041_214_Ca171TrN_MaRDR_ode23t_1.png","figure")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2913</v>
      </c>
      <c r="L216" s="4">
        <v>47.9987827</v>
      </c>
      <c r="M216" s="4">
        <v>146.51868469726642</v>
      </c>
      <c r="N216" s="4">
        <v>-4.9134635460379075E-3</v>
      </c>
      <c r="O216" s="1" t="str">
        <f>HYPERLINK(".\sm_car_250206_2041\sm_car_250206_2041_215_Ca172TrN_MaRDR_ode23t_1.png","figure")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3050</v>
      </c>
      <c r="L217" s="4">
        <v>62.216165199999999</v>
      </c>
      <c r="M217" s="4">
        <v>176.5396657789027</v>
      </c>
      <c r="N217" s="4">
        <v>8.6994407109135111E-4</v>
      </c>
      <c r="O217" s="1" t="str">
        <f>HYPERLINK(".\sm_car_250206_2041\sm_car_250206_2041_216_Ca139TrN_MaZRR_ode23t_1.png","figure")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3547</v>
      </c>
      <c r="L218" s="4">
        <v>37.803032199999997</v>
      </c>
      <c r="M218" s="4">
        <v>176.81721221980365</v>
      </c>
      <c r="N218" s="4">
        <v>8.1799708173457546E-5</v>
      </c>
      <c r="O218" s="1" t="str">
        <f>HYPERLINK(".\sm_car_250206_2041\sm_car_250206_2041_217_Ca165TrN_MaZRR_ode23t_1.png","figure")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3023</v>
      </c>
      <c r="L219" s="4">
        <v>87.393472299999999</v>
      </c>
      <c r="M219" s="4">
        <v>176.54704628803105</v>
      </c>
      <c r="N219" s="4">
        <v>8.8584708801940626E-4</v>
      </c>
      <c r="O219" s="1" t="str">
        <f>HYPERLINK(".\sm_car_250206_2041\sm_car_250206_2041_218_Ca171TrN_MaZRR_ode23t_1.png","figure")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5141</v>
      </c>
      <c r="L220" s="4">
        <v>32.928095300000003</v>
      </c>
      <c r="M220" s="4">
        <v>-5.9999994659865834</v>
      </c>
      <c r="N220" s="4">
        <v>3.7014635726593513E-3</v>
      </c>
      <c r="O220" s="1" t="str">
        <f>HYPERLINK(".\sm_car_250206_2041\sm_car_250206_2041_219_Ca170TrN_MaCMP_ode23t_1.png","figure")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1807</v>
      </c>
      <c r="L221" s="4">
        <v>20.9919555</v>
      </c>
      <c r="M221" s="4">
        <v>-5.9999994811497812</v>
      </c>
      <c r="N221" s="4">
        <v>3.5963195672124226E-3</v>
      </c>
      <c r="O221" s="1" t="str">
        <f>HYPERLINK(".\sm_car_250206_2041\sm_car_250206_2041_220_Ca170TrN_MaCMF_ode23t_1.png","figure")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4576</v>
      </c>
      <c r="L222" s="4">
        <v>69.993974499999993</v>
      </c>
      <c r="M222" s="4">
        <v>-329.46019261165731</v>
      </c>
      <c r="N222" s="4">
        <v>5.9335066428054537</v>
      </c>
      <c r="O222" s="1" t="str">
        <f>HYPERLINK(".\sm_car_250206_2041\sm_car_250206_2041_221_Ca170TrN_MaMPO_ode23t_1.png","figure")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1111</v>
      </c>
      <c r="L223" s="4">
        <v>17.847862800000001</v>
      </c>
      <c r="M223" s="4">
        <v>-13.988019409546567</v>
      </c>
      <c r="N223" s="4">
        <v>0.15552899997854297</v>
      </c>
      <c r="O223" s="1" t="str">
        <f>HYPERLINK(".\sm_car_250206_2041\sm_car_250206_2041_222_Ca170TrN_MaMCI_ode23t_1.png","figure")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5975</v>
      </c>
      <c r="L224" s="4">
        <v>38.472654300000002</v>
      </c>
      <c r="M224" s="4">
        <v>-6.0000031398619793</v>
      </c>
      <c r="N224" s="4">
        <v>-3.726073663337535E-3</v>
      </c>
      <c r="O224" s="1" t="str">
        <f>HYPERLINK(".\sm_car_250206_2041\sm_car_250206_2041_223_Ca170TrN_MaCHO_ode23t_1.png","figure")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3423</v>
      </c>
      <c r="L225" s="4">
        <v>39.2024337</v>
      </c>
      <c r="M225" s="4">
        <v>-6.0000034906751374</v>
      </c>
      <c r="N225" s="4">
        <v>-4.1423768419273756E-3</v>
      </c>
      <c r="O225" s="1" t="str">
        <f>HYPERLINK(".\sm_car_250206_2041\sm_car_250206_2041_224_Ca170TrN_MaCHF_ode23t_1.png","figure")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7148</v>
      </c>
      <c r="L226" s="4">
        <v>52.9437797</v>
      </c>
      <c r="M226" s="4">
        <v>-751.70687579937248</v>
      </c>
      <c r="N226" s="4">
        <v>628.18055798978105</v>
      </c>
      <c r="O226" s="1" t="str">
        <f>HYPERLINK(".\sm_car_250206_2041\sm_car_250206_2041_225_Ca170TrN_MaCKY_ode23t_1.png","figure")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2232</v>
      </c>
      <c r="L227" s="4">
        <v>28.637817600000002</v>
      </c>
      <c r="M227" s="4">
        <v>-758.34996246345406</v>
      </c>
      <c r="N227" s="4">
        <v>632.50011512235767</v>
      </c>
      <c r="O227" s="1" t="str">
        <f>HYPERLINK(".\sm_car_250206_2041\sm_car_250206_2041_226_Ca170TrN_MaCKF_ode23t_1.png","figure")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2792</v>
      </c>
      <c r="L228" s="4">
        <v>28.5055972</v>
      </c>
      <c r="M228" s="4">
        <v>177.27832855885163</v>
      </c>
      <c r="N228" s="4">
        <v>288.12665340615126</v>
      </c>
      <c r="O228" s="1" t="str">
        <f>HYPERLINK(".\sm_car_250206_2041\sm_car_250206_2041_227_Ca170TrN_MaCNN_ode23t_1.png","figure")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4555</v>
      </c>
      <c r="L229" s="4">
        <v>121.3148817</v>
      </c>
      <c r="M229" s="4">
        <v>2996.1869870578871</v>
      </c>
      <c r="N229" s="4">
        <v>-3063.5974011697972</v>
      </c>
      <c r="O229" s="1" t="str">
        <f>HYPERLINK(".\sm_car_250206_2041\sm_car_250206_2041_228_Ca170TrN_MaCNF_ode23t_1.png","figure")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2941</v>
      </c>
      <c r="L230" s="4">
        <v>26.150441300000001</v>
      </c>
      <c r="M230" s="4">
        <v>522.32815807928841</v>
      </c>
      <c r="N230" s="4">
        <v>-164.25202399960114</v>
      </c>
      <c r="O230" s="1" t="str">
        <f>HYPERLINK(".\sm_car_250206_2041\sm_car_250206_2041_229_Ca170TrN_MaCSZ_ode23t_1.png","figure")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5663</v>
      </c>
      <c r="L231" s="4">
        <v>161.76368769999999</v>
      </c>
      <c r="M231" s="4">
        <v>-8.9703776069949068</v>
      </c>
      <c r="N231" s="4">
        <v>1.1085152554071573E-2</v>
      </c>
      <c r="O231" s="1" t="str">
        <f>HYPERLINK(".\sm_car_250206_2041\sm_car_250206_2041_230_Ca170TrN_MaCSF_ode23t_1.png","figure")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2158</v>
      </c>
      <c r="L232" s="4">
        <v>25.216769599999999</v>
      </c>
      <c r="M232" s="4">
        <v>208.94476740207006</v>
      </c>
      <c r="N232" s="4">
        <v>379.21997760876752</v>
      </c>
      <c r="O232" s="1" t="str">
        <f>HYPERLINK(".\sm_car_250206_2041\sm_car_250206_2041_231_Ca170TrN_MaCPU_ode23t_1.png","figure")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2710</v>
      </c>
      <c r="L233" s="4">
        <v>40.511178100000002</v>
      </c>
      <c r="M233" s="4">
        <v>195.27478355011044</v>
      </c>
      <c r="N233" s="4">
        <v>-134.09910961643254</v>
      </c>
      <c r="O233" s="1" t="str">
        <f>HYPERLINK(".\sm_car_250206_2041\sm_car_250206_2041_232_Ca170TrN_MaCPD_ode23t_1.png","figure")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1771</v>
      </c>
      <c r="L234" s="4">
        <v>8.6249541999999995</v>
      </c>
      <c r="M234" s="4">
        <v>-5.9999994708619289</v>
      </c>
      <c r="N234" s="4">
        <v>3.667534728363358E-3</v>
      </c>
      <c r="O234" s="1" t="str">
        <f>HYPERLINK(".\sm_car_250206_2041\sm_car_250206_2041_233_Ca202TrN_MaCMF_ode23t_1.png","figure")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4362</v>
      </c>
      <c r="L235" s="4">
        <v>41.044940699999998</v>
      </c>
      <c r="M235" s="4">
        <v>-329.5018579296725</v>
      </c>
      <c r="N235" s="4">
        <v>6.0426048996224386</v>
      </c>
      <c r="O235" s="1" t="str">
        <f>HYPERLINK(".\sm_car_250206_2041\sm_car_250206_2041_234_Ca202TrN_MaMPO_ode23t_1.png","figure")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1106</v>
      </c>
      <c r="L236" s="4">
        <v>11.289813199999999</v>
      </c>
      <c r="M236" s="4">
        <v>-13.989825618939257</v>
      </c>
      <c r="N236" s="4">
        <v>0.15482335560170668</v>
      </c>
      <c r="O236" s="1" t="str">
        <f>HYPERLINK(".\sm_car_250206_2041\sm_car_250206_2041_235_Ca202TrN_MaMCI_ode23t_1.png","figure")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3692</v>
      </c>
      <c r="L237" s="4">
        <v>21.1809555</v>
      </c>
      <c r="M237" s="4">
        <v>-5.999990712663358</v>
      </c>
      <c r="N237" s="4">
        <v>-7.1366328200655662E-3</v>
      </c>
      <c r="O237" s="1" t="str">
        <f>HYPERLINK(".\sm_car_250206_2041\sm_car_250206_2041_236_Ca202TrN_MaCKF_ode23t_1.png","figure")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10282</v>
      </c>
      <c r="L238" s="4">
        <v>192.84453600000001</v>
      </c>
      <c r="M238" s="4">
        <v>-8.9997847515307683</v>
      </c>
      <c r="N238" s="4">
        <v>5.1152491085645589E-2</v>
      </c>
      <c r="O238" s="1" t="str">
        <f>HYPERLINK(".\sm_car_250206_2041\sm_car_250206_2041_237_Ca202TrN_MaCNF_ode23t_1.png","figure")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5488</v>
      </c>
      <c r="L239" s="4">
        <v>93.485598999999993</v>
      </c>
      <c r="M239" s="4">
        <v>-8.9633990595600093</v>
      </c>
      <c r="N239" s="4">
        <v>1.1053784818688408E-2</v>
      </c>
      <c r="O239" s="1" t="str">
        <f>HYPERLINK(".\sm_car_250206_2041\sm_car_250206_2041_238_Ca202TrN_MaCSF_ode23t_1.png","figure")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5415</v>
      </c>
      <c r="L240" s="4">
        <v>34.052493200000001</v>
      </c>
      <c r="M240" s="4">
        <v>-5.9999994613199563</v>
      </c>
      <c r="N240" s="4">
        <v>3.7337138351867362E-3</v>
      </c>
      <c r="O240" s="1" t="str">
        <f>HYPERLINK(".\sm_car_250206_2041\sm_car_250206_2041_239_Ca202TrN_MaCMP_ode23t_1.png","figure")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15001</v>
      </c>
      <c r="L241" s="4">
        <v>98.5214505</v>
      </c>
      <c r="M241" s="4">
        <v>-5.9999884602655076</v>
      </c>
      <c r="N241" s="4">
        <v>-8.8673928639248986E-3</v>
      </c>
      <c r="O241" s="1" t="str">
        <f>HYPERLINK(".\sm_car_250206_2041\sm_car_250206_2041_240_Ca202TrN_MaCKY_ode23t_1.png","figure")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449</v>
      </c>
      <c r="L242" s="4">
        <v>4.0028170999999997</v>
      </c>
      <c r="M242" s="4">
        <v>382.01010181410669</v>
      </c>
      <c r="N242" s="4">
        <v>0.33011250771322009</v>
      </c>
      <c r="O242" s="1" t="str">
        <f>HYPERLINK(".\sm_car_250206_2041\sm_car_250206_2041_241_Ca202TrN_MaCPL_ode23t_1.png","figure")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2737</v>
      </c>
      <c r="L243" s="4">
        <v>76.483970200000002</v>
      </c>
      <c r="M243" s="4">
        <v>176.34385763459147</v>
      </c>
      <c r="N243" s="4">
        <v>7.3913689748047301E-4</v>
      </c>
      <c r="O243" s="1" t="str">
        <f>HYPERLINK(".\sm_car_250206_2041\sm_car_250206_2041_242_Ca140TrN_MaCRR_ode23t_1.png","figure")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3451</v>
      </c>
      <c r="L244" s="4">
        <v>73.6282365</v>
      </c>
      <c r="M244" s="4">
        <v>176.40476016139272</v>
      </c>
      <c r="N244" s="4">
        <v>7.8896793593799031E-4</v>
      </c>
      <c r="O244" s="1" t="str">
        <f>HYPERLINK(".\sm_car_250206_2041\sm_car_250206_2041_243_Ca189TrN_MaCRR_ode23t_1.png","figure")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10628</v>
      </c>
      <c r="L245" s="4">
        <v>192.8362027</v>
      </c>
      <c r="M245" s="4">
        <v>208.80846311122127</v>
      </c>
      <c r="N245" s="4">
        <v>-0.7708947516660114</v>
      </c>
      <c r="O245" s="1" t="str">
        <f>HYPERLINK(".\sm_car_250206_2041\sm_car_250206_2041_244_Ca189TrN_MaGSU_ode23t_1.png","figure")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1575</v>
      </c>
      <c r="L246" s="4">
        <v>103.7432204</v>
      </c>
      <c r="M246" s="4">
        <v>51.300643852883454</v>
      </c>
      <c r="N246" s="4">
        <v>9.0092040400757412E-3</v>
      </c>
      <c r="O246" s="1" t="str">
        <f>HYPERLINK(".\sm_car_250206_2041\sm_car_250206_2041_245_Ca173TrN_MaDCA_daessc_1.png","figure")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4074</v>
      </c>
      <c r="L247" s="4">
        <v>167.54584149999999</v>
      </c>
      <c r="M247" s="4">
        <v>980.46987814058627</v>
      </c>
      <c r="N247" s="4">
        <v>0.72224145841945364</v>
      </c>
      <c r="O247" s="1" t="str">
        <f>HYPERLINK(".\sm_car_250206_2041\sm_car_250206_2041_246_Ca173TrN_MaDC1_daessc_1.png","figure")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329</v>
      </c>
      <c r="L248" s="4">
        <v>4.5842432999999998</v>
      </c>
      <c r="M248" s="4">
        <v>53.508195494883061</v>
      </c>
      <c r="N248" s="4">
        <v>1.0155685109871582E-2</v>
      </c>
      <c r="O248" s="1" t="str">
        <f>HYPERLINK(".\sm_car_250206_2041\sm_car_250206_2041_247_Ca165TrN_MaDCA_ode23t_1.png","figure")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1202</v>
      </c>
      <c r="L249" s="4">
        <v>11.560408000000001</v>
      </c>
      <c r="M249" s="4">
        <v>992.65423170336271</v>
      </c>
      <c r="N249" s="4">
        <v>0.80703257537742201</v>
      </c>
      <c r="O249" s="1" t="str">
        <f>HYPERLINK(".\sm_car_250206_2041\sm_car_250206_2041_248_Ca165TrN_MaDC1_ode23t_1.png","figure")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4116</v>
      </c>
      <c r="L250" s="4">
        <v>88.463627200000005</v>
      </c>
      <c r="M250" s="4">
        <v>980.46365822727137</v>
      </c>
      <c r="N250" s="4">
        <v>0.72247252449797206</v>
      </c>
      <c r="O250" s="1" t="str">
        <f>HYPERLINK(".\sm_car_250206_2041\sm_car_250206_2041_249_Ca196TrN_MaDC1_daessc_1.png","figure")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500</v>
      </c>
      <c r="L251" s="4">
        <v>8.0897109999999994</v>
      </c>
      <c r="M251" s="4">
        <v>147.84746046080457</v>
      </c>
      <c r="N251" s="4">
        <v>9.4963825026777804E-2</v>
      </c>
      <c r="O251" s="1" t="str">
        <f>HYPERLINK(".\sm_car_250206_2041\sm_car_250206_2041_250_Ca179TrN_MaWOT_ode23t_1.png","figure")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 s="4">
        <v>9.8923895000000002</v>
      </c>
      <c r="M252" s="4">
        <v>147.86505593283817</v>
      </c>
      <c r="N252" s="4">
        <v>9.4534446320888296E-2</v>
      </c>
      <c r="O252" s="1" t="str">
        <f>HYPERLINK(".\sm_car_250206_2041\sm_car_250206_2041_251_Ca180TrN_MaWOT_ode23t_1.png","figure")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461</v>
      </c>
      <c r="L253" s="4">
        <v>3.0403137999999998</v>
      </c>
      <c r="M253" s="4">
        <v>147.86099140047705</v>
      </c>
      <c r="N253" s="4">
        <v>9.453819687776123E-2</v>
      </c>
      <c r="O253" s="1" t="str">
        <f>HYPERLINK(".\sm_car_250206_2041\sm_car_250206_2041_252_Ca197TrN_MaWOT_ode23t_1.png","figure")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 s="4">
        <v>18.690010699999998</v>
      </c>
      <c r="M254" s="4">
        <v>63.170402740877307</v>
      </c>
      <c r="N254" s="4">
        <v>-25.339355432324108</v>
      </c>
      <c r="O254" s="1" t="str">
        <f>HYPERLINK(".\sm_car_250206_2041\sm_car_250206_2041_253_Ca182TrN_MaTUR_ode23t_1.png","figure")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 s="4">
        <v>7.1527292999999998</v>
      </c>
      <c r="M255" s="4">
        <v>63.138233776362142</v>
      </c>
      <c r="N255" s="4">
        <v>-25.32535124567821</v>
      </c>
      <c r="O255" s="1" t="str">
        <f>HYPERLINK(".\sm_car_250206_2041\sm_car_250206_2041_254_Ca203TrN_MaTUR_ode23t_1.png","figure")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516</v>
      </c>
      <c r="L256" s="4">
        <v>32.5833978</v>
      </c>
      <c r="M256" s="4">
        <v>114.15551505643933</v>
      </c>
      <c r="N256" s="4">
        <v>-80.774676918131249</v>
      </c>
      <c r="O256" s="1" t="str">
        <f>HYPERLINK(".\sm_car_250206_2041\sm_car_250206_2041_255_Ca185TrN_MaTUR_ode23t_1.png","figure")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549</v>
      </c>
      <c r="L257" s="4">
        <v>11.0285861</v>
      </c>
      <c r="M257" s="4">
        <v>140.64269177641691</v>
      </c>
      <c r="N257" s="4">
        <v>-71.770608037448014</v>
      </c>
      <c r="O257" s="1" t="str">
        <f>HYPERLINK(".\sm_car_250206_2041\sm_car_250206_2041_256_Ca188TrN_MaTUR_ode23t_1.png","figure")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 s="4">
        <v>20.968152199999999</v>
      </c>
      <c r="M258" s="4">
        <v>79.191327424578944</v>
      </c>
      <c r="N258" s="4">
        <v>-0.33364403886283883</v>
      </c>
      <c r="O258" s="1" t="str">
        <f>HYPERLINK(".\sm_car_250206_2041\sm_car_Axle3_250206_2041_257_CaAxle3_000TrN_MaWOT_ode23t_1.png","figure")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 s="4">
        <v>21.428241400000001</v>
      </c>
      <c r="M259" s="4">
        <v>69.133372940784071</v>
      </c>
      <c r="N259" s="4">
        <v>8.3860847378028749E-2</v>
      </c>
      <c r="O259" s="1" t="str">
        <f>HYPERLINK(".\sm_car_250206_2041\sm_car_Axle3_250206_2041_258_CaAxle3_008TrN_MaWOT_ode23t_1.png","figure")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419</v>
      </c>
      <c r="L260" s="4">
        <v>16.320561399999999</v>
      </c>
      <c r="M260" s="4">
        <v>79.21847757950583</v>
      </c>
      <c r="N260" s="4">
        <v>-0.31293150515290025</v>
      </c>
      <c r="O260" s="1" t="str">
        <f>HYPERLINK(".\sm_car_250206_2041\sm_car_Axle3_250206_2041_259_CaAxle3_003TrN_MaWOT_ode23t_1.png","figure")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446</v>
      </c>
      <c r="L261" s="4">
        <v>3.0126624</v>
      </c>
      <c r="M261" s="4">
        <v>80.153764493054638</v>
      </c>
      <c r="N261" s="4">
        <v>-0.31969993301800259</v>
      </c>
      <c r="O261" s="1" t="str">
        <f>HYPERLINK(".\sm_car_250206_2041\sm_car_Axle3_250206_2041_260_CaAxle3_017TrN_MaWOT_ode23t_1.png","figure")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 s="4">
        <v>40.006273899999997</v>
      </c>
      <c r="M262" s="4">
        <v>23.326591154260509</v>
      </c>
      <c r="N262" s="4">
        <v>2.4825691196431639E-3</v>
      </c>
      <c r="O262" s="1" t="str">
        <f>HYPERLINK(".\sm_car_250206_2041\sm_car_Axle3_250206_2041_261_CaAxle3_010TrK_MaWOT_ode23t_1.png","figure")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 s="4">
        <v>41.070159400000001</v>
      </c>
      <c r="M263" s="4">
        <v>23.441152687124056</v>
      </c>
      <c r="N263" s="4">
        <v>2.5318358314709612E-3</v>
      </c>
      <c r="O263" s="1" t="str">
        <f>HYPERLINK(".\sm_car_250206_2041\sm_car_Axle3_250206_2041_262_CaAxle3_010TrK_MaWOT_ode23t_1.png","figure")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3.4666293000000001</v>
      </c>
      <c r="M264" s="4">
        <v>26.913958990499282</v>
      </c>
      <c r="N264" s="4">
        <v>3.6183864110100536E-3</v>
      </c>
      <c r="O264" s="1" t="str">
        <f>HYPERLINK(".\sm_car_250206_2041\sm_car_Axle3_250206_2041_263_CaAxle3_019TrK_MaWOT_ode23t_1.png","figure")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 s="4">
        <v>3.4048942000000002</v>
      </c>
      <c r="M265" s="4">
        <v>26.904152377674187</v>
      </c>
      <c r="N265" s="4">
        <v>3.6114656021636327E-3</v>
      </c>
      <c r="O265" s="1" t="str">
        <f>HYPERLINK(".\sm_car_250206_2041\sm_car_Axle3_250206_2041_264_CaAxle3_019TrK_MaWOT_ode23t_1.png","figure")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631</v>
      </c>
      <c r="L266" s="4">
        <v>27.982595</v>
      </c>
      <c r="M266" s="4">
        <v>253.85092008552175</v>
      </c>
      <c r="N266" s="4">
        <v>-0.10243824047078132</v>
      </c>
      <c r="O266" s="1" t="str">
        <f>HYPERLINK(".\sm_car_250206_2041\sm_car_Axle3_250206_2041_265_CaAxle3_012TrK_MaDLC_ode23t_1.png","figure")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723</v>
      </c>
      <c r="L267" s="4">
        <v>31.730193199999999</v>
      </c>
      <c r="M267" s="4">
        <v>254.49094810935463</v>
      </c>
      <c r="N267" s="4">
        <v>-0.1017975034102907</v>
      </c>
      <c r="O267" s="1" t="str">
        <f>HYPERLINK(".\sm_car_250206_2041\sm_car_Axle3_250206_2041_266_CaAxle3_012TrK_MaDLC_ode23t_1.png","figure")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621</v>
      </c>
      <c r="L268" s="4">
        <v>28.766607799999999</v>
      </c>
      <c r="M268" s="4">
        <v>254.30237916630597</v>
      </c>
      <c r="N268" s="4">
        <v>-0.10295107353296284</v>
      </c>
      <c r="O268" s="1" t="str">
        <f>HYPERLINK(".\sm_car_250206_2041\sm_car_Axle3_250206_2041_267_CaAxle3_012TrK_MaDLC_ode23t_1.png","figure")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890</v>
      </c>
      <c r="L269" s="4">
        <v>32.206355899999998</v>
      </c>
      <c r="M269" s="4">
        <v>253.25168084154552</v>
      </c>
      <c r="N269" s="4">
        <v>-9.1923930925139175E-2</v>
      </c>
      <c r="O269" s="1" t="str">
        <f>HYPERLINK(".\sm_car_250206_2041\sm_car_Axle3_250206_2041_268_CaAxle3_012TrK_MaDLC_ode23t_1.png","figure")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C52F-69AE-40E4-9575-B4FFF9193917}">
  <dimension ref="A1:R269"/>
  <sheetViews>
    <sheetView topLeftCell="A235" workbookViewId="0">
      <selection activeCell="K250" sqref="K1:K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129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>
        <v>10.850955000000001</v>
      </c>
      <c r="M2">
        <v>233.79053871522763</v>
      </c>
      <c r="N2">
        <v>8.5166174716322686E-3</v>
      </c>
      <c r="O2" s="1" t="str">
        <f>HYPERLINK(".\sm_car_250207_0944\sm_car_250207_0944_001_Ca000TrN_MaWOT_ode23t.png","figure")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532</v>
      </c>
      <c r="L3">
        <v>12.2377132</v>
      </c>
      <c r="M3">
        <v>71.998953347170115</v>
      </c>
      <c r="N3">
        <v>-0.55205888211535659</v>
      </c>
      <c r="O3" s="1" t="str">
        <f>HYPERLINK(".\sm_car_250207_0944\sm_car_250207_0944_002_Ca000TrN_MaLSS_ode23t.png","figure")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414</v>
      </c>
      <c r="L4">
        <v>13.4900299</v>
      </c>
      <c r="M4">
        <v>232.8695985609981</v>
      </c>
      <c r="N4">
        <v>-2.8266789140661322E-3</v>
      </c>
      <c r="O4" s="1" t="str">
        <f>HYPERLINK(".\sm_car_250207_0944\sm_car_250207_0944_003_Ca001TrN_MaWOT_ode23t.png","figure")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518</v>
      </c>
      <c r="L5">
        <v>14.520382</v>
      </c>
      <c r="M5">
        <v>71.690935212696928</v>
      </c>
      <c r="N5">
        <v>-0.54557020050784599</v>
      </c>
      <c r="O5" s="1" t="str">
        <f>HYPERLINK(".\sm_car_250207_0944\sm_car_250207_0944_004_Ca001TrN_MaLSS_ode23t.png","figure")</f>
        <v>figure</v>
      </c>
      <c r="P5" t="s">
        <v>15</v>
      </c>
      <c r="R5" t="s">
        <v>130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428</v>
      </c>
      <c r="L6">
        <v>15.9918256</v>
      </c>
      <c r="M6">
        <v>232.88667538292597</v>
      </c>
      <c r="N6">
        <v>6.6982036040531379E-2</v>
      </c>
      <c r="O6" s="1" t="str">
        <f>HYPERLINK(".\sm_car_250207_0944\sm_car_250207_0944_005_Ca002TrN_MaWOT_ode23t.png","figure")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540</v>
      </c>
      <c r="L7">
        <v>19.276278399999999</v>
      </c>
      <c r="M7">
        <v>71.691781506514147</v>
      </c>
      <c r="N7">
        <v>-0.5442576383304677</v>
      </c>
      <c r="O7" s="1" t="str">
        <f>HYPERLINK(".\sm_car_250207_0944\sm_car_250207_0944_006_Ca002TrN_MaLSS_ode23t.png","figure")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471</v>
      </c>
      <c r="L8">
        <v>19.2514006</v>
      </c>
      <c r="M8">
        <v>232.2105058796254</v>
      </c>
      <c r="N8">
        <v>6.6276324164008832E-2</v>
      </c>
      <c r="O8" s="1" t="str">
        <f>HYPERLINK(".\sm_car_250207_0944\sm_car_250207_0944_007_Ca003TrN_MaWOT_ode23t.png","figure")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18.4890051</v>
      </c>
      <c r="M9">
        <v>71.552329343266166</v>
      </c>
      <c r="N9">
        <v>-0.53637097919619514</v>
      </c>
      <c r="O9" s="1" t="str">
        <f>HYPERLINK(".\sm_car_250207_0944\sm_car_250207_0944_008_Ca003TrN_MaLSS_ode23t.png","figure")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1118</v>
      </c>
      <c r="L10">
        <v>19.664640500000001</v>
      </c>
      <c r="M10">
        <v>233.68780712455009</v>
      </c>
      <c r="N10">
        <v>9.3239494886280059E-3</v>
      </c>
      <c r="O10" s="1" t="str">
        <f>HYPERLINK(".\sm_car_250207_0944\sm_car_250207_0944_009_Ca004TrN_MaWOT_ode23t.png","figure")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1230</v>
      </c>
      <c r="L11">
        <v>21.4810464</v>
      </c>
      <c r="M11">
        <v>71.990938634393132</v>
      </c>
      <c r="N11">
        <v>-0.55294633300084961</v>
      </c>
      <c r="O11" s="1" t="str">
        <f>HYPERLINK(".\sm_car_250207_0944\sm_car_250207_0944_010_Ca004TrN_MaLSS_ode23t.png","figure")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1119</v>
      </c>
      <c r="L12">
        <v>21.5998722</v>
      </c>
      <c r="M12">
        <v>232.65399751504947</v>
      </c>
      <c r="N12">
        <v>1.1935054036319925E-3</v>
      </c>
      <c r="O12" s="1" t="str">
        <f>HYPERLINK(".\sm_car_250207_0944\sm_car_250207_0944_011_Ca005TrN_MaWOT_ode23t.png","figure")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1239</v>
      </c>
      <c r="L13">
        <v>24.298393999999998</v>
      </c>
      <c r="M13">
        <v>71.709383827437776</v>
      </c>
      <c r="N13">
        <v>-0.54969866509088439</v>
      </c>
      <c r="O13" s="1" t="str">
        <f>HYPERLINK(".\sm_car_250207_0944\sm_car_250207_0944_012_Ca005TrN_MaLSS_ode23t.png","figure")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1214</v>
      </c>
      <c r="L14">
        <v>27.7856253</v>
      </c>
      <c r="M14">
        <v>232.75373783441134</v>
      </c>
      <c r="N14">
        <v>6.7236042890736633E-2</v>
      </c>
      <c r="O14" s="1" t="str">
        <f>HYPERLINK(".\sm_car_250207_0944\sm_car_250207_0944_013_Ca006TrN_MaWOT_ode23t.png","figure")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1279</v>
      </c>
      <c r="L15">
        <v>26.157011399999998</v>
      </c>
      <c r="M15">
        <v>71.687524762990535</v>
      </c>
      <c r="N15">
        <v>-0.54471825560044118</v>
      </c>
      <c r="O15" s="1" t="str">
        <f>HYPERLINK(".\sm_car_250207_0944\sm_car_250207_0944_014_Ca006TrN_MaLSS_ode23t.png","figure")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1192</v>
      </c>
      <c r="L16">
        <v>28.464791399999999</v>
      </c>
      <c r="M16">
        <v>232.43231411350911</v>
      </c>
      <c r="N16">
        <v>6.4898917002076659E-2</v>
      </c>
      <c r="O16" s="1" t="str">
        <f>HYPERLINK(".\sm_car_250207_0944\sm_car_250207_0944_015_Ca007TrN_MaWOT_ode23t.png","figure")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1288</v>
      </c>
      <c r="L17">
        <v>26.411062399999999</v>
      </c>
      <c r="M17">
        <v>71.567741189836781</v>
      </c>
      <c r="N17">
        <v>-0.54015159517993483</v>
      </c>
      <c r="O17" s="1" t="str">
        <f>HYPERLINK(".\sm_car_250207_0944\sm_car_250207_0944_016_Ca007TrN_MaLSS_ode23t.png","figure")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400</v>
      </c>
      <c r="L18">
        <v>9.4355226000000005</v>
      </c>
      <c r="M18">
        <v>234.41682999512</v>
      </c>
      <c r="N18">
        <v>-7.2878906682592337E-2</v>
      </c>
      <c r="O18" s="1" t="str">
        <f>HYPERLINK(".\sm_car_250207_0944\sm_car_250207_0944_017_Ca016TrN_MaWOT_ode23t.png","figure")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492</v>
      </c>
      <c r="L19">
        <v>9.4302893000000001</v>
      </c>
      <c r="M19">
        <v>72.261290113895086</v>
      </c>
      <c r="N19">
        <v>-2.1482782123695796E-2</v>
      </c>
      <c r="O19" s="1" t="str">
        <f>HYPERLINK(".\sm_car_250207_0944\sm_car_250207_0944_018_Ca016TrN_MaLSS_ode23t.png","figure")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>
        <v>12.821671500000001</v>
      </c>
      <c r="M20">
        <v>233.82224604929445</v>
      </c>
      <c r="N20">
        <v>1.9808031039209188E-2</v>
      </c>
      <c r="O20" s="1" t="str">
        <f>HYPERLINK(".\sm_car_250207_0944\sm_car_250207_0944_019_Ca032TrN_MaWOT_ode23t.png","figure")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546</v>
      </c>
      <c r="L21">
        <v>14.7486139</v>
      </c>
      <c r="M21">
        <v>71.991559845477411</v>
      </c>
      <c r="N21">
        <v>-0.53381183146908617</v>
      </c>
      <c r="O21" s="1" t="str">
        <f>HYPERLINK(".\sm_car_250207_0944\sm_car_250207_0944_020_Ca032TrN_MaLSS_ode23t.png","figure")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>
        <v>13.175632200000001</v>
      </c>
      <c r="M22">
        <v>233.79023873360038</v>
      </c>
      <c r="N22">
        <v>-4.3287235390389294E-3</v>
      </c>
      <c r="O22" s="1" t="str">
        <f>HYPERLINK(".\sm_car_250207_0944\sm_car_250207_0944_021_Ca048TrN_MaWOT_ode23t.png","figure")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512</v>
      </c>
      <c r="L23">
        <v>14.377313300000001</v>
      </c>
      <c r="M23">
        <v>71.996472549669079</v>
      </c>
      <c r="N23">
        <v>-0.53930412243158932</v>
      </c>
      <c r="O23" s="1" t="str">
        <f>HYPERLINK(".\sm_car_250207_0944\sm_car_250207_0944_022_Ca048TrN_MaLSS_ode23t.png","figure")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400</v>
      </c>
      <c r="L24">
        <v>12.9826164</v>
      </c>
      <c r="M24">
        <v>233.88731727120779</v>
      </c>
      <c r="N24">
        <v>2.2156052301772415E-2</v>
      </c>
      <c r="O24" s="1" t="str">
        <f>HYPERLINK(".\sm_car_250207_0944\sm_car_250207_0944_023_Ca064TrN_MaWOT_ode23t.png","figure")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516</v>
      </c>
      <c r="L25">
        <v>14.8149833</v>
      </c>
      <c r="M25">
        <v>72.003110945660254</v>
      </c>
      <c r="N25">
        <v>-0.52832568162436777</v>
      </c>
      <c r="O25" s="1" t="str">
        <f>HYPERLINK(".\sm_car_250207_0944\sm_car_250207_0944_024_Ca064TrN_MaLSS_ode23t.png","figure")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408</v>
      </c>
      <c r="L26">
        <v>14.0568244</v>
      </c>
      <c r="M26">
        <v>233.82803785826508</v>
      </c>
      <c r="N26">
        <v>-7.5001243469563434E-3</v>
      </c>
      <c r="O26" s="1" t="str">
        <f>HYPERLINK(".\sm_car_250207_0944\sm_car_250207_0944_025_Ca080TrN_MaWOT_ode23t.png","figure")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525</v>
      </c>
      <c r="L27">
        <v>15.199715899999999</v>
      </c>
      <c r="M27">
        <v>71.986666880207594</v>
      </c>
      <c r="N27">
        <v>-0.53755342228612613</v>
      </c>
      <c r="O27" s="1" t="str">
        <f>HYPERLINK(".\sm_car_250207_0944\sm_car_250207_0944_026_Ca080TrN_MaLSS_ode23t.png","figure")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398</v>
      </c>
      <c r="L28">
        <v>10.4378229</v>
      </c>
      <c r="M28">
        <v>235.24616491365265</v>
      </c>
      <c r="N28">
        <v>3.1894977017335513E-2</v>
      </c>
      <c r="O28" s="1" t="str">
        <f>HYPERLINK(".\sm_car_250207_0944\sm_car_250207_0944_027_Ca096TrN_MaWOT_ode23t.png","figure")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526</v>
      </c>
      <c r="L29">
        <v>10.746866600000001</v>
      </c>
      <c r="M29">
        <v>72.51294933219728</v>
      </c>
      <c r="N29">
        <v>-0.54015208307476126</v>
      </c>
      <c r="O29" s="1" t="str">
        <f>HYPERLINK(".\sm_car_250207_0944\sm_car_250207_0944_028_Ca096TrN_MaLSS_ode23t.png","figure")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401</v>
      </c>
      <c r="L30">
        <v>4.0534148999999999</v>
      </c>
      <c r="M30">
        <v>242.70539930702489</v>
      </c>
      <c r="N30">
        <v>0.23254276639307536</v>
      </c>
      <c r="O30" s="1" t="str">
        <f>HYPERLINK(".\sm_car_250207_0944\sm_car_250207_0944_029_Ca112TrN_MaWOT_ode23t.png","figure")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478</v>
      </c>
      <c r="L31">
        <v>4.1252664000000001</v>
      </c>
      <c r="M31">
        <v>74.660342536288326</v>
      </c>
      <c r="N31">
        <v>-0.33818976315539567</v>
      </c>
      <c r="O31" s="1" t="str">
        <f>HYPERLINK(".\sm_car_250207_0944\sm_car_250207_0944_030_Ca112TrN_MaLSS_ode23t.png","figure")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362</v>
      </c>
      <c r="L32">
        <v>4.6892347000000001</v>
      </c>
      <c r="M32">
        <v>241.58891102753998</v>
      </c>
      <c r="N32">
        <v>0.22834243472749641</v>
      </c>
      <c r="O32" s="1" t="str">
        <f>HYPERLINK(".\sm_car_250207_0944\sm_car_250207_0944_031_Ca113TrN_MaWOT_ode23t.png","figure")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477</v>
      </c>
      <c r="L33">
        <v>5.2132123999999997</v>
      </c>
      <c r="M33">
        <v>74.352237163629994</v>
      </c>
      <c r="N33">
        <v>-0.3341886340916379</v>
      </c>
      <c r="O33" s="1" t="str">
        <f>HYPERLINK(".\sm_car_250207_0944\sm_car_250207_0944_032_Ca113TrN_MaLSS_ode23t.png","figure")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370</v>
      </c>
      <c r="L34">
        <v>5.2901642999999998</v>
      </c>
      <c r="M34">
        <v>241.64919976911483</v>
      </c>
      <c r="N34">
        <v>0.23016956401232419</v>
      </c>
      <c r="O34" s="1" t="str">
        <f>HYPERLINK(".\sm_car_250207_0944\sm_car_250207_0944_033_Ca114TrN_MaWOT_ode23t.png","figure")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5.2921395000000002</v>
      </c>
      <c r="M35">
        <v>74.367834277190624</v>
      </c>
      <c r="N35">
        <v>-0.33547535512778792</v>
      </c>
      <c r="O35" s="1" t="str">
        <f>HYPERLINK(".\sm_car_250207_0944\sm_car_250207_0944_034_Ca114TrN_MaLSS_ode23t.png","figure")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5.2355197999999996</v>
      </c>
      <c r="M36">
        <v>241.00630039652765</v>
      </c>
      <c r="N36">
        <v>0.22730517838997888</v>
      </c>
      <c r="O36" s="1" t="str">
        <f>HYPERLINK(".\sm_car_250207_0944\sm_car_250207_0944_035_Ca115TrN_MaWOT_ode23t.png","figure")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492</v>
      </c>
      <c r="L37">
        <v>5.4497511999999997</v>
      </c>
      <c r="M37">
        <v>74.212489569931662</v>
      </c>
      <c r="N37">
        <v>-0.33228518859238454</v>
      </c>
      <c r="O37" s="1" t="str">
        <f>HYPERLINK(".\sm_car_250207_0944\sm_car_250207_0944_036_Ca115TrN_MaLSS_ode23t.png","figure")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916</v>
      </c>
      <c r="L38">
        <v>6.8958142999999996</v>
      </c>
      <c r="M38">
        <v>242.55390172681132</v>
      </c>
      <c r="N38">
        <v>0.23242638729101917</v>
      </c>
      <c r="O38" s="1" t="str">
        <f>HYPERLINK(".\sm_car_250207_0944\sm_car_250207_0944_037_Ca116TrN_MaWOT_ode23t.png","figure")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1055</v>
      </c>
      <c r="L39">
        <v>8.0903746000000005</v>
      </c>
      <c r="M39">
        <v>74.660225279277512</v>
      </c>
      <c r="N39">
        <v>-0.33991363421718063</v>
      </c>
      <c r="O39" s="1" t="str">
        <f>HYPERLINK(".\sm_car_250207_0944\sm_car_250207_0944_038_Ca116TrN_MaLSS_ode23t.png","figure")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947</v>
      </c>
      <c r="L40">
        <v>8.1129239000000002</v>
      </c>
      <c r="M40">
        <v>241.5105944943486</v>
      </c>
      <c r="N40">
        <v>0.23050765497767506</v>
      </c>
      <c r="O40" s="1" t="str">
        <f>HYPERLINK(".\sm_car_250207_0944\sm_car_250207_0944_039_Ca117TrN_MaWOT_ode23t.png","figure")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1087</v>
      </c>
      <c r="L41">
        <v>9.2178047000000003</v>
      </c>
      <c r="M41">
        <v>74.352188025993414</v>
      </c>
      <c r="N41">
        <v>-0.33609494963958109</v>
      </c>
      <c r="O41" s="1" t="str">
        <f>HYPERLINK(".\sm_car_250207_0944\sm_car_250207_0944_040_Ca117TrN_MaLSS_ode23t.png","figure")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952</v>
      </c>
      <c r="L42">
        <v>8.2910208000000001</v>
      </c>
      <c r="M42">
        <v>241.64048172442267</v>
      </c>
      <c r="N42">
        <v>0.22808817470681522</v>
      </c>
      <c r="O42" s="1" t="str">
        <f>HYPERLINK(".\sm_car_250207_0944\sm_car_250207_0944_041_Ca118TrN_MaWOT_ode23t.png","figure")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1068</v>
      </c>
      <c r="L43">
        <v>9.2818001999999993</v>
      </c>
      <c r="M43">
        <v>74.350708061895375</v>
      </c>
      <c r="N43">
        <v>-0.33791526471913563</v>
      </c>
      <c r="O43" s="1" t="str">
        <f>HYPERLINK(".\sm_car_250207_0944\sm_car_250207_0944_042_Ca118TrN_MaLSS_ode23t.png","figure")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981</v>
      </c>
      <c r="L44">
        <v>8.3087087999999998</v>
      </c>
      <c r="M44">
        <v>240.97234431915265</v>
      </c>
      <c r="N44">
        <v>0.22731558203628582</v>
      </c>
      <c r="O44" s="1" t="str">
        <f>HYPERLINK(".\sm_car_250207_0944\sm_car_250207_0944_043_Ca119TrN_MaWOT_ode23t.png","figure")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1096</v>
      </c>
      <c r="L45">
        <v>9.5710647000000009</v>
      </c>
      <c r="M45">
        <v>74.204454677669787</v>
      </c>
      <c r="N45">
        <v>-0.33463887811267801</v>
      </c>
      <c r="O45" s="1" t="str">
        <f>HYPERLINK(".\sm_car_250207_0944\sm_car_250207_0944_044_Ca119TrN_MaLSS_ode23t.png","figure")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314</v>
      </c>
      <c r="L46">
        <v>9.5787958</v>
      </c>
      <c r="M46">
        <v>100.58046855105475</v>
      </c>
      <c r="N46">
        <v>-1.4485266037007194E-2</v>
      </c>
      <c r="O46" s="1" t="str">
        <f>HYPERLINK(".\sm_car_250207_0944\sm_car_250207_0944_045_Ca128TrN_MaWOT_ode23t.png","figure")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>
        <v>12.117948500000001</v>
      </c>
      <c r="M47">
        <v>37.246666547884018</v>
      </c>
      <c r="N47">
        <v>-0.13417337469147728</v>
      </c>
      <c r="O47" s="1" t="str">
        <f>HYPERLINK(".\sm_car_250207_0944\sm_car_250207_0944_046_Ca128TrN_MaLSS_ode23t.png","figure")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338</v>
      </c>
      <c r="L48">
        <v>10.4998375</v>
      </c>
      <c r="M48">
        <v>232.68443045902981</v>
      </c>
      <c r="N48">
        <v>7.5190848309313399E-2</v>
      </c>
      <c r="O48" s="1" t="str">
        <f>HYPERLINK(".\sm_car_250207_0944\sm_car_250207_0944_047_Ca129TrN_MaWOT_ode23t.png","figure")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483</v>
      </c>
      <c r="L49">
        <v>14.121977599999999</v>
      </c>
      <c r="M49">
        <v>71.612926544725255</v>
      </c>
      <c r="N49">
        <v>-0.54122224406353103</v>
      </c>
      <c r="O49" s="1" t="str">
        <f>HYPERLINK(".\sm_car_250207_0944\sm_car_250207_0944_048_Ca129TrN_MaLSS_ode23t.png","figure")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806</v>
      </c>
      <c r="L50">
        <v>40.397944899999999</v>
      </c>
      <c r="M50">
        <v>220.1054077891589</v>
      </c>
      <c r="N50">
        <v>-1.4702553980461026</v>
      </c>
      <c r="O50" s="1" t="str">
        <f>HYPERLINK(".\sm_car_250207_0944\sm_car_250207_0944_049_Ca130TrN_MaWOT_ode23t.png","figure")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802</v>
      </c>
      <c r="L51">
        <v>36.568560400000003</v>
      </c>
      <c r="M51">
        <v>69.50595249179004</v>
      </c>
      <c r="N51">
        <v>-0.55254574140250667</v>
      </c>
      <c r="O51" s="1" t="str">
        <f>HYPERLINK(".\sm_car_250207_0944\sm_car_250207_0944_050_Ca130TrN_MaLSS_ode23t.png","figure")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349</v>
      </c>
      <c r="L52">
        <v>7.8955611000000001</v>
      </c>
      <c r="M52">
        <v>232.70617777521358</v>
      </c>
      <c r="N52">
        <v>-2.7264010431169952E-2</v>
      </c>
      <c r="O52" s="1" t="str">
        <f>HYPERLINK(".\sm_car_250207_0944\sm_car_250207_0944_051_Ca131TrN_MaWOT_ode23t.png","figure")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493</v>
      </c>
      <c r="L53">
        <v>9.3433212999999995</v>
      </c>
      <c r="M53">
        <v>71.701191661071974</v>
      </c>
      <c r="N53">
        <v>-0.55235980680759766</v>
      </c>
      <c r="O53" s="1" t="str">
        <f>HYPERLINK(".\sm_car_250207_0944\sm_car_250207_0944_052_Ca131TrN_MaLSS_ode23t.png","figure")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347</v>
      </c>
      <c r="L54">
        <v>7.8868912</v>
      </c>
      <c r="M54">
        <v>232.95338509889001</v>
      </c>
      <c r="N54">
        <v>6.0640254540741158E-3</v>
      </c>
      <c r="O54" s="1" t="str">
        <f>HYPERLINK(".\sm_car_250207_0944\sm_car_250207_0944_053_Ca132TrN_MaWOT_ode23t.png","figure")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>
        <v>9.3196294999999996</v>
      </c>
      <c r="M55">
        <v>71.717480099033281</v>
      </c>
      <c r="N55">
        <v>-0.54399503004711469</v>
      </c>
      <c r="O55" s="1" t="str">
        <f>HYPERLINK(".\sm_car_250207_0944\sm_car_250207_0944_054_Ca132TrN_MaLSS_ode23t.png","figure")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347</v>
      </c>
      <c r="L56">
        <v>7.6690642999999996</v>
      </c>
      <c r="M56">
        <v>232.88532574206934</v>
      </c>
      <c r="N56">
        <v>1.1856956042277462E-3</v>
      </c>
      <c r="O56" s="1" t="str">
        <f>HYPERLINK(".\sm_car_250207_0944\sm_car_250207_0944_055_Ca133TrN_MaWOT_ode23t.png","figure")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>
        <v>9.0548307000000001</v>
      </c>
      <c r="M57">
        <v>71.712448330610542</v>
      </c>
      <c r="N57">
        <v>-0.54358106100229209</v>
      </c>
      <c r="O57" s="1" t="str">
        <f>HYPERLINK(".\sm_car_250207_0944\sm_car_250207_0944_056_Ca133TrN_MaLSS_ode23t.png","figure")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350</v>
      </c>
      <c r="L58">
        <v>7.7822905000000002</v>
      </c>
      <c r="M58">
        <v>232.8107119905568</v>
      </c>
      <c r="N58">
        <v>2.1149404455813314E-3</v>
      </c>
      <c r="O58" s="1" t="str">
        <f>HYPERLINK(".\sm_car_250207_0944\sm_car_250207_0944_057_Ca134TrN_MaWOT_ode23t.png","figure")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>
        <v>9.4823644999999992</v>
      </c>
      <c r="M59">
        <v>71.713926091272867</v>
      </c>
      <c r="N59">
        <v>-0.54331770582094852</v>
      </c>
      <c r="O59" s="1" t="str">
        <f>HYPERLINK(".\sm_car_250207_0944\sm_car_250207_0944_058_Ca134TrN_MaLSS_ode23t.png","figure")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>
        <v>7.7108901999999997</v>
      </c>
      <c r="M60">
        <v>232.77203216616115</v>
      </c>
      <c r="N60">
        <v>1.6766223703461307E-3</v>
      </c>
      <c r="O60" s="1" t="str">
        <f>HYPERLINK(".\sm_car_250207_0944\sm_car_250207_0944_059_Ca135TrN_MaWOT_ode23t.png","figure")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507</v>
      </c>
      <c r="L61">
        <v>9.4994662999999999</v>
      </c>
      <c r="M61">
        <v>71.708775354289841</v>
      </c>
      <c r="N61">
        <v>-0.54718707656632892</v>
      </c>
      <c r="O61" s="1" t="str">
        <f>HYPERLINK(".\sm_car_250207_0944\sm_car_250207_0944_060_Ca135TrN_MaLSS_ode23t.png","figure")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372</v>
      </c>
      <c r="L62">
        <v>9.5144297000000009</v>
      </c>
      <c r="M62">
        <v>232.76135653365074</v>
      </c>
      <c r="N62">
        <v>6.6559359071218446E-2</v>
      </c>
      <c r="O62" s="1" t="str">
        <f>HYPERLINK(".\sm_car_250207_0944\sm_car_250207_0944_061_Ca136TrN_MaWOT_ode23t.png","figure")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508</v>
      </c>
      <c r="L63">
        <v>12.1267098</v>
      </c>
      <c r="M63">
        <v>71.702862011593695</v>
      </c>
      <c r="N63">
        <v>-0.542375191237224</v>
      </c>
      <c r="O63" s="1" t="str">
        <f>HYPERLINK(".\sm_car_250207_0944\sm_car_250207_0944_062_Ca136TrN_MaLSS_ode23t.png","figure")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323</v>
      </c>
      <c r="L64">
        <v>6.7259415000000002</v>
      </c>
      <c r="M64">
        <v>233.73993533018017</v>
      </c>
      <c r="N64">
        <v>0.14880973483755017</v>
      </c>
      <c r="O64" s="1" t="str">
        <f>HYPERLINK(".\sm_car_250207_0944\sm_car_250207_0944_063_Ca137TrN_MaWOT_ode23t.png","figure")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473</v>
      </c>
      <c r="L65">
        <v>7.5362</v>
      </c>
      <c r="M65">
        <v>71.982576966126331</v>
      </c>
      <c r="N65">
        <v>-0.52380632896316204</v>
      </c>
      <c r="O65" s="1" t="str">
        <f>HYPERLINK(".\sm_car_250207_0944\sm_car_250207_0944_064_Ca137TrN_MaLSS_ode23t.png","figure")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328</v>
      </c>
      <c r="L66">
        <v>9.8965843000000007</v>
      </c>
      <c r="M66">
        <v>233.74316643091058</v>
      </c>
      <c r="N66">
        <v>0.15803724155663446</v>
      </c>
      <c r="O66" s="1" t="str">
        <f>HYPERLINK(".\sm_car_250207_0944\sm_car_250207_0944_065_Ca138TrN_MaWOT_ode23t.png","figure")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>
        <v>11.9514332</v>
      </c>
      <c r="M67">
        <v>71.874476791961897</v>
      </c>
      <c r="N67">
        <v>-0.83785886681305333</v>
      </c>
      <c r="O67" s="1" t="str">
        <f>HYPERLINK(".\sm_car_250207_0944\sm_car_250207_0944_066_Ca138TrN_MaLSS_ode23t.png","figure")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641</v>
      </c>
      <c r="L68">
        <v>39.4208651</v>
      </c>
      <c r="M68">
        <v>411.19298310103062</v>
      </c>
      <c r="N68">
        <v>1.6517504235305662</v>
      </c>
      <c r="O68" s="1" t="str">
        <f>HYPERLINK(".\sm_car_250207_0944\sm_car_250207_0944_067_Ca139TrN_MaWOT_ode23t.png","figure")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610</v>
      </c>
      <c r="L69">
        <v>26.1128757</v>
      </c>
      <c r="M69">
        <v>157.01275547142941</v>
      </c>
      <c r="N69">
        <v>-0.57120149312077206</v>
      </c>
      <c r="O69" s="1" t="str">
        <f>HYPERLINK(".\sm_car_250207_0944\sm_car_250207_0944_068_Ca139TrN_MaLSS_ode23t.png","figure")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1868</v>
      </c>
      <c r="L70">
        <v>52.716074999999996</v>
      </c>
      <c r="M70">
        <v>411.26735171650841</v>
      </c>
      <c r="N70">
        <v>1.5069529600783964</v>
      </c>
      <c r="O70" s="1" t="str">
        <f>HYPERLINK(".\sm_car_250207_0944\sm_car_250207_0944_069_Ca141TrN_MaWOT_ode23t.png","figure")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1803</v>
      </c>
      <c r="L71">
        <v>39.121489199999999</v>
      </c>
      <c r="M71">
        <v>157.0706018831369</v>
      </c>
      <c r="N71">
        <v>-0.5631239744429094</v>
      </c>
      <c r="O71" s="1" t="str">
        <f>HYPERLINK(".\sm_car_250207_0944\sm_car_250207_0944_070_Ca141TrN_MaLSS_ode23t.png","figure")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378</v>
      </c>
      <c r="L72">
        <v>27.728835199999999</v>
      </c>
      <c r="M72">
        <v>96.633251987427201</v>
      </c>
      <c r="N72">
        <v>-3.8997750958781385E-2</v>
      </c>
      <c r="O72" s="1" t="str">
        <f>HYPERLINK(".\sm_car_250207_0944\sm_car_250207_0944_071_Ca143TrN_MaWOT_ode23t.png","figure")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487</v>
      </c>
      <c r="L73">
        <v>30.990482100000001</v>
      </c>
      <c r="M73">
        <v>25.155781071396309</v>
      </c>
      <c r="N73">
        <v>-5.4472002219602578E-2</v>
      </c>
      <c r="O73" s="1" t="str">
        <f>HYPERLINK(".\sm_car_250207_0944\sm_car_250207_0944_072_Ca143TrN_MaLSS_ode23t.png","figure")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351</v>
      </c>
      <c r="L74">
        <v>18.7570117</v>
      </c>
      <c r="M74">
        <v>115.01692586237854</v>
      </c>
      <c r="N74">
        <v>0.53496475974758206</v>
      </c>
      <c r="O74" s="1" t="str">
        <f>HYPERLINK(".\sm_car_250207_0944\sm_car_250207_0944_073_Ca144TrN_MaWOT_ode23t.png","figure")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476</v>
      </c>
      <c r="L75">
        <v>20.5355782</v>
      </c>
      <c r="M75">
        <v>35.842399162916756</v>
      </c>
      <c r="N75">
        <v>-3.4673492434114619E-2</v>
      </c>
      <c r="O75" s="1" t="str">
        <f>HYPERLINK(".\sm_car_250207_0944\sm_car_250207_0944_074_Ca144TrN_MaLSS_ode23t.png","figure")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2647</v>
      </c>
      <c r="L76">
        <v>47.8923439</v>
      </c>
      <c r="M76">
        <v>400.58652836222171</v>
      </c>
      <c r="N76">
        <v>-66.467759378629651</v>
      </c>
      <c r="O76" s="1" t="str">
        <f>HYPERLINK(".\sm_car_250207_0944\sm_car_250207_0944_075_Ca147TrN_MaWOT_ode23t.png","figure")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1312</v>
      </c>
      <c r="L77">
        <v>29.991076700000001</v>
      </c>
      <c r="M77">
        <v>155.2174700320914</v>
      </c>
      <c r="N77">
        <v>-2.7803819155809761</v>
      </c>
      <c r="O77" s="1" t="str">
        <f>HYPERLINK(".\sm_car_250207_0944\sm_car_250207_0944_076_Ca147TrN_MaLSS_ode23t.png","figure")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118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947</v>
      </c>
      <c r="L78">
        <v>56.668033700000002</v>
      </c>
      <c r="M78">
        <v>184.64317098711297</v>
      </c>
      <c r="N78">
        <v>2.5848941755374071</v>
      </c>
      <c r="O78" s="1" t="str">
        <f>HYPERLINK(".\sm_car_250207_0944\sm_car_250207_0944_077_Ca183TrN_MaWOT_ode23t.png","figure")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118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1182</v>
      </c>
      <c r="L79">
        <v>66.882655099999994</v>
      </c>
      <c r="M79">
        <v>57.736923979466475</v>
      </c>
      <c r="N79">
        <v>0.89690925772051533</v>
      </c>
      <c r="O79" s="1" t="str">
        <f>HYPERLINK(".\sm_car_250207_0944\sm_car_250207_0944_078_Ca183TrN_MaLSS_ode23t.png","figure")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16.359259900000001</v>
      </c>
      <c r="M80">
        <v>233.80272938572833</v>
      </c>
      <c r="N80">
        <v>8.9002270409259277E-3</v>
      </c>
      <c r="O80" s="1" t="str">
        <f>HYPERLINK(".\sm_car_250207_0944\sm_car_250207_0944_079_Ca008TrN_MaWOT_ode23t_1.png","figure")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>
        <v>20.475400199999999</v>
      </c>
      <c r="M81">
        <v>71.997390159310498</v>
      </c>
      <c r="N81">
        <v>-0.54929209645507182</v>
      </c>
      <c r="O81" s="1" t="str">
        <f>HYPERLINK(".\sm_car_250207_0944\sm_car_250207_0944_080_Ca008TrN_MaLSS_ode23t_1.png","figure")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391</v>
      </c>
      <c r="L82">
        <v>18.699204900000002</v>
      </c>
      <c r="M82">
        <v>232.8481414870715</v>
      </c>
      <c r="N82">
        <v>1.6098472826283669E-3</v>
      </c>
      <c r="O82" s="1" t="str">
        <f>HYPERLINK(".\sm_car_250207_0944\sm_car_250207_0944_081_Ca009TrN_MaWOT_ode23t_1.png","figure")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553</v>
      </c>
      <c r="L83">
        <v>23.907416099999999</v>
      </c>
      <c r="M83">
        <v>71.705891131387588</v>
      </c>
      <c r="N83">
        <v>-0.54180363264710218</v>
      </c>
      <c r="O83" s="1" t="str">
        <f>HYPERLINK(".\sm_car_250207_0944\sm_car_250207_0944_082_Ca009TrN_MaLSS_ode23t_1.png","figure")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395</v>
      </c>
      <c r="L84">
        <v>19.978650399999999</v>
      </c>
      <c r="M84">
        <v>232.83632912627112</v>
      </c>
      <c r="N84">
        <v>6.9178486473574288E-2</v>
      </c>
      <c r="O84" s="1" t="str">
        <f>HYPERLINK(".\sm_car_250207_0944\sm_car_250207_0944_083_Ca010TrN_MaWOT_ode23t_1.png","figure")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566</v>
      </c>
      <c r="L85">
        <v>26.851352200000001</v>
      </c>
      <c r="M85">
        <v>71.700305902299704</v>
      </c>
      <c r="N85">
        <v>-0.54209349474976742</v>
      </c>
      <c r="O85" s="1" t="str">
        <f>HYPERLINK(".\sm_car_250207_0944\sm_car_250207_0944_084_Ca010TrN_MaLSS_ode23t_1.png","figure")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427</v>
      </c>
      <c r="L86">
        <v>21.0081056</v>
      </c>
      <c r="M86">
        <v>232.38774346764458</v>
      </c>
      <c r="N86">
        <v>6.5744506903851696E-2</v>
      </c>
      <c r="O86" s="1" t="str">
        <f>HYPERLINK(".\sm_car_250207_0944\sm_car_250207_0944_085_Ca011TrN_MaWOT_ode23t_1.png","figure")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564</v>
      </c>
      <c r="L87">
        <v>26.748503800000002</v>
      </c>
      <c r="M87">
        <v>71.576116826745434</v>
      </c>
      <c r="N87">
        <v>-0.5314509312149831</v>
      </c>
      <c r="O87" s="1" t="str">
        <f>HYPERLINK(".\sm_car_250207_0944\sm_car_250207_0944_086_Ca011TrN_MaLSS_ode23t_1.png","figure")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836</v>
      </c>
      <c r="L88">
        <v>17.4523659</v>
      </c>
      <c r="M88">
        <v>233.72965124638475</v>
      </c>
      <c r="N88">
        <v>9.4504212424993753E-3</v>
      </c>
      <c r="O88" s="1" t="str">
        <f>HYPERLINK(".\sm_car_250207_0944\sm_car_250207_0944_087_Ca012TrN_MaWOT_ode23t_1.png","figure")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997</v>
      </c>
      <c r="L89">
        <v>21.971621200000001</v>
      </c>
      <c r="M89">
        <v>71.98584319791189</v>
      </c>
      <c r="N89">
        <v>-0.55623372726109177</v>
      </c>
      <c r="O89" s="1" t="str">
        <f>HYPERLINK(".\sm_car_250207_0944\sm_car_250207_0944_088_Ca012TrN_MaLSS_ode23t_1.png","figure")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846</v>
      </c>
      <c r="L90">
        <v>20.4428521</v>
      </c>
      <c r="M90">
        <v>232.87883715254142</v>
      </c>
      <c r="N90">
        <v>1.1689862904993265E-3</v>
      </c>
      <c r="O90" s="1" t="str">
        <f>HYPERLINK(".\sm_car_250207_0944\sm_car_250207_0944_089_Ca013TrN_MaWOT_ode23t_1.png","figure")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976</v>
      </c>
      <c r="L91">
        <v>22.333698600000002</v>
      </c>
      <c r="M91">
        <v>71.696184667281713</v>
      </c>
      <c r="N91">
        <v>-0.55024920060559146</v>
      </c>
      <c r="O91" s="1" t="str">
        <f>HYPERLINK(".\sm_car_250207_0944\sm_car_250207_0944_090_Ca013TrN_MaLSS_ode23t_1.png","figure")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887</v>
      </c>
      <c r="L92">
        <v>21.099742899999999</v>
      </c>
      <c r="M92">
        <v>232.60223056058294</v>
      </c>
      <c r="N92">
        <v>6.581208301671955E-2</v>
      </c>
      <c r="O92" s="1" t="str">
        <f>HYPERLINK(".\sm_car_250207_0944\sm_car_250207_0944_091_Ca014TrN_MaWOT_ode23t_1.png","figure")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1004</v>
      </c>
      <c r="L93">
        <v>25.0236567</v>
      </c>
      <c r="M93">
        <v>71.693693024448123</v>
      </c>
      <c r="N93">
        <v>-0.54524384790539815</v>
      </c>
      <c r="O93" s="1" t="str">
        <f>HYPERLINK(".\sm_car_250207_0944\sm_car_250207_0944_092_Ca014TrN_MaLSS_ode23t_1.png","figure")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891</v>
      </c>
      <c r="L94">
        <v>21.093034200000002</v>
      </c>
      <c r="M94">
        <v>232.20217001054436</v>
      </c>
      <c r="N94">
        <v>6.5461983821594183E-2</v>
      </c>
      <c r="O94" s="1" t="str">
        <f>HYPERLINK(".\sm_car_250207_0944\sm_car_250207_0944_093_Ca015TrN_MaWOT_ode23t_1.png","figure")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1043</v>
      </c>
      <c r="L95">
        <v>26.443603</v>
      </c>
      <c r="M95">
        <v>71.559151276490809</v>
      </c>
      <c r="N95">
        <v>-0.54247277516571313</v>
      </c>
      <c r="O95" s="1" t="str">
        <f>HYPERLINK(".\sm_car_250207_0944\sm_car_250207_0944_094_Ca015TrN_MaLSS_ode23t_1.png","figure")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392</v>
      </c>
      <c r="L96">
        <v>5.3742168000000001</v>
      </c>
      <c r="M96">
        <v>242.41013556335344</v>
      </c>
      <c r="N96">
        <v>0.23168823158620061</v>
      </c>
      <c r="O96" s="1" t="str">
        <f>HYPERLINK(".\sm_car_250207_0944\sm_car_250207_0944_095_Ca120TrN_MaWOT_ode23t_1.png","figure")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500</v>
      </c>
      <c r="L97">
        <v>6.1096085000000002</v>
      </c>
      <c r="M97">
        <v>74.681814564489031</v>
      </c>
      <c r="N97">
        <v>-0.33884395695811698</v>
      </c>
      <c r="O97" s="1" t="str">
        <f>HYPERLINK(".\sm_car_250207_0944\sm_car_250207_0944_096_Ca120TrN_MaLSS_ode23t_1.png","figure")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389</v>
      </c>
      <c r="L98">
        <v>6.1621085000000004</v>
      </c>
      <c r="M98">
        <v>241.51406890531825</v>
      </c>
      <c r="N98">
        <v>0.2286100471060383</v>
      </c>
      <c r="O98" s="1" t="str">
        <f>HYPERLINK(".\sm_car_250207_0944\sm_car_250207_0944_097_Ca121TrN_MaWOT_ode23t_1.png","figure")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522</v>
      </c>
      <c r="L99">
        <v>7.1818593000000002</v>
      </c>
      <c r="M99">
        <v>74.364181906162969</v>
      </c>
      <c r="N99">
        <v>-0.33033381376679871</v>
      </c>
      <c r="O99" s="1" t="str">
        <f>HYPERLINK(".\sm_car_250207_0944\sm_car_250207_0944_098_Ca121TrN_MaLSS_ode23t_1.png","figure")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407</v>
      </c>
      <c r="L100">
        <v>7.0250687999999997</v>
      </c>
      <c r="M100">
        <v>241.73141927810903</v>
      </c>
      <c r="N100">
        <v>0.22866907502562517</v>
      </c>
      <c r="O100" s="1" t="str">
        <f>HYPERLINK(".\sm_car_250207_0944\sm_car_250207_0944_099_Ca122TrN_MaWOT_ode23t_1.png","figure")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518</v>
      </c>
      <c r="L101">
        <v>7.7731491000000004</v>
      </c>
      <c r="M101">
        <v>74.370257020098251</v>
      </c>
      <c r="N101">
        <v>-0.33312530997077683</v>
      </c>
      <c r="O101" s="1" t="str">
        <f>HYPERLINK(".\sm_car_250207_0944\sm_car_250207_0944_100_Ca122TrN_MaLSS_ode23t_1.png","figure")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424</v>
      </c>
      <c r="L102">
        <v>7.2213675999999998</v>
      </c>
      <c r="M102">
        <v>241.14459487274121</v>
      </c>
      <c r="N102">
        <v>0.22645233790235203</v>
      </c>
      <c r="O102" s="1" t="str">
        <f>HYPERLINK(".\sm_car_250207_0944\sm_car_250207_0944_101_Ca123TrN_MaWOT_ode23t_1.png","figure")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556</v>
      </c>
      <c r="L103">
        <v>7.8856112999999999</v>
      </c>
      <c r="M103">
        <v>74.223833985061418</v>
      </c>
      <c r="N103">
        <v>-0.33188170988539795</v>
      </c>
      <c r="O103" s="1" t="str">
        <f>HYPERLINK(".\sm_car_250207_0944\sm_car_250207_0944_102_Ca123TrN_MaLSS_ode23t_1.png","figure")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1013</v>
      </c>
      <c r="L104">
        <v>7.3017808000000004</v>
      </c>
      <c r="M104">
        <v>242.69407047898562</v>
      </c>
      <c r="N104">
        <v>0.2331158683945955</v>
      </c>
      <c r="O104" s="1" t="str">
        <f>HYPERLINK(".\sm_car_250207_0944\sm_car_250207_0944_103_Ca124TrN_MaWOT_ode23t_1.png","figure")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1137</v>
      </c>
      <c r="L105">
        <v>8.2504197999999995</v>
      </c>
      <c r="M105">
        <v>74.65820712719345</v>
      </c>
      <c r="N105">
        <v>-0.34158246963019179</v>
      </c>
      <c r="O105" s="1" t="str">
        <f>HYPERLINK(".\sm_car_250207_0944\sm_car_250207_0944_104_Ca124TrN_MaLSS_ode23t_1.png","figure")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1002</v>
      </c>
      <c r="L106">
        <v>7.7973847999999997</v>
      </c>
      <c r="M106">
        <v>241.6295166031617</v>
      </c>
      <c r="N106">
        <v>0.2296381803970029</v>
      </c>
      <c r="O106" s="1" t="str">
        <f>HYPERLINK(".\sm_car_250207_0944\sm_car_250207_0944_105_Ca125TrN_MaWOT_ode23t_1.png","figure")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1129</v>
      </c>
      <c r="L107">
        <v>8.9928869000000002</v>
      </c>
      <c r="M107">
        <v>74.344754307038045</v>
      </c>
      <c r="N107">
        <v>-0.33729275655070329</v>
      </c>
      <c r="O107" s="1" t="str">
        <f>HYPERLINK(".\sm_car_250207_0944\sm_car_250207_0944_106_Ca125TrN_MaLSS_ode23t_1.png","figure")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1025</v>
      </c>
      <c r="L108">
        <v>8.7970424000000005</v>
      </c>
      <c r="M108">
        <v>241.68117921791114</v>
      </c>
      <c r="N108">
        <v>0.2297324277168129</v>
      </c>
      <c r="O108" s="1" t="str">
        <f>HYPERLINK(".\sm_car_250207_0944\sm_car_250207_0944_107_Ca126TrN_MaWOT_ode23t_1.png","figure")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1148</v>
      </c>
      <c r="L109">
        <v>9.7454316999999993</v>
      </c>
      <c r="M109">
        <v>74.347417635094999</v>
      </c>
      <c r="N109">
        <v>-0.33701074044815138</v>
      </c>
      <c r="O109" s="1" t="str">
        <f>HYPERLINK(".\sm_car_250207_0944\sm_car_250207_0944_108_Ca126TrN_MaLSS_ode23t_1.png","figure")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1031</v>
      </c>
      <c r="L110">
        <v>8.5157931999999992</v>
      </c>
      <c r="M110">
        <v>241.09467870044614</v>
      </c>
      <c r="N110">
        <v>0.22866321169011405</v>
      </c>
      <c r="O110" s="1" t="str">
        <f>HYPERLINK(".\sm_car_250207_0944\sm_car_250207_0944_109_Ca127TrN_MaWOT_ode23t_1.png","figure")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1154</v>
      </c>
      <c r="L111">
        <v>9.8119288999999998</v>
      </c>
      <c r="M111">
        <v>74.196417217860102</v>
      </c>
      <c r="N111">
        <v>-0.33202372452479689</v>
      </c>
      <c r="O111" s="1" t="str">
        <f>HYPERLINK(".\sm_car_250207_0944\sm_car_250207_0944_110_Ca127TrN_MaLSS_ode23t_1.png","figure")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656</v>
      </c>
      <c r="L112">
        <v>57.856835099999998</v>
      </c>
      <c r="M112">
        <v>410.95719626348102</v>
      </c>
      <c r="N112">
        <v>1.4562443071398596</v>
      </c>
      <c r="O112" s="1" t="str">
        <f>HYPERLINK(".\sm_car_250207_0944\sm_car_250207_0944_111_Ca140TrN_MaWOT_ode23t_1.png","figure")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617</v>
      </c>
      <c r="L113">
        <v>34.831378100000002</v>
      </c>
      <c r="M113">
        <v>156.99182453804062</v>
      </c>
      <c r="N113">
        <v>-0.5648467262298027</v>
      </c>
      <c r="O113" s="1" t="str">
        <f>HYPERLINK(".\sm_car_250207_0944\sm_car_250207_0944_112_Ca140TrN_MaLSS_ode23t_1.png","figure")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1188</v>
      </c>
      <c r="L114">
        <v>53.913699000000001</v>
      </c>
      <c r="M114">
        <v>411.2242814676348</v>
      </c>
      <c r="N114">
        <v>1.6420161617823779</v>
      </c>
      <c r="O114" s="1" t="str">
        <f>HYPERLINK(".\sm_car_250207_0944\sm_car_250207_0944_113_Ca142TrN_MaWOT_ode23t_1.png","figure")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1170</v>
      </c>
      <c r="L115">
        <v>36.4862629</v>
      </c>
      <c r="M115">
        <v>157.08950506786158</v>
      </c>
      <c r="N115">
        <v>-0.57325706714109115</v>
      </c>
      <c r="O115" s="1" t="str">
        <f>HYPERLINK(".\sm_car_250207_0944\sm_car_250207_0944_114_Ca142TrN_MaLSS_ode23t_1.png","figure")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351</v>
      </c>
      <c r="L116">
        <v>24.825586399999999</v>
      </c>
      <c r="M116">
        <v>96.577399528721202</v>
      </c>
      <c r="N116">
        <v>-4.0299019160169355E-2</v>
      </c>
      <c r="O116" s="1" t="str">
        <f>HYPERLINK(".\sm_car_250207_0944\sm_car_250207_0944_115_Ca145TrN_MaWOT_ode23t_1.png","figure")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468</v>
      </c>
      <c r="L117">
        <v>26.452943600000001</v>
      </c>
      <c r="M117">
        <v>25.15434513750456</v>
      </c>
      <c r="N117">
        <v>-5.1323762297126631E-2</v>
      </c>
      <c r="O117" s="1" t="str">
        <f>HYPERLINK(".\sm_car_250207_0944\sm_car_250207_0944_116_Ca145TrN_MaLSS_ode23t_1.png","figure")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334</v>
      </c>
      <c r="L118">
        <v>16.910385300000002</v>
      </c>
      <c r="M118">
        <v>114.92824278339789</v>
      </c>
      <c r="N118">
        <v>0.53510530514385679</v>
      </c>
      <c r="O118" s="1" t="str">
        <f>HYPERLINK(".\sm_car_250207_0944\sm_car_250207_0944_117_Ca146TrN_MaWOT_ode23t_1.png","figure")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481</v>
      </c>
      <c r="L119">
        <v>21.643911599999999</v>
      </c>
      <c r="M119">
        <v>35.842385320361231</v>
      </c>
      <c r="N119">
        <v>-3.0555248838133087E-2</v>
      </c>
      <c r="O119" s="1" t="str">
        <f>HYPERLINK(".\sm_car_250207_0944\sm_car_250207_0944_118_Ca146TrN_MaLSS_ode23t_1.png","figure")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334</v>
      </c>
      <c r="L120">
        <v>16.895206300000002</v>
      </c>
      <c r="M120">
        <v>114.92824278339789</v>
      </c>
      <c r="N120">
        <v>0.53510530514385679</v>
      </c>
      <c r="O120" s="1" t="str">
        <f>HYPERLINK(".\sm_car_250207_0944\sm_car_250207_0944_119_Ca146TrN_MaWOT_ode23t_1.png","figure")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481</v>
      </c>
      <c r="L121">
        <v>21.655655500000002</v>
      </c>
      <c r="M121">
        <v>35.842385320361231</v>
      </c>
      <c r="N121">
        <v>-3.0555248838133087E-2</v>
      </c>
      <c r="O121" s="1" t="str">
        <f>HYPERLINK(".\sm_car_250207_0944\sm_car_250207_0944_120_Ca146TrN_MaLSS_ode23t_1.png","figure")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560</v>
      </c>
      <c r="L122">
        <v>42.157125100000002</v>
      </c>
      <c r="M122">
        <v>182.8502010806144</v>
      </c>
      <c r="N122">
        <v>0.31812962884583651</v>
      </c>
      <c r="O122" s="1" t="str">
        <f>HYPERLINK(".\sm_car_250207_0944\sm_car_250207_0944_121_Ca161TrN_MaWOT_ode23t_1.png","figure")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673</v>
      </c>
      <c r="L123">
        <v>47.061525400000001</v>
      </c>
      <c r="M123">
        <v>156.81024273975714</v>
      </c>
      <c r="N123">
        <v>-0.57627800933778273</v>
      </c>
      <c r="O123" s="1" t="str">
        <f>HYPERLINK(".\sm_car_250207_0944\sm_car_250207_0944_122_Ca161TrN_MaLSS_ode23t_1.png","figure")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612</v>
      </c>
      <c r="L124">
        <v>49.935811999999999</v>
      </c>
      <c r="M124">
        <v>281.97740017487513</v>
      </c>
      <c r="N124">
        <v>0.72528283043841635</v>
      </c>
      <c r="O124" s="1" t="str">
        <f>HYPERLINK(".\sm_car_250207_0944\sm_car_250207_0944_123_Ca163TrN_MaWOT_ode23t_1.png","figure")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793</v>
      </c>
      <c r="L125">
        <v>58.802327099999999</v>
      </c>
      <c r="M125">
        <v>260.51531792729236</v>
      </c>
      <c r="N125">
        <v>-0.45064468701779797</v>
      </c>
      <c r="O125" s="1" t="str">
        <f>HYPERLINK(".\sm_car_250207_0944\sm_car_250207_0944_124_Ca163TrN_MaLSS_ode23t_1.png","figure")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118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314</v>
      </c>
      <c r="L126">
        <v>26.003077300000001</v>
      </c>
      <c r="M126">
        <v>313.16501723772058</v>
      </c>
      <c r="N126">
        <v>1.1396312648144097E-4</v>
      </c>
      <c r="O126" s="1" t="str">
        <f>HYPERLINK(".\sm_car_250207_0944\sm_car_250207_0944_125_Ca184TrN_MaWOT_ode23t_1.png","figure")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118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474</v>
      </c>
      <c r="L127">
        <v>19.182870300000001</v>
      </c>
      <c r="M127">
        <v>112.42984833398582</v>
      </c>
      <c r="N127">
        <v>-0.1888465613105888</v>
      </c>
      <c r="O127" s="1" t="str">
        <f>HYPERLINK(".\sm_car_250207_0944\sm_car_250207_0944_126_Ca184TrN_MaLSS_ode23t_1.png","figure")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107</v>
      </c>
      <c r="F128" t="s">
        <v>119</v>
      </c>
      <c r="G128" t="s">
        <v>26</v>
      </c>
      <c r="H128" t="s">
        <v>21</v>
      </c>
      <c r="I128" t="s">
        <v>22</v>
      </c>
      <c r="J128" t="s">
        <v>23</v>
      </c>
      <c r="K128">
        <v>717</v>
      </c>
      <c r="L128">
        <v>51.8152987</v>
      </c>
      <c r="M128">
        <v>283.09295039638198</v>
      </c>
      <c r="N128">
        <v>0.76237753629349825</v>
      </c>
      <c r="O128" s="1" t="str">
        <f>HYPERLINK(".\sm_car_250207_0944\sm_car_250207_0944_127_Ca217TrN_MaWOT_ode23t_1.png","figure")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107</v>
      </c>
      <c r="F129" t="s">
        <v>119</v>
      </c>
      <c r="G129" t="s">
        <v>26</v>
      </c>
      <c r="H129" t="s">
        <v>21</v>
      </c>
      <c r="I129" t="s">
        <v>24</v>
      </c>
      <c r="J129" t="s">
        <v>23</v>
      </c>
      <c r="K129">
        <v>837</v>
      </c>
      <c r="L129">
        <v>57.084557099999998</v>
      </c>
      <c r="M129">
        <v>111.92498585006001</v>
      </c>
      <c r="N129">
        <v>-0.36176950531000307</v>
      </c>
      <c r="O129" s="1" t="str">
        <f>HYPERLINK(".\sm_car_250207_0944\sm_car_250207_0944_128_Ca217TrN_MaLSS_ode23t_1.png","figure")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790</v>
      </c>
      <c r="L130">
        <v>17.6338741</v>
      </c>
      <c r="M130">
        <v>254.6340781764755</v>
      </c>
      <c r="N130">
        <v>3.434538354592398E-3</v>
      </c>
      <c r="O130" s="1" t="str">
        <f>HYPERLINK(".\sm_car_250207_0944\sm_car_250207_0944_129_Ca012TrN_MaDLC_ode23t_1.png","figure")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928</v>
      </c>
      <c r="L131">
        <v>24.074806299999999</v>
      </c>
      <c r="M131">
        <v>75.61484827573608</v>
      </c>
      <c r="N131">
        <v>0.7619707819463547</v>
      </c>
      <c r="O131" s="1" t="str">
        <f>HYPERLINK(".\sm_car_250207_0944\sm_car_250207_0944_130_Ca012TrN_MaIPA_ode23t_1.png","figure")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745</v>
      </c>
      <c r="L132">
        <v>22.8620713</v>
      </c>
      <c r="M132">
        <v>254.06187382242092</v>
      </c>
      <c r="N132">
        <v>-5.3755941487487746E-3</v>
      </c>
      <c r="O132" s="1" t="str">
        <f>HYPERLINK(".\sm_car_250207_0944\sm_car_250207_0944_131_Ca142TrN_MaDLC_ode23t_1.png","figure")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2791</v>
      </c>
      <c r="L133">
        <v>209.65289010000001</v>
      </c>
      <c r="M133">
        <v>84.925235165291767</v>
      </c>
      <c r="N133">
        <v>0.83371159855647547</v>
      </c>
      <c r="O133" s="1" t="str">
        <f>HYPERLINK(".\sm_car_250207_0944\sm_car_250207_0944_132_Ca142TrN_MaIPA_ode23t_1.png","figure")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480</v>
      </c>
      <c r="L134">
        <v>27.991193200000001</v>
      </c>
      <c r="M134">
        <v>255.43503019572074</v>
      </c>
      <c r="N134">
        <v>4.0749695576731249E-2</v>
      </c>
      <c r="O134" s="1" t="str">
        <f>HYPERLINK(".\sm_car_250207_0944\sm_car_250207_0944_133_Ca145TrN_MaDLC_ode23t_1.png","figure")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325</v>
      </c>
      <c r="L135">
        <v>19.638168499999999</v>
      </c>
      <c r="M135">
        <v>28.256928527350865</v>
      </c>
      <c r="N135">
        <v>1.5655188242691746E-2</v>
      </c>
      <c r="O135" s="1" t="str">
        <f>HYPERLINK(".\sm_car_250207_0944\sm_car_250207_0944_134_Ca145TrN_MaIPA_ode23t_1.png","figure")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430</v>
      </c>
      <c r="L136">
        <v>18.892583599999998</v>
      </c>
      <c r="M136">
        <v>253.67292497956157</v>
      </c>
      <c r="N136">
        <v>1.3145057306295449E-2</v>
      </c>
      <c r="O136" s="1" t="str">
        <f>HYPERLINK(".\sm_car_250207_0944\sm_car_250207_0944_135_Ca184TrN_MaDLC_ode23t_1.png","figure")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382</v>
      </c>
      <c r="L137">
        <v>25.187997500000002</v>
      </c>
      <c r="M137">
        <v>61.804634552458211</v>
      </c>
      <c r="N137">
        <v>0.55435410169170307</v>
      </c>
      <c r="O137" s="1" t="str">
        <f>HYPERLINK(".\sm_car_250207_0944\sm_car_250207_0944_136_Ca184TrN_MaIPA_ode23t_1.png","figure")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106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1963</v>
      </c>
      <c r="L138">
        <v>43.594445899999997</v>
      </c>
      <c r="M138">
        <v>255.77835644769658</v>
      </c>
      <c r="N138">
        <v>1.4199261615422287E-2</v>
      </c>
      <c r="O138" s="1" t="str">
        <f>HYPERLINK(".\sm_car_250207_0944\sm_car_250207_0944_137_Ca204TrN_MaDLC_ode23t_1.png","figure")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106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694</v>
      </c>
      <c r="L139">
        <v>20.774467999999999</v>
      </c>
      <c r="M139">
        <v>26.038370561198473</v>
      </c>
      <c r="N139">
        <v>9.6718355082770959E-3</v>
      </c>
      <c r="O139" s="1" t="str">
        <f>HYPERLINK(".\sm_car_250207_0944\sm_car_250207_0944_138_Ca204TrN_MaIPA_ode23t_1.png","figure")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2712</v>
      </c>
      <c r="L140">
        <v>48.618132899999999</v>
      </c>
      <c r="M140">
        <v>-1.7144527751758593E-2</v>
      </c>
      <c r="N140">
        <v>-0.62249926475761297</v>
      </c>
      <c r="O140" s="1" t="str">
        <f>HYPERLINK(".\sm_car_250207_0944\sm_car_250207_0944_139_Ca012TrN_MaMPK_ode23t_1.png","figure")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3139</v>
      </c>
      <c r="L141">
        <v>60.7684468</v>
      </c>
      <c r="M141">
        <v>0.77703774367937584</v>
      </c>
      <c r="N141">
        <v>-0.32244246979059127</v>
      </c>
      <c r="O141" s="1" t="str">
        <f>HYPERLINK(".\sm_car_250207_0944\sm_car_250207_0944_140_Ca012TrN_MaMPC_ode23t_1.png","figure")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2558</v>
      </c>
      <c r="L142">
        <v>102.52409780000001</v>
      </c>
      <c r="M142">
        <v>-4.4231810932614385E-3</v>
      </c>
      <c r="N142">
        <v>-0.54713025662028814</v>
      </c>
      <c r="O142" s="1" t="str">
        <f>HYPERLINK(".\sm_car_250207_0944\sm_car_250207_0944_141_Ca142TrN_MaMPK_ode23t_1.png","figure")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3157</v>
      </c>
      <c r="L143">
        <v>125.2723697</v>
      </c>
      <c r="M143">
        <v>0.7873179892104627</v>
      </c>
      <c r="N143">
        <v>-0.36609214964623504</v>
      </c>
      <c r="O143" s="1" t="str">
        <f>HYPERLINK(".\sm_car_250207_0944\sm_car_250207_0944_142_Ca142TrN_MaMPC_ode23t_1.png","figure")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2850</v>
      </c>
      <c r="L144">
        <v>23.793153799999999</v>
      </c>
      <c r="M144">
        <v>-1.7530714224614483E-2</v>
      </c>
      <c r="N144">
        <v>-0.52487387527942597</v>
      </c>
      <c r="O144" s="1" t="str">
        <f>HYPERLINK(".\sm_car_250207_0944\sm_car_250207_0944_143_Ca116TrN_MaMPK_ode23t_1.png","figure")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3400</v>
      </c>
      <c r="L145">
        <v>26.2416692</v>
      </c>
      <c r="M145">
        <v>0.78883499465506546</v>
      </c>
      <c r="N145">
        <v>-0.35485549244918907</v>
      </c>
      <c r="O145" s="1" t="str">
        <f>HYPERLINK(".\sm_car_250207_0944\sm_car_250207_0944_144_Ca116TrN_MaMPC_ode23t_1.png","figure")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2743</v>
      </c>
      <c r="L146">
        <v>94.432395799999995</v>
      </c>
      <c r="M146">
        <v>-1.4350164463956094E-2</v>
      </c>
      <c r="N146">
        <v>-0.38984056926113875</v>
      </c>
      <c r="O146" s="1" t="str">
        <f>HYPERLINK(".\sm_car_250207_0944\sm_car_250207_0944_145_Ca143TrN_MaMPK_ode23t_1.png","figure")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2879</v>
      </c>
      <c r="L147">
        <v>115.94248260000001</v>
      </c>
      <c r="M147">
        <v>0.7883925351182608</v>
      </c>
      <c r="N147">
        <v>-0.25848634674681903</v>
      </c>
      <c r="O147" s="1" t="str">
        <f>HYPERLINK(".\sm_car_250207_0944\sm_car_250207_0944_146_Ca143TrN_MaMPC_ode23t_1.png","figure")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3170</v>
      </c>
      <c r="L148">
        <v>76.2268179</v>
      </c>
      <c r="M148">
        <v>-1.9596131629873587E-2</v>
      </c>
      <c r="N148">
        <v>-0.55569439981258983</v>
      </c>
      <c r="O148" s="1" t="str">
        <f>HYPERLINK(".\sm_car_250207_0944\sm_car_250207_0944_147_Ca166TrN_MaMPK_ode23t_1.png","figure")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3545</v>
      </c>
      <c r="L149">
        <v>88.048860599999998</v>
      </c>
      <c r="M149">
        <v>0.78817560788809615</v>
      </c>
      <c r="N149">
        <v>-0.35628438233999404</v>
      </c>
      <c r="O149" s="1" t="str">
        <f>HYPERLINK(".\sm_car_250207_0944\sm_car_250207_0944_148_Ca166TrN_MaMPC_ode23t_1.png","figure")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3156</v>
      </c>
      <c r="L150">
        <v>69.346392600000001</v>
      </c>
      <c r="M150">
        <v>-1.8418888543510675E-2</v>
      </c>
      <c r="N150">
        <v>-0.55645753906351092</v>
      </c>
      <c r="O150" s="1" t="str">
        <f>HYPERLINK(".\sm_car_250207_0944\sm_car_250207_0944_149_Ca169TrN_MaMPK_ode23t_1.png","figure")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3382</v>
      </c>
      <c r="L151">
        <v>70.569772099999994</v>
      </c>
      <c r="M151">
        <v>0.77922976387602283</v>
      </c>
      <c r="N151">
        <v>-0.35555337961404981</v>
      </c>
      <c r="O151" s="1" t="str">
        <f>HYPERLINK(".\sm_car_250207_0944\sm_car_250207_0944_150_Ca169TrN_MaMPC_ode23t_1.png","figure")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118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2127</v>
      </c>
      <c r="L152">
        <v>92.262275000000002</v>
      </c>
      <c r="M152">
        <v>-2.1748277633819688E-2</v>
      </c>
      <c r="N152">
        <v>-0.69851467549422663</v>
      </c>
      <c r="O152" s="1" t="str">
        <f>HYPERLINK(".\sm_car_250207_0944\sm_car_250207_0944_151_Ca184TrN_MaMPK_ode23t_1.png","figure")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118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2194</v>
      </c>
      <c r="L153">
        <v>90.043694200000004</v>
      </c>
      <c r="M153">
        <v>0.78904500286361312</v>
      </c>
      <c r="N153">
        <v>-0.33000550073725299</v>
      </c>
      <c r="O153" s="1" t="str">
        <f>HYPERLINK(".\sm_car_250207_0944\sm_car_250207_0944_152_Ca184TrN_MaMPC_ode23t_1.png","figure")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107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3129</v>
      </c>
      <c r="L154">
        <v>66.791360800000007</v>
      </c>
      <c r="M154">
        <v>-1.946573648236237E-2</v>
      </c>
      <c r="N154">
        <v>-0.55644472966557934</v>
      </c>
      <c r="O154" s="1" t="str">
        <f>HYPERLINK(".\sm_car_250207_0944\sm_car_250207_0944_153_Ca195TrN_MaMPK_ode23t_1.png","figure")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107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3388</v>
      </c>
      <c r="L155">
        <v>68.969851599999998</v>
      </c>
      <c r="M155">
        <v>0.78437358207277263</v>
      </c>
      <c r="N155">
        <v>-0.35559530886368196</v>
      </c>
      <c r="O155" s="1" t="str">
        <f>HYPERLINK(".\sm_car_250207_0944\sm_car_250207_0944_154_Ca195TrN_MaMPC_ode23t_1.png","figure")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118</v>
      </c>
      <c r="E156" t="s">
        <v>107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2136</v>
      </c>
      <c r="L156">
        <v>57.162443199999998</v>
      </c>
      <c r="M156">
        <v>-2.0284417601492702E-2</v>
      </c>
      <c r="N156">
        <v>-0.69884424506663778</v>
      </c>
      <c r="O156" s="1" t="str">
        <f>HYPERLINK(".\sm_car_250207_0944\sm_car_250207_0944_155_Ca198TrN_MaMPK_ode23t_1.png","figure")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118</v>
      </c>
      <c r="E157" t="s">
        <v>107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2166</v>
      </c>
      <c r="L157">
        <v>53.960787400000001</v>
      </c>
      <c r="M157">
        <v>0.78314047308280621</v>
      </c>
      <c r="N157">
        <v>-0.32990039253436687</v>
      </c>
      <c r="O157" s="1" t="str">
        <f>HYPERLINK(".\sm_car_250207_0944\sm_car_250207_0944_156_Ca198TrN_MaMPC_ode23t_1.png","figure")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519</v>
      </c>
      <c r="L158">
        <v>19.650362099999999</v>
      </c>
      <c r="M158">
        <v>73.369940954848573</v>
      </c>
      <c r="N158">
        <v>-0.84324138676305516</v>
      </c>
      <c r="O158" s="1" t="str">
        <f>HYPERLINK(".\sm_car_250207_0944\sm_car_250207_0944_157_Ca151TrN_MaLSS_ode23t_1.png","figure")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540</v>
      </c>
      <c r="L159">
        <v>20.831531200000001</v>
      </c>
      <c r="M159">
        <v>71.691781506514147</v>
      </c>
      <c r="N159">
        <v>-0.5442576383304677</v>
      </c>
      <c r="O159" s="1" t="str">
        <f>HYPERLINK(".\sm_car_250207_0944\sm_car_250207_0944_158_Ca152TrN_MaLSS_ode23t_1.png","figure")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551</v>
      </c>
      <c r="L160">
        <v>22.286923399999999</v>
      </c>
      <c r="M160">
        <v>71.535483050457287</v>
      </c>
      <c r="N160">
        <v>-0.88911969724889162</v>
      </c>
      <c r="O160" s="1" t="str">
        <f>HYPERLINK(".\sm_car_250207_0944\sm_car_250207_0944_159_Ca153TrN_MaLSS_ode23t_1.png","figure")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108</v>
      </c>
      <c r="H161" t="s">
        <v>21</v>
      </c>
      <c r="I161" t="s">
        <v>24</v>
      </c>
      <c r="J161" t="s">
        <v>23</v>
      </c>
      <c r="K161">
        <v>500</v>
      </c>
      <c r="L161">
        <v>25.602935500000001</v>
      </c>
      <c r="M161">
        <v>71.713676345375646</v>
      </c>
      <c r="N161">
        <v>-0.36494807365203968</v>
      </c>
      <c r="O161" s="1" t="str">
        <f>HYPERLINK(".\sm_car_250207_0944\sm_car_250207_0944_160_Ca154TrN_MaLSS_ode23t_1.png","figure")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554</v>
      </c>
      <c r="L162">
        <v>30.365443899999999</v>
      </c>
      <c r="M162">
        <v>71.563366644467493</v>
      </c>
      <c r="N162">
        <v>-0.86643547357455508</v>
      </c>
      <c r="O162" s="1" t="str">
        <f>HYPERLINK(".\sm_car_250207_0944\sm_car_250207_0944_161_Ca155TrN_MaLSS_ode23t_1.png","figure")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>
        <v>14.5752661</v>
      </c>
      <c r="M163">
        <v>233.86868495957117</v>
      </c>
      <c r="N163">
        <v>1.5279868512777874E-2</v>
      </c>
      <c r="O163" s="1" t="str">
        <f>HYPERLINK(".\sm_car_250207_0944\sm_car_250207_0944_162_Ca004TrN_MaWOT_ode3_1.png","figure")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>
        <v>11.7839422</v>
      </c>
      <c r="M164">
        <v>71.992416552873522</v>
      </c>
      <c r="N164">
        <v>-0.55216478985760642</v>
      </c>
      <c r="O164" s="1" t="str">
        <f>HYPERLINK(".\sm_car_250207_0944\sm_car_250207_0944_163_Ca004TrN_MaLSS_ode3_1.png","figure")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>
        <v>11.7880205</v>
      </c>
      <c r="M165">
        <v>64.314286423663845</v>
      </c>
      <c r="N165">
        <v>-25.500994053949178</v>
      </c>
      <c r="O165" s="1" t="str">
        <f>HYPERLINK(".\sm_car_250207_0944\sm_car_250207_0944_164_Ca004TrN_MaTUR_ode3_1.png","figure")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>
        <v>6.6414447000000001</v>
      </c>
      <c r="M166">
        <v>242.70379484028024</v>
      </c>
      <c r="N166">
        <v>0.23327776238073167</v>
      </c>
      <c r="O166" s="1" t="str">
        <f>HYPERLINK(".\sm_car_250207_0944\sm_car_250207_0944_165_Ca116TrN_MaWOT_ode3_1.png","figure")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>
        <v>5.5383224000000002</v>
      </c>
      <c r="M167">
        <v>74.659492312085277</v>
      </c>
      <c r="N167">
        <v>-0.3409373419552838</v>
      </c>
      <c r="O167" s="1" t="str">
        <f>HYPERLINK(".\sm_car_250207_0944\sm_car_250207_0944_166_Ca116TrN_MaLSS_ode3_1.png","figure")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>
        <v>5.4320966000000004</v>
      </c>
      <c r="M168">
        <v>71.323971744596435</v>
      </c>
      <c r="N168">
        <v>-17.591550619585405</v>
      </c>
      <c r="O168" s="1" t="str">
        <f>HYPERLINK(".\sm_car_250207_0944\sm_car_250207_0944_167_Ca116TrN_MaTUR_ode3_1.png","figure")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>
        <v>4.0228754999999996</v>
      </c>
      <c r="M169">
        <v>242.88013077860754</v>
      </c>
      <c r="N169">
        <v>0.23308389745535354</v>
      </c>
      <c r="O169" s="1" t="str">
        <f>HYPERLINK(".\sm_car_250207_0944\sm_car_250207_0944_168_Ca124TrN_MaWOT_ode3_1.png","figure")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>
        <v>3.2420293</v>
      </c>
      <c r="M170">
        <v>74.798394842303935</v>
      </c>
      <c r="N170">
        <v>-0.34251601798828973</v>
      </c>
      <c r="O170" s="1" t="str">
        <f>HYPERLINK(".\sm_car_250207_0944\sm_car_250207_0944_169_Ca124TrN_MaLSS_ode3_1.png","figure")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>
        <v>3.2483089000000001</v>
      </c>
      <c r="M171">
        <v>71.449353367437823</v>
      </c>
      <c r="N171">
        <v>-17.637595535505195</v>
      </c>
      <c r="O171" s="1" t="str">
        <f>HYPERLINK(".\sm_car_250207_0944\sm_car_250207_0944_170_Ca124TrN_MaTUR_ode3_1.png","figure")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>
        <v>20.077400799999999</v>
      </c>
      <c r="M172">
        <v>411.22792842874566</v>
      </c>
      <c r="N172">
        <v>1.5233271281385474</v>
      </c>
      <c r="O172" s="1" t="str">
        <f>HYPERLINK(".\sm_car_250207_0944\sm_car_250207_0944_171_Ca141TrN_MaWOT_ode3_1.png","figure")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>
        <v>17.196797700000001</v>
      </c>
      <c r="M173">
        <v>157.12815749209099</v>
      </c>
      <c r="N173">
        <v>-0.56459940494640726</v>
      </c>
      <c r="O173" s="1" t="str">
        <f>HYPERLINK(".\sm_car_250207_0944\sm_car_250207_0944_172_Ca141TrN_MaLSS_ode3_1.png","figure")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>
        <v>16.798007999999999</v>
      </c>
      <c r="M174">
        <v>99.142812460916517</v>
      </c>
      <c r="N174">
        <v>-89.336781358168466</v>
      </c>
      <c r="O174" s="1" t="str">
        <f>HYPERLINK(".\sm_car_250207_0944\sm_car_250207_0944_173_Ca141TrN_MaTUR_ode3_1.png","figure")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>
        <v>12.889253500000001</v>
      </c>
      <c r="M175">
        <v>96.916279937825891</v>
      </c>
      <c r="N175">
        <v>8.5627190902576852E-2</v>
      </c>
      <c r="O175" s="1" t="str">
        <f>HYPERLINK(".\sm_car_250207_0944\sm_car_250207_0944_174_Ca145TrN_MaWOT_ode3_1.png","figure")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>
        <v>10.846223</v>
      </c>
      <c r="M176">
        <v>25.406467397181345</v>
      </c>
      <c r="N176">
        <v>-4.2611171860884478E-2</v>
      </c>
      <c r="O176" s="1" t="str">
        <f>HYPERLINK(".\sm_car_250207_0944\sm_car_250207_0944_175_Ca145TrN_MaLSS_ode3_1.png","figure")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2379</v>
      </c>
      <c r="L177">
        <v>10.7253015</v>
      </c>
      <c r="M177">
        <v>25.2514855091604</v>
      </c>
      <c r="N177">
        <v>-2.6274573206840954</v>
      </c>
      <c r="O177" s="1" t="str">
        <f>HYPERLINK(".\sm_car_250207_0944\sm_car_250207_0944_176_Ca145TrN_MaTUR_ode3_1.png","figure")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109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2855</v>
      </c>
      <c r="L178">
        <v>14.567450600000001</v>
      </c>
      <c r="M178">
        <v>97.728205313995915</v>
      </c>
      <c r="N178">
        <v>-5.0752762636622338E-2</v>
      </c>
      <c r="O178" s="1" t="str">
        <f>HYPERLINK(".\sm_car_250207_0944\sm_car_250207_0944_177_Ca199TrN_MaWOT_ode3_1.png","figure")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109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>
        <v>12.0729524</v>
      </c>
      <c r="M179">
        <v>26.092669870012813</v>
      </c>
      <c r="N179">
        <v>-5.5253079629266788E-2</v>
      </c>
      <c r="O179" s="1" t="str">
        <f>HYPERLINK(".\sm_car_250207_0944\sm_car_250207_0944_178_Ca199TrN_MaLSS_ode3_1.png","figure")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109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>
        <v>12.500965799999999</v>
      </c>
      <c r="M180">
        <v>25.926774452485255</v>
      </c>
      <c r="N180">
        <v>-2.7324562674464201</v>
      </c>
      <c r="O180" s="1" t="str">
        <f>HYPERLINK(".\sm_car_250207_0944\sm_car_250207_0944_179_Ca199TrN_MaTUR_ode3_1.png","figure")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542</v>
      </c>
      <c r="L181">
        <v>15.776858900000001</v>
      </c>
      <c r="M181">
        <v>255.0657851345419</v>
      </c>
      <c r="N181">
        <v>-5.6741547217287192E-3</v>
      </c>
      <c r="O181" s="1" t="str">
        <f>HYPERLINK(".\sm_car_250207_0944\sm_car_250207_0944_180_Ca139TrN_MaDLC_ode23t_1.png","figure")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898</v>
      </c>
      <c r="L182">
        <v>54.172240199999997</v>
      </c>
      <c r="M182">
        <v>253.29022074509248</v>
      </c>
      <c r="N182">
        <v>0.17768960459371641</v>
      </c>
      <c r="O182" s="1" t="str">
        <f>HYPERLINK(".\sm_car_250207_0944\sm_car_250207_0944_181_Ca139TrE_MaDLC_ode23t_1.png","figure")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943</v>
      </c>
      <c r="L183">
        <v>52.760499000000003</v>
      </c>
      <c r="M183">
        <v>255.76323667972065</v>
      </c>
      <c r="N183">
        <v>-5.1675692729542533E-3</v>
      </c>
      <c r="O183" s="1" t="str">
        <f>HYPERLINK(".\sm_car_250207_0944\sm_car_250207_0944_182_Ca139TrT_MaDLC_ode23t_1.png","figure")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757</v>
      </c>
      <c r="L184">
        <v>36.309417799999999</v>
      </c>
      <c r="M184">
        <v>253.35766792900489</v>
      </c>
      <c r="N184">
        <v>1.2653040013272054E-2</v>
      </c>
      <c r="O184" s="1" t="str">
        <f>HYPERLINK(".\sm_car_250207_0944\sm_car_250207_0944_183_Ca139TrE_MaDLC_ode23t_1.png","figure")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628</v>
      </c>
      <c r="L185">
        <v>16.0895519</v>
      </c>
      <c r="M185">
        <v>254.28674171999211</v>
      </c>
      <c r="N185">
        <v>3.1961841739045482E-3</v>
      </c>
      <c r="O185" s="1" t="str">
        <f>HYPERLINK(".\sm_car_250207_0944\sm_car_250207_0944_184_Ca002TrN_MaDLC_ode23t_1.png","figure")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792</v>
      </c>
      <c r="L186">
        <v>36.392314300000002</v>
      </c>
      <c r="M186">
        <v>253.72462551774152</v>
      </c>
      <c r="N186">
        <v>3.4925554887470511E-3</v>
      </c>
      <c r="O186" s="1" t="str">
        <f>HYPERLINK(".\sm_car_250207_0944\sm_car_250207_0944_185_Ca002TrE_MaDLC_ode23t_1.png","figure")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875</v>
      </c>
      <c r="L187">
        <v>41.464002499999999</v>
      </c>
      <c r="M187">
        <v>253.96587251055695</v>
      </c>
      <c r="N187">
        <v>3.3667862476942645E-3</v>
      </c>
      <c r="O187" s="1" t="str">
        <f>HYPERLINK(".\sm_car_250207_0944\sm_car_250207_0944_186_Ca002TrT_MaDLC_ode23t_1.png","figure")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779</v>
      </c>
      <c r="L188">
        <v>28.273044899999999</v>
      </c>
      <c r="M188">
        <v>253.90968026435831</v>
      </c>
      <c r="N188">
        <v>3.3957542247646799E-3</v>
      </c>
      <c r="O188" s="1" t="str">
        <f>HYPERLINK(".\sm_car_250207_0944\sm_car_250207_0944_187_Ca002TrE_MaDLC_ode23t_1.png","figure")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480</v>
      </c>
      <c r="L189">
        <v>28.5193607</v>
      </c>
      <c r="M189">
        <v>255.43503019572074</v>
      </c>
      <c r="N189">
        <v>4.0749695576731249E-2</v>
      </c>
      <c r="O189" s="1" t="str">
        <f>HYPERLINK(".\sm_car_250207_0944\sm_car_250207_0944_188_Ca145TrN_MaDLC_ode23t_1.png","figure")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565</v>
      </c>
      <c r="L190">
        <v>53.866913799999999</v>
      </c>
      <c r="M190">
        <v>254.21812427308339</v>
      </c>
      <c r="N190">
        <v>4.5940849215345914E-2</v>
      </c>
      <c r="O190" s="1" t="str">
        <f>HYPERLINK(".\sm_car_250207_0944\sm_car_250207_0944_189_Ca145TrE_MaDLC_ode23t_1.png","figure")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646</v>
      </c>
      <c r="L191">
        <v>65.588889100000003</v>
      </c>
      <c r="M191">
        <v>253.26194428959025</v>
      </c>
      <c r="N191">
        <v>4.9233057178625472E-2</v>
      </c>
      <c r="O191" s="1" t="str">
        <f>HYPERLINK(".\sm_car_250207_0944\sm_car_250207_0944_190_Ca145TrT_MaDLC_ode23t_1.png","figure")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549</v>
      </c>
      <c r="L192">
        <v>46.113580499999998</v>
      </c>
      <c r="M192">
        <v>254.21833802973504</v>
      </c>
      <c r="N192">
        <v>4.5943479366467699E-2</v>
      </c>
      <c r="O192" s="1" t="str">
        <f>HYPERLINK(".\sm_car_250207_0944\sm_car_250207_0944_191_Ca145TrE_MaDLC_ode23t_1.png","figure")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109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486</v>
      </c>
      <c r="L193">
        <v>12.562995300000001</v>
      </c>
      <c r="M193">
        <v>255.43410946380783</v>
      </c>
      <c r="N193">
        <v>4.11427716174666E-2</v>
      </c>
      <c r="O193" s="1" t="str">
        <f>HYPERLINK(".\sm_car_250207_0944\sm_car_250207_0944_192_Ca199TrN_MaDLC_ode23t_1.png","figure")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109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>
        <v>31.881383499999998</v>
      </c>
      <c r="M194">
        <v>254.22038555012085</v>
      </c>
      <c r="N194">
        <v>4.5882416291426864E-2</v>
      </c>
      <c r="O194" s="1" t="str">
        <f>HYPERLINK(".\sm_car_250207_0944\sm_car_250207_0944_193_Ca199TrE_MaDLC_ode23t_1.png","figure")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109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630</v>
      </c>
      <c r="L195">
        <v>29.637077999999999</v>
      </c>
      <c r="M195">
        <v>254.63718418409161</v>
      </c>
      <c r="N195">
        <v>4.3997287510772587E-2</v>
      </c>
      <c r="O195" s="1" t="str">
        <f>HYPERLINK(".\sm_car_250207_0944\sm_car_250207_0944_194_Ca199TrT_MaDLC_ode23t_1.png","figure")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109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561</v>
      </c>
      <c r="L196">
        <v>22.324886299999999</v>
      </c>
      <c r="M196">
        <v>254.22020710053931</v>
      </c>
      <c r="N196">
        <v>4.5905466130270689E-2</v>
      </c>
      <c r="O196" s="1" t="str">
        <f>HYPERLINK(".\sm_car_250207_0944\sm_car_250207_0944_195_Ca199TrE_MaDLC_ode23t_1.png","figure")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439</v>
      </c>
      <c r="L197">
        <v>21.292329200000001</v>
      </c>
      <c r="M197">
        <v>261.02314464095014</v>
      </c>
      <c r="N197">
        <v>2.5013262231454338</v>
      </c>
      <c r="O197" s="1" t="str">
        <f>HYPERLINK(".\sm_car_250207_0944\sm_car_250207_0944_196_Ca139TrE_MaTRD_ode23t_1.png","figure")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506</v>
      </c>
      <c r="L198">
        <v>22.204190000000001</v>
      </c>
      <c r="M198">
        <v>261.00635715218027</v>
      </c>
      <c r="N198">
        <v>2.501083312562475</v>
      </c>
      <c r="O198" s="1" t="str">
        <f>HYPERLINK(".\sm_car_250207_0944\sm_car_250207_0944_197_Ca139TrU_MaTRD_ode23t_1.png","figure")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1260</v>
      </c>
      <c r="L199">
        <v>20.512638200000001</v>
      </c>
      <c r="M199">
        <v>-5.4183080522892226E-3</v>
      </c>
      <c r="N199">
        <v>-7.1187824721700272E-4</v>
      </c>
      <c r="O199" s="1" t="str">
        <f>HYPERLINK(".\sm_car_250207_0944\sm_car_250207_0944_198_Ca149TrN_MaPST_ode23t_1.png","figure")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1595</v>
      </c>
      <c r="L200">
        <v>68.551542999999995</v>
      </c>
      <c r="M200">
        <v>36.344952231884797</v>
      </c>
      <c r="N200">
        <v>0.35186867561130653</v>
      </c>
      <c r="O200" s="1" t="str">
        <f>HYPERLINK(".\sm_car_250207_0944\sm_car_250207_0944_199_Ca139TrN_MaSKD_ode23t_1.png","figure")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1151</v>
      </c>
      <c r="L201">
        <v>63.108447499999997</v>
      </c>
      <c r="M201">
        <v>3.3298610633591466</v>
      </c>
      <c r="N201">
        <v>26.689735393785583</v>
      </c>
      <c r="O201" s="1" t="str">
        <f>HYPERLINK(".\sm_car_250207_0944\sm_car_250207_0944_200_Ca139TrN_MaRAD_ode23t_1.png","figure")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118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1343</v>
      </c>
      <c r="L202">
        <v>88.021447300000005</v>
      </c>
      <c r="M202">
        <v>37.016821118920753</v>
      </c>
      <c r="N202">
        <v>0.22067788132937527</v>
      </c>
      <c r="O202" s="1" t="str">
        <f>HYPERLINK(".\sm_car_250207_0944\sm_car_250207_0944_201_Ca184TrN_MaSKD_ode23t_1.png","figure")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118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642</v>
      </c>
      <c r="L203">
        <v>39.6513749</v>
      </c>
      <c r="M203">
        <v>12.418936144447915</v>
      </c>
      <c r="N203">
        <v>21.887587278217893</v>
      </c>
      <c r="O203" s="1" t="str">
        <f>HYPERLINK(".\sm_car_250207_0944\sm_car_250207_0944_202_Ca184TrN_MaRAD_ode23t_1.png","figure")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118</v>
      </c>
      <c r="E204" t="s">
        <v>107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>
        <v>53.683132399999998</v>
      </c>
      <c r="M204">
        <v>37.039861772722368</v>
      </c>
      <c r="N204">
        <v>0.21981916264308435</v>
      </c>
      <c r="O204" s="1" t="str">
        <f>HYPERLINK(".\sm_car_250207_0944\sm_car_250207_0944_203_Ca198TrN_MaSKD_ode23t_1.png","figure")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118</v>
      </c>
      <c r="E205" t="s">
        <v>107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690</v>
      </c>
      <c r="L205">
        <v>23.827971900000001</v>
      </c>
      <c r="M205">
        <v>12.40391207263437</v>
      </c>
      <c r="N205">
        <v>21.841681499349754</v>
      </c>
      <c r="O205" s="1" t="str">
        <f>HYPERLINK(".\sm_car_250207_0944\sm_car_250207_0944_204_Ca198TrN_MaRAD_ode23t_1.png","figure")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27424</v>
      </c>
      <c r="L206">
        <v>698.37268080000001</v>
      </c>
      <c r="M206">
        <v>20.274013360089086</v>
      </c>
      <c r="N206">
        <v>3.0711249153379305</v>
      </c>
      <c r="O206" s="1" t="str">
        <f>HYPERLINK(".\sm_car_250207_0944\sm_car_250207_0944_205_Ca156TrN_MaIPA_ode23t.png","figure")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19386</v>
      </c>
      <c r="L207">
        <v>443.79466029999998</v>
      </c>
      <c r="M207">
        <v>16.625055162622296</v>
      </c>
      <c r="N207">
        <v>0.59449847260109856</v>
      </c>
      <c r="O207" s="1" t="str">
        <f>HYPERLINK(".\sm_car_250207_0944\sm_car_250207_0944_206_Ca130TrN_MaIPA_ode23t.png","figure")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1351</v>
      </c>
      <c r="L208">
        <v>34.7504335</v>
      </c>
      <c r="M208">
        <v>346.81591234347093</v>
      </c>
      <c r="N208">
        <v>0.75075769245109536</v>
      </c>
      <c r="O208" s="1" t="str">
        <f>HYPERLINK(".\sm_car_250207_0944\sm_car_250207_0944_207_Ca171TrN_MaRDP_ode23t_1.png","figure")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1284</v>
      </c>
      <c r="L209">
        <v>18.3238998</v>
      </c>
      <c r="M209">
        <v>142.00597187955984</v>
      </c>
      <c r="N209">
        <v>3.7126674977543031E-2</v>
      </c>
      <c r="O209" s="1" t="str">
        <f>HYPERLINK(".\sm_car_250207_0944\sm_car_250207_0944_208_Ca172TrN_MaRDP_ode23t_1.png","figure")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>
        <v>31.019595500000001</v>
      </c>
      <c r="M210">
        <v>371.09676825683908</v>
      </c>
      <c r="N210">
        <v>0.79905864625205703</v>
      </c>
      <c r="O210" s="1" t="str">
        <f>HYPERLINK(".\sm_car_250207_0944\sm_car_250207_0944_209_Ca139TrN_MaZPL_ode23t_1.png","figure")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2116</v>
      </c>
      <c r="L211">
        <v>16.446643399999999</v>
      </c>
      <c r="M211">
        <v>397.51984647987143</v>
      </c>
      <c r="N211">
        <v>0.33442530612863464</v>
      </c>
      <c r="O211" s="1" t="str">
        <f>HYPERLINK(".\sm_car_250207_0944\sm_car_250207_0944_210_Ca165TrN_MaZPL_ode23t_1.png","figure")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1453</v>
      </c>
      <c r="L212">
        <v>37.933398699999998</v>
      </c>
      <c r="M212">
        <v>370.86474907532897</v>
      </c>
      <c r="N212">
        <v>0.82052860096051483</v>
      </c>
      <c r="O212" s="1" t="str">
        <f>HYPERLINK(".\sm_car_250207_0944\sm_car_250207_0944_211_Ca171TrN_MaZPL_ode23t_1.png","figure")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509</v>
      </c>
      <c r="L213">
        <v>6.9119519</v>
      </c>
      <c r="M213">
        <v>378.1735744685393</v>
      </c>
      <c r="N213">
        <v>0.32184342882199374</v>
      </c>
      <c r="O213" s="1" t="str">
        <f>HYPERLINK(".\sm_car_250207_0944\sm_car_250207_0944_212_Ca165TrN_MaCPL_ode23t_1.png","figure")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170</v>
      </c>
      <c r="C214" t="s">
        <v>45</v>
      </c>
      <c r="D214" t="s">
        <v>35</v>
      </c>
      <c r="E214" t="s">
        <v>49</v>
      </c>
      <c r="F214" t="s">
        <v>19</v>
      </c>
      <c r="G214" t="s">
        <v>20</v>
      </c>
      <c r="H214" t="s">
        <v>21</v>
      </c>
      <c r="I214" t="s">
        <v>75</v>
      </c>
      <c r="J214" t="s">
        <v>23</v>
      </c>
      <c r="K214">
        <v>468</v>
      </c>
      <c r="L214">
        <v>4.4406562999999997</v>
      </c>
      <c r="M214">
        <v>380.71235371511557</v>
      </c>
      <c r="N214">
        <v>0.32740111531184607</v>
      </c>
      <c r="O214" s="1" t="str">
        <f>HYPERLINK(".\sm_car_250207_0944\sm_car_250207_0944_213_Ca170TrN_MaCPL_ode23t_1.png","figure")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2474</v>
      </c>
      <c r="L215">
        <v>69.685794799999996</v>
      </c>
      <c r="M215">
        <v>152.4299294091424</v>
      </c>
      <c r="N215">
        <v>1.9425986373955892E-3</v>
      </c>
      <c r="O215" s="1" t="str">
        <f>HYPERLINK(".\sm_car_250207_0944\sm_car_250207_0944_214_Ca171TrN_MaRDR_ode23t_1.png","figure")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2947</v>
      </c>
      <c r="L216">
        <v>47.2864717</v>
      </c>
      <c r="M216">
        <v>146.52002605025331</v>
      </c>
      <c r="N216">
        <v>-4.7874117511680766E-3</v>
      </c>
      <c r="O216" s="1" t="str">
        <f>HYPERLINK(".\sm_car_250207_0944\sm_car_250207_0944_215_Ca172TrN_MaRDR_ode23t_1.png","figure")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3038</v>
      </c>
      <c r="L217">
        <v>59.093200799999998</v>
      </c>
      <c r="M217">
        <v>176.53761038434641</v>
      </c>
      <c r="N217">
        <v>8.6622771182433994E-4</v>
      </c>
      <c r="O217" s="1" t="str">
        <f>HYPERLINK(".\sm_car_250207_0944\sm_car_250207_0944_216_Ca139TrN_MaZRR_ode23t_1.png","figure")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3564</v>
      </c>
      <c r="L218">
        <v>35.979715300000002</v>
      </c>
      <c r="M218">
        <v>176.81579820851508</v>
      </c>
      <c r="N218">
        <v>8.1956349375177456E-5</v>
      </c>
      <c r="O218" s="1" t="str">
        <f>HYPERLINK(".\sm_car_250207_0944\sm_car_250207_0944_217_Ca165TrN_MaZRR_ode23t_1.png","figure")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3037</v>
      </c>
      <c r="L219">
        <v>87.409997799999999</v>
      </c>
      <c r="M219">
        <v>176.54742413486031</v>
      </c>
      <c r="N219">
        <v>8.6838621171340534E-4</v>
      </c>
      <c r="O219" s="1" t="str">
        <f>HYPERLINK(".\sm_car_250207_0944\sm_car_250207_0944_218_Ca171TrN_MaZRR_ode23t_1.png","figure")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5121</v>
      </c>
      <c r="L220">
        <v>31.871086399999999</v>
      </c>
      <c r="M220">
        <v>-5.9995982331324882</v>
      </c>
      <c r="N220">
        <v>2.9008372377728317E-3</v>
      </c>
      <c r="O220" s="1" t="str">
        <f>HYPERLINK(".\sm_car_250207_0944\sm_car_250207_0944_219_Ca170TrN_MaCMP_ode23t_1.png","figure")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1820</v>
      </c>
      <c r="L221">
        <v>19.962448500000001</v>
      </c>
      <c r="M221">
        <v>-5.9750553857048629</v>
      </c>
      <c r="N221">
        <v>2.824224660667203E-3</v>
      </c>
      <c r="O221" s="1" t="str">
        <f>HYPERLINK(".\sm_car_250207_0944\sm_car_250207_0944_220_Ca170TrN_MaCMF_ode23t_1.png","figure")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4592</v>
      </c>
      <c r="L222">
        <v>65.8075975</v>
      </c>
      <c r="M222">
        <v>-329.51545375818159</v>
      </c>
      <c r="N222">
        <v>6.0778658170644499</v>
      </c>
      <c r="O222" s="1" t="str">
        <f>HYPERLINK(".\sm_car_250207_0944\sm_car_250207_0944_221_Ca170TrN_MaMPO_ode23t_1.png","figure")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1203</v>
      </c>
      <c r="L223">
        <v>17.6467776</v>
      </c>
      <c r="M223">
        <v>-13.901510682659563</v>
      </c>
      <c r="N223">
        <v>0.20525502882614433</v>
      </c>
      <c r="O223" s="1" t="str">
        <f>HYPERLINK(".\sm_car_250207_0944\sm_car_250207_0944_222_Ca170TrN_MaMCI_ode23t_1.png","figure")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110</v>
      </c>
      <c r="J224" t="s">
        <v>23</v>
      </c>
      <c r="K224">
        <v>6158</v>
      </c>
      <c r="L224">
        <v>33.894258899999997</v>
      </c>
      <c r="M224">
        <v>-5.9992421894719357</v>
      </c>
      <c r="N224">
        <v>-4.4731015232458817E-3</v>
      </c>
      <c r="O224" s="1" t="str">
        <f>HYPERLINK(".\sm_car_250207_0944\sm_car_250207_0944_223_Ca170TrN_MaCHO_ode23t_1.png","figure")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111</v>
      </c>
      <c r="J225" t="s">
        <v>23</v>
      </c>
      <c r="K225">
        <v>3454</v>
      </c>
      <c r="L225">
        <v>31.137609099999999</v>
      </c>
      <c r="M225">
        <v>-5.9992595494026428</v>
      </c>
      <c r="N225">
        <v>-4.4891781424714686E-3</v>
      </c>
      <c r="O225" s="1" t="str">
        <f>HYPERLINK(".\sm_car_250207_0944\sm_car_250207_0944_224_Ca170TrN_MaCHF_ode23t_1.png","figure")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7092</v>
      </c>
      <c r="L226">
        <v>51.0479658</v>
      </c>
      <c r="M226">
        <v>-751.82110712494455</v>
      </c>
      <c r="N226">
        <v>628.255236965427</v>
      </c>
      <c r="O226" s="1" t="str">
        <f>HYPERLINK(".\sm_car_250207_0944\sm_car_250207_0944_225_Ca170TrN_MaCKY_ode23t_1.png","figure")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>
        <v>25.537026900000001</v>
      </c>
      <c r="M227">
        <v>-758.4562608701159</v>
      </c>
      <c r="N227">
        <v>632.56434178375514</v>
      </c>
      <c r="O227" s="1" t="str">
        <f>HYPERLINK(".\sm_car_250207_0944\sm_car_250207_0944_226_Ca170TrN_MaCKF_ode23t_1.png","figure")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2810</v>
      </c>
      <c r="L228">
        <v>27.3915373</v>
      </c>
      <c r="M228">
        <v>177.30636095410998</v>
      </c>
      <c r="N228">
        <v>288.17409851601479</v>
      </c>
      <c r="O228" s="1" t="str">
        <f>HYPERLINK(".\sm_car_250207_0944\sm_car_250207_0944_227_Ca170TrN_MaCNN_ode23t_1.png","figure")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4325</v>
      </c>
      <c r="L229">
        <v>109.16301660000001</v>
      </c>
      <c r="M229">
        <v>2995.854025046232</v>
      </c>
      <c r="N229">
        <v>-3063.9255584750244</v>
      </c>
      <c r="O229" s="1" t="str">
        <f>HYPERLINK(".\sm_car_250207_0944\sm_car_250207_0944_228_Ca170TrN_MaCNF_ode23t_1.png","figure")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2930</v>
      </c>
      <c r="L230">
        <v>24.781543899999999</v>
      </c>
      <c r="M230">
        <v>522.3063188871605</v>
      </c>
      <c r="N230">
        <v>-164.27145275936721</v>
      </c>
      <c r="O230" s="1" t="str">
        <f>HYPERLINK(".\sm_car_250207_0944\sm_car_250207_0944_229_Ca170TrN_MaCSZ_ode23t_1.png","figure")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5704</v>
      </c>
      <c r="L231">
        <v>150.1401218</v>
      </c>
      <c r="M231">
        <v>-8.8945847787747123</v>
      </c>
      <c r="N231">
        <v>9.2829540016105567E-3</v>
      </c>
      <c r="O231" s="1" t="str">
        <f>HYPERLINK(".\sm_car_250207_0944\sm_car_250207_0944_230_Ca170TrN_MaCSF_ode23t_1.png","figure")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2143</v>
      </c>
      <c r="L232">
        <v>26.161027199999999</v>
      </c>
      <c r="M232">
        <v>208.95165098446881</v>
      </c>
      <c r="N232">
        <v>379.20657447528339</v>
      </c>
      <c r="O232" s="1" t="str">
        <f>HYPERLINK(".\sm_car_250207_0944\sm_car_250207_0944_231_Ca170TrN_MaCPU_ode23t_1.png","figure")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2612</v>
      </c>
      <c r="L233">
        <v>27.806569100000001</v>
      </c>
      <c r="M233">
        <v>183.04703068039476</v>
      </c>
      <c r="N233">
        <v>-170.22009275425262</v>
      </c>
      <c r="O233" s="1" t="str">
        <f>HYPERLINK(".\sm_car_250207_0944\sm_car_250207_0944_232_Ca170TrN_MaCPD_ode23t_1.png","figure")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107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1830</v>
      </c>
      <c r="L234">
        <v>8.2756658999999999</v>
      </c>
      <c r="M234">
        <v>-5.9620595279682203</v>
      </c>
      <c r="N234">
        <v>2.7190596274582488E-3</v>
      </c>
      <c r="O234" s="1" t="str">
        <f>HYPERLINK(".\sm_car_250207_0944\sm_car_250207_0944_233_Ca202TrN_MaCMF_ode23t_1.png","figure")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107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4519</v>
      </c>
      <c r="L235">
        <v>40.647424000000001</v>
      </c>
      <c r="M235">
        <v>-329.50712393123166</v>
      </c>
      <c r="N235">
        <v>6.0559247759973056</v>
      </c>
      <c r="O235" s="1" t="str">
        <f>HYPERLINK(".\sm_car_250207_0944\sm_car_250207_0944_234_Ca202TrN_MaMPO_ode23t_1.png","figure")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107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1178</v>
      </c>
      <c r="L236">
        <v>10.758071599999999</v>
      </c>
      <c r="M236">
        <v>-13.901500956495006</v>
      </c>
      <c r="N236">
        <v>0.20537021439128011</v>
      </c>
      <c r="O236" s="1" t="str">
        <f>HYPERLINK(".\sm_car_250207_0944\sm_car_250207_0944_235_Ca202TrN_MaMCI_ode23t_1.png","figure")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107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3637</v>
      </c>
      <c r="L237">
        <v>18.0388965</v>
      </c>
      <c r="M237">
        <v>-5.9989146102622239</v>
      </c>
      <c r="N237">
        <v>-7.1848397327406895E-3</v>
      </c>
      <c r="O237" s="1" t="str">
        <f>HYPERLINK(".\sm_car_250207_0944\sm_car_250207_0944_236_Ca202TrN_MaCKF_ode23t_1.png","figure")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107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10220</v>
      </c>
      <c r="L238">
        <v>181.3526569</v>
      </c>
      <c r="M238">
        <v>-8.9993600705136867</v>
      </c>
      <c r="N238">
        <v>4.6908323499256228E-2</v>
      </c>
      <c r="O238" s="1" t="str">
        <f>HYPERLINK(".\sm_car_250207_0944\sm_car_250207_0944_237_Ca202TrN_MaCNF_ode23t_1.png","figure")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107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5693</v>
      </c>
      <c r="L239">
        <v>87.652383200000003</v>
      </c>
      <c r="M239">
        <v>-8.9094174157511397</v>
      </c>
      <c r="N239">
        <v>9.6127428666079127E-3</v>
      </c>
      <c r="O239" s="1" t="str">
        <f>HYPERLINK(".\sm_car_250207_0944\sm_car_250207_0944_238_Ca202TrN_MaCSF_ode23t_1.png","figure")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107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5489</v>
      </c>
      <c r="L240">
        <v>33.9247388</v>
      </c>
      <c r="M240">
        <v>-5.9977177797241064</v>
      </c>
      <c r="N240">
        <v>2.9536013196056468E-3</v>
      </c>
      <c r="O240" s="1" t="str">
        <f>HYPERLINK(".\sm_car_250207_0944\sm_car_250207_0944_239_Ca202TrN_MaCMP_ode23t_1.png","figure")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107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15094</v>
      </c>
      <c r="L241">
        <v>95.609224299999994</v>
      </c>
      <c r="M241">
        <v>-5.9982525470310559</v>
      </c>
      <c r="N241">
        <v>-8.9000973978975717E-3</v>
      </c>
      <c r="O241" s="1" t="str">
        <f>HYPERLINK(".\sm_car_250207_0944\sm_car_250207_0944_240_Ca202TrN_MaCKY_ode23t_1.png","figure")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107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455</v>
      </c>
      <c r="L242">
        <v>4.2042954999999997</v>
      </c>
      <c r="M242">
        <v>382.01204449174821</v>
      </c>
      <c r="N242">
        <v>0.32996587552581491</v>
      </c>
      <c r="O242" s="1" t="str">
        <f>HYPERLINK(".\sm_car_250207_0944\sm_car_250207_0944_241_Ca202TrN_MaCPL_ode23t_1.png","figure")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112</v>
      </c>
      <c r="J243" t="s">
        <v>23</v>
      </c>
      <c r="K243">
        <v>2750</v>
      </c>
      <c r="L243">
        <v>67.350268</v>
      </c>
      <c r="M243">
        <v>176.34667007706867</v>
      </c>
      <c r="N243">
        <v>7.6309943701519686E-4</v>
      </c>
      <c r="O243" s="1" t="str">
        <f>HYPERLINK(".\sm_car_250207_0944\sm_car_250207_0944_242_Ca140TrN_MaCRR_ode23t_1.png","figure")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107</v>
      </c>
      <c r="F244" t="s">
        <v>19</v>
      </c>
      <c r="G244" t="s">
        <v>26</v>
      </c>
      <c r="H244" t="s">
        <v>21</v>
      </c>
      <c r="I244" t="s">
        <v>112</v>
      </c>
      <c r="J244" t="s">
        <v>23</v>
      </c>
      <c r="K244">
        <v>3440</v>
      </c>
      <c r="L244">
        <v>71.062993000000006</v>
      </c>
      <c r="M244">
        <v>176.40319706466167</v>
      </c>
      <c r="N244">
        <v>7.9294848183597457E-4</v>
      </c>
      <c r="O244" s="1" t="str">
        <f>HYPERLINK(".\sm_car_250207_0944\sm_car_250207_0944_243_Ca189TrN_MaCRR_ode23t_1.png","figure")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189</v>
      </c>
      <c r="C245" t="s">
        <v>45</v>
      </c>
      <c r="D245" t="s">
        <v>17</v>
      </c>
      <c r="E245" t="s">
        <v>107</v>
      </c>
      <c r="F245" t="s">
        <v>19</v>
      </c>
      <c r="G245" t="s">
        <v>26</v>
      </c>
      <c r="H245" t="s">
        <v>21</v>
      </c>
      <c r="I245" t="s">
        <v>120</v>
      </c>
      <c r="J245" t="s">
        <v>23</v>
      </c>
      <c r="K245">
        <v>10613</v>
      </c>
      <c r="L245">
        <v>188.2276703</v>
      </c>
      <c r="M245">
        <v>208.81118450541555</v>
      </c>
      <c r="N245">
        <v>-0.77062665580368694</v>
      </c>
      <c r="O245" s="1" t="str">
        <f>HYPERLINK(".\sm_car_250207_0944\sm_car_250207_0944_244_Ca189TrN_MaGSU_ode23t_1.png","figure")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91</v>
      </c>
      <c r="J246" t="s">
        <v>92</v>
      </c>
      <c r="K246">
        <v>1688</v>
      </c>
      <c r="L246">
        <v>118.9607845</v>
      </c>
      <c r="M246">
        <v>51.299559021284537</v>
      </c>
      <c r="N246">
        <v>9.0083242139128404E-3</v>
      </c>
      <c r="O246" s="1" t="str">
        <f>HYPERLINK(".\sm_car_250207_0944\sm_car_250207_0944_245_Ca173TrN_MaDCA_daessc_1.png","figure")</f>
        <v>figure</v>
      </c>
      <c r="P246" t="s">
        <v>15</v>
      </c>
    </row>
    <row r="247" spans="1:16" x14ac:dyDescent="0.25">
      <c r="A247">
        <v>246</v>
      </c>
      <c r="B247">
        <v>173</v>
      </c>
      <c r="C247" t="s">
        <v>45</v>
      </c>
      <c r="D247" t="s">
        <v>35</v>
      </c>
      <c r="E247" t="s">
        <v>49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4147</v>
      </c>
      <c r="L247">
        <v>183.35903260000001</v>
      </c>
      <c r="M247">
        <v>980.4680049861181</v>
      </c>
      <c r="N247">
        <v>0.72223732352714998</v>
      </c>
      <c r="O247" s="1" t="str">
        <f>HYPERLINK(".\sm_car_250207_0944\sm_car_250207_0944_246_Ca173TrN_MaDC1_daessc_1.png","figure")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91</v>
      </c>
      <c r="J248" t="s">
        <v>23</v>
      </c>
      <c r="K248">
        <v>327</v>
      </c>
      <c r="L248">
        <v>4.6741764000000003</v>
      </c>
      <c r="M248">
        <v>53.510912627255628</v>
      </c>
      <c r="N248">
        <v>9.7321961945168369E-3</v>
      </c>
      <c r="O248" s="1" t="str">
        <f>HYPERLINK(".\sm_car_250207_0944\sm_car_250207_0944_247_Ca165TrN_MaDCA_ode23t_1.png","figure")</f>
        <v>figure</v>
      </c>
      <c r="P248" t="s">
        <v>15</v>
      </c>
    </row>
    <row r="249" spans="1:16" x14ac:dyDescent="0.25">
      <c r="A249">
        <v>248</v>
      </c>
      <c r="B249">
        <v>165</v>
      </c>
      <c r="C249" t="s">
        <v>45</v>
      </c>
      <c r="D249" t="s">
        <v>35</v>
      </c>
      <c r="E249" t="s">
        <v>49</v>
      </c>
      <c r="F249" t="s">
        <v>19</v>
      </c>
      <c r="G249" t="s">
        <v>26</v>
      </c>
      <c r="H249" t="s">
        <v>21</v>
      </c>
      <c r="I249" t="s">
        <v>93</v>
      </c>
      <c r="J249" t="s">
        <v>23</v>
      </c>
      <c r="K249">
        <v>1194</v>
      </c>
      <c r="L249">
        <v>11.314624200000001</v>
      </c>
      <c r="M249">
        <v>992.65436707075241</v>
      </c>
      <c r="N249">
        <v>0.75376475326574777</v>
      </c>
      <c r="O249" s="1" t="str">
        <f>HYPERLINK(".\sm_car_250207_0944\sm_car_250207_0944_248_Ca165TrN_MaDC1_ode23t_1.png","figure")</f>
        <v>figure</v>
      </c>
      <c r="P249" t="s">
        <v>15</v>
      </c>
    </row>
    <row r="250" spans="1:16" x14ac:dyDescent="0.25">
      <c r="A250">
        <v>249</v>
      </c>
      <c r="B250">
        <v>196</v>
      </c>
      <c r="C250" t="s">
        <v>45</v>
      </c>
      <c r="D250" t="s">
        <v>35</v>
      </c>
      <c r="E250" t="s">
        <v>107</v>
      </c>
      <c r="F250" t="s">
        <v>19</v>
      </c>
      <c r="G250" t="s">
        <v>90</v>
      </c>
      <c r="H250" t="s">
        <v>21</v>
      </c>
      <c r="I250" t="s">
        <v>93</v>
      </c>
      <c r="J250" t="s">
        <v>92</v>
      </c>
      <c r="K250">
        <v>4043</v>
      </c>
      <c r="L250">
        <v>84.398619499999995</v>
      </c>
      <c r="M250">
        <v>980.4612052462254</v>
      </c>
      <c r="N250">
        <v>0.72246819580769328</v>
      </c>
      <c r="O250" s="1" t="str">
        <f>HYPERLINK(".\sm_car_250207_0944\sm_car_250207_0944_249_Ca196TrN_MaDC1_daessc_1.png","figure")</f>
        <v>figure</v>
      </c>
      <c r="P250" t="s">
        <v>15</v>
      </c>
    </row>
    <row r="251" spans="1:16" x14ac:dyDescent="0.25">
      <c r="A251">
        <v>250</v>
      </c>
      <c r="B251">
        <v>179</v>
      </c>
      <c r="C251" t="s">
        <v>45</v>
      </c>
      <c r="D251" t="s">
        <v>57</v>
      </c>
      <c r="E251" t="s">
        <v>18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479</v>
      </c>
      <c r="L251">
        <v>7.6101016000000001</v>
      </c>
      <c r="M251">
        <v>147.85059158072136</v>
      </c>
      <c r="N251">
        <v>9.3774461488928179E-2</v>
      </c>
      <c r="O251" s="1" t="str">
        <f>HYPERLINK(".\sm_car_250207_0944\sm_car_250207_0944_250_Ca179TrN_MaWOT_ode23t_1.png","figure")</f>
        <v>figure</v>
      </c>
      <c r="P251" t="s">
        <v>15</v>
      </c>
    </row>
    <row r="252" spans="1:16" x14ac:dyDescent="0.25">
      <c r="A252">
        <v>251</v>
      </c>
      <c r="B252">
        <v>180</v>
      </c>
      <c r="C252" t="s">
        <v>45</v>
      </c>
      <c r="D252" t="s">
        <v>57</v>
      </c>
      <c r="E252" t="s">
        <v>49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498</v>
      </c>
      <c r="L252">
        <v>10.0746088</v>
      </c>
      <c r="M252">
        <v>147.86504849553364</v>
      </c>
      <c r="N252">
        <v>9.4537148047985881E-2</v>
      </c>
      <c r="O252" s="1" t="str">
        <f>HYPERLINK(".\sm_car_250207_0944\sm_car_250207_0944_251_Ca180TrN_MaWOT_ode23t_1.png","figure")</f>
        <v>figure</v>
      </c>
      <c r="P252" t="s">
        <v>15</v>
      </c>
    </row>
    <row r="253" spans="1:16" x14ac:dyDescent="0.25">
      <c r="A253">
        <v>252</v>
      </c>
      <c r="B253">
        <v>197</v>
      </c>
      <c r="C253" t="s">
        <v>45</v>
      </c>
      <c r="D253" t="s">
        <v>57</v>
      </c>
      <c r="E253" t="s">
        <v>107</v>
      </c>
      <c r="F253" t="s">
        <v>19</v>
      </c>
      <c r="G253" t="s">
        <v>26</v>
      </c>
      <c r="H253" t="s">
        <v>21</v>
      </c>
      <c r="I253" t="s">
        <v>22</v>
      </c>
      <c r="J253" t="s">
        <v>23</v>
      </c>
      <c r="K253">
        <v>462</v>
      </c>
      <c r="L253">
        <v>3.2452681999999999</v>
      </c>
      <c r="M253">
        <v>147.86075186897483</v>
      </c>
      <c r="N253">
        <v>9.4534367503857214E-2</v>
      </c>
      <c r="O253" s="1" t="str">
        <f>HYPERLINK(".\sm_car_250207_0944\sm_car_250207_0944_252_Ca197TrN_MaWOT_ode23t_1.png","figure")</f>
        <v>figure</v>
      </c>
      <c r="P253" t="s">
        <v>15</v>
      </c>
    </row>
    <row r="254" spans="1:16" x14ac:dyDescent="0.25">
      <c r="A254">
        <v>253</v>
      </c>
      <c r="B254">
        <v>182</v>
      </c>
      <c r="C254" t="s">
        <v>45</v>
      </c>
      <c r="D254" t="s">
        <v>17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414</v>
      </c>
      <c r="L254">
        <v>18.846206200000001</v>
      </c>
      <c r="M254">
        <v>63.170402740877307</v>
      </c>
      <c r="N254">
        <v>-25.339355432324108</v>
      </c>
      <c r="O254" s="1" t="str">
        <f>HYPERLINK(".\sm_car_250207_0944\sm_car_250207_0944_253_Ca182TrN_MaTUR_ode23t_1.png","figure")</f>
        <v>figure</v>
      </c>
      <c r="P254" t="s">
        <v>15</v>
      </c>
    </row>
    <row r="255" spans="1:16" x14ac:dyDescent="0.25">
      <c r="A255">
        <v>254</v>
      </c>
      <c r="B255">
        <v>203</v>
      </c>
      <c r="C255" t="s">
        <v>45</v>
      </c>
      <c r="D255" t="s">
        <v>17</v>
      </c>
      <c r="E255" t="s">
        <v>107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365</v>
      </c>
      <c r="L255">
        <v>7.1435940999999996</v>
      </c>
      <c r="M255">
        <v>63.138233776362142</v>
      </c>
      <c r="N255">
        <v>-25.32535124567821</v>
      </c>
      <c r="O255" s="1" t="str">
        <f>HYPERLINK(".\sm_car_250207_0944\sm_car_250207_0944_254_Ca203TrN_MaTUR_ode23t_1.png","figure")</f>
        <v>figure</v>
      </c>
      <c r="P255" t="s">
        <v>15</v>
      </c>
    </row>
    <row r="256" spans="1:16" x14ac:dyDescent="0.25">
      <c r="A256">
        <v>255</v>
      </c>
      <c r="B256">
        <v>185</v>
      </c>
      <c r="C256" t="s">
        <v>45</v>
      </c>
      <c r="D256" t="s">
        <v>17</v>
      </c>
      <c r="E256" t="s">
        <v>18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504</v>
      </c>
      <c r="L256">
        <v>32.238405200000003</v>
      </c>
      <c r="M256">
        <v>114.16031365627433</v>
      </c>
      <c r="N256">
        <v>-80.779460474374304</v>
      </c>
      <c r="O256" s="1" t="str">
        <f>HYPERLINK(".\sm_car_250207_0944\sm_car_250207_0944_255_Ca185TrN_MaTUR_ode23t_1.png","figure")</f>
        <v>figure</v>
      </c>
      <c r="P256" t="s">
        <v>15</v>
      </c>
    </row>
    <row r="257" spans="1:16" x14ac:dyDescent="0.25">
      <c r="A257">
        <v>256</v>
      </c>
      <c r="B257">
        <v>188</v>
      </c>
      <c r="C257" t="s">
        <v>45</v>
      </c>
      <c r="D257" t="s">
        <v>113</v>
      </c>
      <c r="E257" t="s">
        <v>49</v>
      </c>
      <c r="F257" t="s">
        <v>19</v>
      </c>
      <c r="G257" t="s">
        <v>26</v>
      </c>
      <c r="H257" t="s">
        <v>21</v>
      </c>
      <c r="I257" t="s">
        <v>64</v>
      </c>
      <c r="J257" t="s">
        <v>23</v>
      </c>
      <c r="K257">
        <v>558</v>
      </c>
      <c r="L257">
        <v>10.743789599999999</v>
      </c>
      <c r="M257">
        <v>140.63220444997853</v>
      </c>
      <c r="N257">
        <v>-71.771185428398553</v>
      </c>
      <c r="O257" s="1" t="str">
        <f>HYPERLINK(".\sm_car_250207_0944\sm_car_250207_0944_256_Ca188TrN_MaTUR_ode23t_1.png","figure")</f>
        <v>figure</v>
      </c>
      <c r="P257" t="s">
        <v>15</v>
      </c>
    </row>
    <row r="258" spans="1:16" x14ac:dyDescent="0.25">
      <c r="A258">
        <v>257</v>
      </c>
      <c r="B258" t="s">
        <v>94</v>
      </c>
      <c r="C258" t="s">
        <v>95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452</v>
      </c>
      <c r="L258">
        <v>21.0132984</v>
      </c>
      <c r="M258">
        <v>79.191327424578944</v>
      </c>
      <c r="N258">
        <v>-0.33364403886283883</v>
      </c>
      <c r="O258" s="1" t="str">
        <f>HYPERLINK(".\sm_car_250207_0944\sm_car_Axle3_250207_0944_257_CaAxle3_000TrN_MaWOT_ode23t_1.png","figure")</f>
        <v>figure</v>
      </c>
      <c r="P258" t="s">
        <v>15</v>
      </c>
    </row>
    <row r="259" spans="1:16" x14ac:dyDescent="0.25">
      <c r="A259">
        <v>258</v>
      </c>
      <c r="B259" t="s">
        <v>99</v>
      </c>
      <c r="C259" t="s">
        <v>100</v>
      </c>
      <c r="D259" t="s">
        <v>35</v>
      </c>
      <c r="E259" t="s">
        <v>18</v>
      </c>
      <c r="F259" t="s">
        <v>19</v>
      </c>
      <c r="G259" t="s">
        <v>96</v>
      </c>
      <c r="H259" t="s">
        <v>21</v>
      </c>
      <c r="I259" t="s">
        <v>22</v>
      </c>
      <c r="J259" t="s">
        <v>23</v>
      </c>
      <c r="K259">
        <v>498</v>
      </c>
      <c r="L259">
        <v>21.468656599999999</v>
      </c>
      <c r="M259">
        <v>69.133372940784071</v>
      </c>
      <c r="N259">
        <v>8.3860847378028749E-2</v>
      </c>
      <c r="O259" s="1" t="str">
        <f>HYPERLINK(".\sm_car_250207_0944\sm_car_Axle3_250207_0944_258_CaAxle3_008TrN_MaWOT_ode23t_1.png","figure")</f>
        <v>figure</v>
      </c>
      <c r="P259" t="s">
        <v>15</v>
      </c>
    </row>
    <row r="260" spans="1:16" x14ac:dyDescent="0.25">
      <c r="A260">
        <v>259</v>
      </c>
      <c r="B260" t="s">
        <v>97</v>
      </c>
      <c r="C260" t="s">
        <v>95</v>
      </c>
      <c r="D260" t="s">
        <v>35</v>
      </c>
      <c r="E260" t="s">
        <v>49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431</v>
      </c>
      <c r="L260">
        <v>16.657278699999999</v>
      </c>
      <c r="M260">
        <v>79.251800411424171</v>
      </c>
      <c r="N260">
        <v>-0.31329925970398254</v>
      </c>
      <c r="O260" s="1" t="str">
        <f>HYPERLINK(".\sm_car_250207_0944\sm_car_Axle3_250207_0944_259_CaAxle3_003TrN_MaWOT_ode23t_1.png","figure")</f>
        <v>figure</v>
      </c>
      <c r="P260" t="s">
        <v>15</v>
      </c>
    </row>
    <row r="261" spans="1:16" x14ac:dyDescent="0.25">
      <c r="A261">
        <v>260</v>
      </c>
      <c r="B261" t="s">
        <v>114</v>
      </c>
      <c r="C261" t="s">
        <v>95</v>
      </c>
      <c r="D261" t="s">
        <v>35</v>
      </c>
      <c r="E261" t="s">
        <v>107</v>
      </c>
      <c r="F261" t="s">
        <v>19</v>
      </c>
      <c r="G261" t="s">
        <v>98</v>
      </c>
      <c r="H261" t="s">
        <v>21</v>
      </c>
      <c r="I261" t="s">
        <v>22</v>
      </c>
      <c r="J261" t="s">
        <v>23</v>
      </c>
      <c r="K261">
        <v>439</v>
      </c>
      <c r="L261">
        <v>2.8527599000000001</v>
      </c>
      <c r="M261">
        <v>80.149501583722</v>
      </c>
      <c r="N261">
        <v>-0.31965306199436616</v>
      </c>
      <c r="O261" s="1" t="str">
        <f>HYPERLINK(".\sm_car_250207_0944\sm_car_Axle3_250207_0944_260_CaAxle3_017TrN_MaWOT_ode23t_1.png","figure")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379</v>
      </c>
      <c r="L262">
        <v>39.922640299999998</v>
      </c>
      <c r="M262">
        <v>23.326591154260509</v>
      </c>
      <c r="N262">
        <v>2.4825691196431639E-3</v>
      </c>
      <c r="O262" s="1" t="str">
        <f>HYPERLINK(".\sm_car_250207_0944\sm_car_Axle3_250207_0944_261_CaAxle3_010TrK_MaWOT_ode23t_1.png","figure")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101</v>
      </c>
      <c r="C263" t="s">
        <v>100</v>
      </c>
      <c r="D263" t="s">
        <v>35</v>
      </c>
      <c r="E263" t="s">
        <v>49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402</v>
      </c>
      <c r="L263">
        <v>41.048005099999997</v>
      </c>
      <c r="M263">
        <v>23.441149727267426</v>
      </c>
      <c r="N263">
        <v>2.531835182444972E-3</v>
      </c>
      <c r="O263" s="1" t="str">
        <f>HYPERLINK(".\sm_car_250207_0944\sm_car_Axle3_250207_0944_262_CaAxle3_010TrK_MaWOT_ode23t_1.png","figure")</f>
        <v>figure</v>
      </c>
      <c r="P263" t="s">
        <v>15</v>
      </c>
    </row>
    <row r="264" spans="1:16" x14ac:dyDescent="0.25">
      <c r="A264">
        <v>263</v>
      </c>
      <c r="B264" t="s">
        <v>115</v>
      </c>
      <c r="C264" t="s">
        <v>100</v>
      </c>
      <c r="D264" t="s">
        <v>35</v>
      </c>
      <c r="E264" t="s">
        <v>107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>
        <v>3.2818749999999999</v>
      </c>
      <c r="M264">
        <v>26.914103490089797</v>
      </c>
      <c r="N264">
        <v>3.6184459320297707E-3</v>
      </c>
      <c r="O264" s="1" t="str">
        <f>HYPERLINK(".\sm_car_250207_0944\sm_car_Axle3_250207_0944_263_CaAxle3_019TrK_MaWOT_ode23t_1.png","figure")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115</v>
      </c>
      <c r="C265" t="s">
        <v>100</v>
      </c>
      <c r="D265" t="s">
        <v>35</v>
      </c>
      <c r="E265" t="s">
        <v>107</v>
      </c>
      <c r="F265" t="s">
        <v>19</v>
      </c>
      <c r="G265" t="s">
        <v>96</v>
      </c>
      <c r="H265" t="s">
        <v>102</v>
      </c>
      <c r="I265" t="s">
        <v>22</v>
      </c>
      <c r="J265" t="s">
        <v>23</v>
      </c>
      <c r="K265">
        <v>396</v>
      </c>
      <c r="L265">
        <v>3.4017601000000002</v>
      </c>
      <c r="M265">
        <v>26.904143613440198</v>
      </c>
      <c r="N265">
        <v>3.6114609031043764E-3</v>
      </c>
      <c r="O265" s="1" t="str">
        <f>HYPERLINK(".\sm_car_250207_0944\sm_car_Axle3_250207_0944_264_CaAxle3_019TrK_MaWOT_ode23t_1.png","figure")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668</v>
      </c>
      <c r="L266">
        <v>28.413949800000001</v>
      </c>
      <c r="M266">
        <v>253.83667763531832</v>
      </c>
      <c r="N266">
        <v>-9.9247694348122195E-2</v>
      </c>
      <c r="O266" s="1" t="str">
        <f>HYPERLINK(".\sm_car_250207_0944\sm_car_Axle3_250207_0944_265_CaAxle3_012TrK_MaDLC_ode23t_1.png","figure")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766</v>
      </c>
      <c r="L267">
        <v>29.392168699999999</v>
      </c>
      <c r="M267">
        <v>253.50611501468927</v>
      </c>
      <c r="N267">
        <v>-9.6586594831293837E-2</v>
      </c>
      <c r="O267" s="1" t="str">
        <f>HYPERLINK(".\sm_car_250207_0944\sm_car_Axle3_250207_0944_266_CaAxle3_012TrK_MaDLC_ode23t_1.png","figure")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675</v>
      </c>
      <c r="L268">
        <v>27.037005000000001</v>
      </c>
      <c r="M268">
        <v>253.88268205847487</v>
      </c>
      <c r="N268">
        <v>-9.9104937318485575E-2</v>
      </c>
      <c r="O268" s="1" t="str">
        <f>HYPERLINK(".\sm_car_250207_0944\sm_car_Axle3_250207_0944_267_CaAxle3_012TrK_MaDLC_ode23t_1.png","figure")</f>
        <v>figure</v>
      </c>
      <c r="P268" t="s">
        <v>15</v>
      </c>
    </row>
    <row r="269" spans="1:16" x14ac:dyDescent="0.25">
      <c r="A269">
        <v>268</v>
      </c>
      <c r="B269" t="s">
        <v>103</v>
      </c>
      <c r="C269" t="s">
        <v>100</v>
      </c>
      <c r="D269" t="s">
        <v>35</v>
      </c>
      <c r="E269" t="s">
        <v>18</v>
      </c>
      <c r="F269" t="s">
        <v>19</v>
      </c>
      <c r="G269" t="s">
        <v>104</v>
      </c>
      <c r="H269" t="s">
        <v>102</v>
      </c>
      <c r="I269" t="s">
        <v>53</v>
      </c>
      <c r="J269" t="s">
        <v>23</v>
      </c>
      <c r="K269">
        <v>931</v>
      </c>
      <c r="L269">
        <v>34.6558305</v>
      </c>
      <c r="M269">
        <v>253.32195878935823</v>
      </c>
      <c r="N269">
        <v>-8.9134541795805156E-2</v>
      </c>
      <c r="O269" s="1" t="str">
        <f>HYPERLINK(".\sm_car_250207_0944\sm_car_Axle3_250207_0944_268_CaAxle3_012TrK_MaDLC_ode23t_1.png","figure")</f>
        <v>figure</v>
      </c>
      <c r="P26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7258-7CBA-4B97-A102-75078645AB42}">
  <dimension ref="A1:R287"/>
  <sheetViews>
    <sheetView topLeftCell="C1" workbookViewId="0">
      <selection activeCell="R18" sqref="R18"/>
    </sheetView>
  </sheetViews>
  <sheetFormatPr defaultRowHeight="15" x14ac:dyDescent="0.25"/>
  <cols>
    <col min="1" max="1" width="6.710937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9.5703125" bestFit="1" customWidth="1"/>
    <col min="12" max="12" width="7.7109375" bestFit="1" customWidth="1"/>
    <col min="13" max="14" width="8.5703125" bestFit="1" customWidth="1"/>
    <col min="15" max="15" width="8.85546875" bestFit="1" customWidth="1"/>
    <col min="16" max="16" width="7.140625" bestFit="1" customWidth="1"/>
    <col min="18" max="18" width="31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140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421</v>
      </c>
      <c r="L2" s="5">
        <v>12.5461638</v>
      </c>
      <c r="M2" s="5">
        <v>231.1974575922238</v>
      </c>
      <c r="N2" s="5">
        <v>-4.0020856526026142E-3</v>
      </c>
      <c r="O2" s="1" t="str">
        <f>HYPERLINK(".\sm_car_250419_1657\sm_car_250419_1657_001_Ca000TrN_MaWOT_ode23t.png","figure")</f>
        <v>figure</v>
      </c>
      <c r="P2" t="s">
        <v>15</v>
      </c>
      <c r="R2" s="2" t="s">
        <v>125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525</v>
      </c>
      <c r="L3" s="5">
        <v>13.110889500000001</v>
      </c>
      <c r="M3" s="5">
        <v>71.239124124835115</v>
      </c>
      <c r="N3" s="5">
        <v>-0.53692236888604195</v>
      </c>
      <c r="O3" s="1" t="str">
        <f>HYPERLINK(".\sm_car_250419_1657\sm_car_250419_1657_002_Ca000TrN_MaLSS_ode23t.png","figure")</f>
        <v>figure</v>
      </c>
      <c r="P3" t="s">
        <v>15</v>
      </c>
      <c r="R3" s="2" t="s">
        <v>126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412</v>
      </c>
      <c r="L4" s="5">
        <v>12.3024682</v>
      </c>
      <c r="M4" s="5">
        <v>230.20343802362143</v>
      </c>
      <c r="N4" s="5">
        <v>-1.3518455801268675E-2</v>
      </c>
      <c r="O4" s="1" t="str">
        <f>HYPERLINK(".\sm_car_250419_1657\sm_car_250419_1657_003_Ca001TrN_MaWOT_ode23t.png","figure")</f>
        <v>figure</v>
      </c>
      <c r="P4" t="s">
        <v>15</v>
      </c>
      <c r="R4" s="2" t="s">
        <v>127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 s="5">
        <v>15.118665999999999</v>
      </c>
      <c r="M5" s="5">
        <v>70.9592525792185</v>
      </c>
      <c r="N5" s="5">
        <v>-0.53389605746430235</v>
      </c>
      <c r="O5" s="1" t="str">
        <f>HYPERLINK(".\sm_car_250419_1657\sm_car_250419_1657_004_Ca001TrN_MaLSS_ode23t.png","figure")</f>
        <v>figure</v>
      </c>
      <c r="P5" t="s">
        <v>15</v>
      </c>
      <c r="R5" t="s">
        <v>141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429</v>
      </c>
      <c r="L6" s="5">
        <v>17.762498600000001</v>
      </c>
      <c r="M6" s="5">
        <v>230.37467643636268</v>
      </c>
      <c r="N6" s="5">
        <v>5.7867916685780792E-2</v>
      </c>
      <c r="O6" s="1" t="str">
        <f>HYPERLINK(".\sm_car_250419_1657\sm_car_250419_1657_005_Ca002TrN_MaWOT_ode23t.png","figure")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533</v>
      </c>
      <c r="L7" s="5">
        <v>20.035683599999999</v>
      </c>
      <c r="M7" s="5">
        <v>70.9567695331057</v>
      </c>
      <c r="N7" s="5">
        <v>-0.53380888182034369</v>
      </c>
      <c r="O7" s="1" t="str">
        <f>HYPERLINK(".\sm_car_250419_1657\sm_car_250419_1657_006_Ca002TrN_MaLSS_ode23t.png","figure")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476</v>
      </c>
      <c r="L8" s="5">
        <v>20.8597146</v>
      </c>
      <c r="M8" s="5">
        <v>229.92561408927068</v>
      </c>
      <c r="N8" s="5">
        <v>5.4273435239187796E-2</v>
      </c>
      <c r="O8" s="1" t="str">
        <f>HYPERLINK(".\sm_car_250419_1657\sm_car_250419_1657_007_Ca003TrN_MaWOT_ode23t.png","figure")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549</v>
      </c>
      <c r="L9" s="5">
        <v>19.157598</v>
      </c>
      <c r="M9" s="5">
        <v>70.823706372214872</v>
      </c>
      <c r="N9" s="5">
        <v>-0.52720977586764606</v>
      </c>
      <c r="O9" s="1" t="str">
        <f>HYPERLINK(".\sm_car_250419_1657\sm_car_250419_1657_008_Ca003TrN_MaLSS_ode23t.png","figure")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1094</v>
      </c>
      <c r="L10" s="5">
        <v>18.805675799999999</v>
      </c>
      <c r="M10" s="5">
        <v>231.13183737255312</v>
      </c>
      <c r="N10" s="5">
        <v>-1.1208275411573355E-3</v>
      </c>
      <c r="O10" s="1" t="str">
        <f>HYPERLINK(".\sm_car_250419_1657\sm_car_250419_1657_009_Ca004TrN_MaWOT_ode23t.png","figure")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1201</v>
      </c>
      <c r="L11" s="5">
        <v>20.629862500000002</v>
      </c>
      <c r="M11" s="5">
        <v>71.250407415563757</v>
      </c>
      <c r="N11" s="5">
        <v>-0.54308067327874976</v>
      </c>
      <c r="O11" s="1" t="str">
        <f>HYPERLINK(".\sm_car_250419_1657\sm_car_250419_1657_010_Ca004TrN_MaLSS_ode23t.png","figure")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1114</v>
      </c>
      <c r="L12" s="5">
        <v>21.279288000000001</v>
      </c>
      <c r="M12" s="5">
        <v>230.1312890077879</v>
      </c>
      <c r="N12" s="5">
        <v>-1.1678071841017658E-2</v>
      </c>
      <c r="O12" s="1" t="str">
        <f>HYPERLINK(".\sm_car_250419_1657\sm_car_250419_1657_011_Ca005TrN_MaWOT_ode23t.png","figure")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1233</v>
      </c>
      <c r="L13" s="5">
        <v>23.5446372</v>
      </c>
      <c r="M13" s="5">
        <v>70.973666805261928</v>
      </c>
      <c r="N13" s="5">
        <v>-0.53672654200130832</v>
      </c>
      <c r="O13" s="1" t="str">
        <f>HYPERLINK(".\sm_car_250419_1657\sm_car_250419_1657_012_Ca005TrN_MaLSS_ode23t.png","figure")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1220</v>
      </c>
      <c r="L14" s="5">
        <v>27.4900552</v>
      </c>
      <c r="M14" s="5">
        <v>230.33310669724068</v>
      </c>
      <c r="N14" s="5">
        <v>4.8392771961167674E-2</v>
      </c>
      <c r="O14" s="1" t="str">
        <f>HYPERLINK(".\sm_car_250419_1657\sm_car_250419_1657_013_Ca006TrN_MaWOT_ode23t.png","figure")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1280</v>
      </c>
      <c r="L15" s="5">
        <v>26.191161999999998</v>
      </c>
      <c r="M15" s="5">
        <v>70.961917113911838</v>
      </c>
      <c r="N15" s="5">
        <v>-0.53277017767138457</v>
      </c>
      <c r="O15" s="1" t="str">
        <f>HYPERLINK(".\sm_car_250419_1657\sm_car_250419_1657_014_Ca006TrN_MaLSS_ode23t.png","figure")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1196</v>
      </c>
      <c r="L16" s="5">
        <v>28.445068200000001</v>
      </c>
      <c r="M16" s="5">
        <v>229.97165043785714</v>
      </c>
      <c r="N16" s="5">
        <v>5.251892431947125E-2</v>
      </c>
      <c r="O16" s="1" t="str">
        <f>HYPERLINK(".\sm_car_250419_1657\sm_car_250419_1657_015_Ca007TrN_MaWOT_ode23t.png","figure")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1273</v>
      </c>
      <c r="L17" s="5">
        <v>27.5082731</v>
      </c>
      <c r="M17" s="5">
        <v>70.839512573246054</v>
      </c>
      <c r="N17" s="5">
        <v>-0.53016890611509215</v>
      </c>
      <c r="O17" s="1" t="str">
        <f>HYPERLINK(".\sm_car_250419_1657\sm_car_250419_1657_016_Ca007TrN_MaLSS_ode23t.png","figure")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408</v>
      </c>
      <c r="L18" s="5">
        <v>9.1795442000000005</v>
      </c>
      <c r="M18" s="5">
        <v>231.91107798560267</v>
      </c>
      <c r="N18" s="5">
        <v>-7.7334336204584256E-2</v>
      </c>
      <c r="O18" s="1" t="str">
        <f>HYPERLINK(".\sm_car_250419_1657\sm_car_250419_1657_017_Ca016TrN_MaWOT_ode23t.png","figure")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486</v>
      </c>
      <c r="L19" s="5">
        <v>9.7567793999999992</v>
      </c>
      <c r="M19" s="5">
        <v>71.514235600627558</v>
      </c>
      <c r="N19" s="5">
        <v>-2.1538849805937028E-2</v>
      </c>
      <c r="O19" s="1" t="str">
        <f>HYPERLINK(".\sm_car_250419_1657\sm_car_250419_1657_018_Ca016TrN_MaLSS_ode23t.png","figure")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403</v>
      </c>
      <c r="L20" s="5">
        <v>12.705258799999999</v>
      </c>
      <c r="M20" s="5">
        <v>231.34090874343943</v>
      </c>
      <c r="N20" s="5">
        <v>1.6418770969577372E-2</v>
      </c>
      <c r="O20" s="1" t="str">
        <f>HYPERLINK(".\sm_car_250419_1657\sm_car_250419_1657_019_Ca032TrN_MaWOT_ode23t.png","figure")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 s="5">
        <v>13.1197819</v>
      </c>
      <c r="M21" s="5">
        <v>71.26066218031734</v>
      </c>
      <c r="N21" s="5">
        <v>-0.52322903975773105</v>
      </c>
      <c r="O21" s="1" t="str">
        <f>HYPERLINK(".\sm_car_250419_1657\sm_car_250419_1657_020_Ca032TrN_MaLSS_ode23t.png","figure")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5">
        <v>13.5844889</v>
      </c>
      <c r="M22" s="5">
        <v>231.27095225311143</v>
      </c>
      <c r="N22" s="5">
        <v>-1.7534263041348121E-2</v>
      </c>
      <c r="O22" s="1" t="str">
        <f>HYPERLINK(".\sm_car_250419_1657\sm_car_250419_1657_021_Ca048TrN_MaWOT_ode23t.png","figure")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518</v>
      </c>
      <c r="L23" s="5">
        <v>13.9916068</v>
      </c>
      <c r="M23" s="5">
        <v>71.248832990186443</v>
      </c>
      <c r="N23" s="5">
        <v>-0.52913720352133875</v>
      </c>
      <c r="O23" s="1" t="str">
        <f>HYPERLINK(".\sm_car_250419_1657\sm_car_250419_1657_022_Ca048TrN_MaLSS_ode23t.png","figure")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413</v>
      </c>
      <c r="L24" s="5">
        <v>14.958062099999999</v>
      </c>
      <c r="M24" s="5">
        <v>231.28504159441098</v>
      </c>
      <c r="N24" s="5">
        <v>9.3780465346814702E-3</v>
      </c>
      <c r="O24" s="1" t="str">
        <f>HYPERLINK(".\sm_car_250419_1657\sm_car_250419_1657_023_Ca064TrN_MaWOT_ode23t.png","figure")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529</v>
      </c>
      <c r="L25" s="5">
        <v>15.233350099999999</v>
      </c>
      <c r="M25" s="5">
        <v>71.254292469126156</v>
      </c>
      <c r="N25" s="5">
        <v>-0.51859665338277783</v>
      </c>
      <c r="O25" s="1" t="str">
        <f>HYPERLINK(".\sm_car_250419_1657\sm_car_250419_1657_024_Ca064TrN_MaLSS_ode23t.png","figure")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412</v>
      </c>
      <c r="L26" s="5">
        <v>15.1388414</v>
      </c>
      <c r="M26" s="5">
        <v>231.27839402359498</v>
      </c>
      <c r="N26" s="5">
        <v>-1.961980835854726E-2</v>
      </c>
      <c r="O26" s="1" t="str">
        <f>HYPERLINK(".\sm_car_250419_1657\sm_car_250419_1657_025_Ca080TrN_MaWOT_ode23t.png","figure")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508</v>
      </c>
      <c r="L27" s="5">
        <v>14.5132016</v>
      </c>
      <c r="M27" s="5">
        <v>71.246691700932331</v>
      </c>
      <c r="N27" s="5">
        <v>-0.52488392271456108</v>
      </c>
      <c r="O27" s="1" t="str">
        <f>HYPERLINK(".\sm_car_250419_1657\sm_car_250419_1657_026_Ca080TrN_MaLSS_ode23t.png","figure")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406</v>
      </c>
      <c r="L28" s="5">
        <v>10.1623898</v>
      </c>
      <c r="M28" s="5">
        <v>233.01590724510086</v>
      </c>
      <c r="N28" s="5">
        <v>2.0872873548383374E-2</v>
      </c>
      <c r="O28" s="1" t="str">
        <f>HYPERLINK(".\sm_car_250419_1657\sm_car_250419_1657_027_Ca096TrN_MaWOT_ode23t.png","figure")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520</v>
      </c>
      <c r="L29" s="5">
        <v>11.391203900000001</v>
      </c>
      <c r="M29" s="5">
        <v>71.76469891847438</v>
      </c>
      <c r="N29" s="5">
        <v>-0.52856378701326001</v>
      </c>
      <c r="O29" s="1" t="str">
        <f>HYPERLINK(".\sm_car_250419_1657\sm_car_250419_1657_028_Ca096TrN_MaLSS_ode23t.png","figure")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5">
        <v>4.3131613</v>
      </c>
      <c r="M30" s="5">
        <v>242.6089250266231</v>
      </c>
      <c r="N30" s="5">
        <v>0.23450595985822392</v>
      </c>
      <c r="O30" s="1" t="str">
        <f>HYPERLINK(".\sm_car_250419_1657\sm_car_250419_1657_029_Ca112TrN_MaWOT_ode23t.png","figure")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5">
        <v>4.3576059000000003</v>
      </c>
      <c r="M31" s="5">
        <v>74.659635890023381</v>
      </c>
      <c r="N31" s="5">
        <v>-0.33799621506860861</v>
      </c>
      <c r="O31" s="1" t="str">
        <f>HYPERLINK(".\sm_car_250419_1657\sm_car_250419_1657_030_Ca112TrN_MaLSS_ode23t.png","figure")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363</v>
      </c>
      <c r="L32" s="5">
        <v>4.8045577000000002</v>
      </c>
      <c r="M32" s="5">
        <v>241.38439738778516</v>
      </c>
      <c r="N32" s="5">
        <v>0.22958855018423277</v>
      </c>
      <c r="O32" s="1" t="str">
        <f>HYPERLINK(".\sm_car_250419_1657\sm_car_250419_1657_031_Ca113TrN_MaWOT_ode23t.png","figure")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485</v>
      </c>
      <c r="L33" s="5">
        <v>4.822597</v>
      </c>
      <c r="M33" s="5">
        <v>74.347894519104756</v>
      </c>
      <c r="N33" s="5">
        <v>-0.33380739887818628</v>
      </c>
      <c r="O33" s="1" t="str">
        <f>HYPERLINK(".\sm_car_250419_1657\sm_car_250419_1657_032_Ca113TrN_MaLSS_ode23t.png","figure")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376</v>
      </c>
      <c r="L34" s="5">
        <v>5.3842892999999998</v>
      </c>
      <c r="M34" s="5">
        <v>241.38199428622042</v>
      </c>
      <c r="N34" s="5">
        <v>0.22896140278238564</v>
      </c>
      <c r="O34" s="1" t="str">
        <f>HYPERLINK(".\sm_car_250419_1657\sm_car_250419_1657_033_Ca114TrN_MaWOT_ode23t.png","figure")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472</v>
      </c>
      <c r="L35" s="5">
        <v>5.7250560000000004</v>
      </c>
      <c r="M35" s="5">
        <v>74.34931285540948</v>
      </c>
      <c r="N35" s="5">
        <v>-0.3344513747117917</v>
      </c>
      <c r="O35" s="1" t="str">
        <f>HYPERLINK(".\sm_car_250419_1657\sm_car_250419_1657_034_Ca114TrN_MaLSS_ode23t.png","figure")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389</v>
      </c>
      <c r="L36" s="5">
        <v>5.3767605999999999</v>
      </c>
      <c r="M36" s="5">
        <v>240.78930069276666</v>
      </c>
      <c r="N36" s="5">
        <v>0.22613183923587976</v>
      </c>
      <c r="O36" s="1" t="str">
        <f>HYPERLINK(".\sm_car_250419_1657\sm_car_250419_1657_035_Ca115TrN_MaWOT_ode23t.png","figure")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497</v>
      </c>
      <c r="L37" s="5">
        <v>5.5802069000000003</v>
      </c>
      <c r="M37" s="5">
        <v>74.208011234591993</v>
      </c>
      <c r="N37" s="5">
        <v>-0.33209326405632922</v>
      </c>
      <c r="O37" s="1" t="str">
        <f>HYPERLINK(".\sm_car_250419_1657\sm_car_250419_1657_036_Ca115TrN_MaLSS_ode23t.png","figure")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5">
        <v>7.4086318999999996</v>
      </c>
      <c r="M38" s="5">
        <v>242.63118630005806</v>
      </c>
      <c r="N38" s="5">
        <v>0.2327919371692862</v>
      </c>
      <c r="O38" s="1" t="str">
        <f>HYPERLINK(".\sm_car_250419_1657\sm_car_250419_1657_037_Ca116TrN_MaWOT_ode23t.png","figure")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5">
        <v>8.1088894000000007</v>
      </c>
      <c r="M39" s="5">
        <v>74.660234080632137</v>
      </c>
      <c r="N39" s="5">
        <v>-0.34043153147504285</v>
      </c>
      <c r="O39" s="1" t="str">
        <f>HYPERLINK(".\sm_car_250419_1657\sm_car_250419_1657_038_Ca116TrN_MaLSS_ode23t.png","figure")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949</v>
      </c>
      <c r="L40" s="5">
        <v>7.9866709</v>
      </c>
      <c r="M40" s="5">
        <v>241.56667805846251</v>
      </c>
      <c r="N40" s="5">
        <v>0.22974577181876196</v>
      </c>
      <c r="O40" s="1" t="str">
        <f>HYPERLINK(".\sm_car_250419_1657\sm_car_250419_1657_039_Ca117TrN_MaWOT_ode23t.png","figure")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1094</v>
      </c>
      <c r="L41" s="5">
        <v>9.9158673000000004</v>
      </c>
      <c r="M41" s="5">
        <v>74.351770114122004</v>
      </c>
      <c r="N41" s="5">
        <v>-0.33660251686223591</v>
      </c>
      <c r="O41" s="1" t="str">
        <f>HYPERLINK(".\sm_car_250419_1657\sm_car_250419_1657_040_Ca117TrN_MaLSS_ode23t.png","figure")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937</v>
      </c>
      <c r="L42" s="5">
        <v>8.4338438999999994</v>
      </c>
      <c r="M42" s="5">
        <v>241.60017999356131</v>
      </c>
      <c r="N42" s="5">
        <v>0.2299749728812743</v>
      </c>
      <c r="O42" s="1" t="str">
        <f>HYPERLINK(".\sm_car_250419_1657\sm_car_250419_1657_041_Ca118TrN_MaWOT_ode23t.png","figure")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5">
        <v>9.4330078999999998</v>
      </c>
      <c r="M43" s="5">
        <v>74.352021513152593</v>
      </c>
      <c r="N43" s="5">
        <v>-0.33731972554506157</v>
      </c>
      <c r="O43" s="1" t="str">
        <f>HYPERLINK(".\sm_car_250419_1657\sm_car_250419_1657_042_Ca118TrN_MaLSS_ode23t.png","figure")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961</v>
      </c>
      <c r="L44" s="5">
        <v>8.4586655999999998</v>
      </c>
      <c r="M44" s="5">
        <v>240.87206940579372</v>
      </c>
      <c r="N44" s="5">
        <v>0.22597411215075136</v>
      </c>
      <c r="O44" s="1" t="str">
        <f>HYPERLINK(".\sm_car_250419_1657\sm_car_250419_1657_043_Ca119TrN_MaWOT_ode23t.png","figure")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1080</v>
      </c>
      <c r="L45" s="5">
        <v>9.2894608999999999</v>
      </c>
      <c r="M45" s="5">
        <v>74.199619175214465</v>
      </c>
      <c r="N45" s="5">
        <v>-0.33355243224738734</v>
      </c>
      <c r="O45" s="1" t="str">
        <f>HYPERLINK(".\sm_car_250419_1657\sm_car_250419_1657_044_Ca119TrN_MaLSS_ode23t.png","figure")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318</v>
      </c>
      <c r="L46" s="5">
        <v>9.6776151000000006</v>
      </c>
      <c r="M46" s="5">
        <v>99.82212901324516</v>
      </c>
      <c r="N46" s="5">
        <v>-1.743159490122485E-2</v>
      </c>
      <c r="O46" s="1" t="str">
        <f>HYPERLINK(".\sm_car_250419_1657\sm_car_250419_1657_045_Ca128TrN_MaWOT_ode23t.png","figure")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458</v>
      </c>
      <c r="L47" s="5">
        <v>12.751915199999999</v>
      </c>
      <c r="M47" s="5">
        <v>36.976991363338712</v>
      </c>
      <c r="N47" s="5">
        <v>-0.13041461680733674</v>
      </c>
      <c r="O47" s="1" t="str">
        <f>HYPERLINK(".\sm_car_250419_1657\sm_car_250419_1657_046_Ca128TrN_MaLSS_ode23t.png","figure")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337</v>
      </c>
      <c r="L48" s="5">
        <v>10.407916200000001</v>
      </c>
      <c r="M48" s="5">
        <v>229.14576696056321</v>
      </c>
      <c r="N48" s="5">
        <v>5.964158408744779E-2</v>
      </c>
      <c r="O48" s="1" t="str">
        <f>HYPERLINK(".\sm_car_250419_1657\sm_car_250419_1657_047_Ca129TrN_MaWOT_ode23t.png","figure")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478</v>
      </c>
      <c r="L49" s="5">
        <v>14.180033399999999</v>
      </c>
      <c r="M49" s="5">
        <v>70.693708395466516</v>
      </c>
      <c r="N49" s="5">
        <v>-0.52694214358084346</v>
      </c>
      <c r="O49" s="1" t="str">
        <f>HYPERLINK(".\sm_car_250419_1657\sm_car_250419_1657_048_Ca129TrN_MaLSS_ode23t.png","figure")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811</v>
      </c>
      <c r="L50" s="5">
        <v>39.746774600000002</v>
      </c>
      <c r="M50" s="5">
        <v>217.22190908368736</v>
      </c>
      <c r="N50" s="5">
        <v>-1.5378501576055434</v>
      </c>
      <c r="O50" s="1" t="str">
        <f>HYPERLINK(".\sm_car_250419_1657\sm_car_250419_1657_049_Ca130TrN_MaWOT_ode23t.png","figure")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784</v>
      </c>
      <c r="L51" s="5">
        <v>36.676892600000002</v>
      </c>
      <c r="M51" s="5">
        <v>68.778912962942499</v>
      </c>
      <c r="N51" s="5">
        <v>-0.54590966822841958</v>
      </c>
      <c r="O51" s="1" t="str">
        <f>HYPERLINK(".\sm_car_250419_1657\sm_car_250419_1657_050_Ca130TrN_MaLSS_ode23t.png","figure")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348</v>
      </c>
      <c r="L52" s="5">
        <v>7.6822035</v>
      </c>
      <c r="M52" s="5">
        <v>230.01320613326149</v>
      </c>
      <c r="N52" s="5">
        <v>-4.2060213394643754E-2</v>
      </c>
      <c r="O52" s="1" t="str">
        <f>HYPERLINK(".\sm_car_250419_1657\sm_car_250419_1657_051_Ca131TrN_MaWOT_ode23t.png","figure")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5">
        <v>9.6284843000000002</v>
      </c>
      <c r="M53" s="5">
        <v>70.971389093377468</v>
      </c>
      <c r="N53" s="5">
        <v>-0.53700456512689854</v>
      </c>
      <c r="O53" s="1" t="str">
        <f>HYPERLINK(".\sm_car_250419_1657\sm_car_250419_1657_052_Ca131TrN_MaLSS_ode23t.png","figure")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355</v>
      </c>
      <c r="L54" s="5">
        <v>7.7273396999999999</v>
      </c>
      <c r="M54" s="5">
        <v>230.3053143587112</v>
      </c>
      <c r="N54" s="5">
        <v>-9.2410233984694581E-3</v>
      </c>
      <c r="O54" s="1" t="str">
        <f>HYPERLINK(".\sm_car_250419_1657\sm_car_250419_1657_053_Ca132TrN_MaWOT_ode23t.png","figure")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493</v>
      </c>
      <c r="L55" s="5">
        <v>9.5751495000000002</v>
      </c>
      <c r="M55" s="5">
        <v>70.963122986331811</v>
      </c>
      <c r="N55" s="5">
        <v>-0.53353935885375947</v>
      </c>
      <c r="O55" s="1" t="str">
        <f>HYPERLINK(".\sm_car_250419_1657\sm_car_250419_1657_054_Ca132TrN_MaLSS_ode23t.png","figure")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365</v>
      </c>
      <c r="L56" s="5">
        <v>8.0816698999999996</v>
      </c>
      <c r="M56" s="5">
        <v>230.38372234077667</v>
      </c>
      <c r="N56" s="5">
        <v>-9.4946123093944661E-3</v>
      </c>
      <c r="O56" s="1" t="str">
        <f>HYPERLINK(".\sm_car_250419_1657\sm_car_250419_1657_055_Ca133TrN_MaWOT_ode23t.png","figure")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 s="5">
        <v>9.5873925</v>
      </c>
      <c r="M57" s="5">
        <v>70.974383853186964</v>
      </c>
      <c r="N57" s="5">
        <v>-0.53057011353923211</v>
      </c>
      <c r="O57" s="1" t="str">
        <f>HYPERLINK(".\sm_car_250419_1657\sm_car_250419_1657_056_Ca133TrN_MaLSS_ode23t.png","figure")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5">
        <v>7.8265514999999999</v>
      </c>
      <c r="M58" s="5">
        <v>230.37973012868508</v>
      </c>
      <c r="N58" s="5">
        <v>-1.2689260117566459E-2</v>
      </c>
      <c r="O58" s="1" t="str">
        <f>HYPERLINK(".\sm_car_250419_1657\sm_car_250419_1657_057_Ca134TrN_MaWOT_ode23t.png","figure")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515</v>
      </c>
      <c r="L59" s="5">
        <v>9.8269727000000007</v>
      </c>
      <c r="M59" s="5">
        <v>70.97922143702074</v>
      </c>
      <c r="N59" s="5">
        <v>-0.53385609744977724</v>
      </c>
      <c r="O59" s="1" t="str">
        <f>HYPERLINK(".\sm_car_250419_1657\sm_car_250419_1657_058_Ca134TrN_MaLSS_ode23t.png","figure")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346</v>
      </c>
      <c r="L60" s="5">
        <v>8.0621478</v>
      </c>
      <c r="M60" s="5">
        <v>230.33721749935572</v>
      </c>
      <c r="N60" s="5">
        <v>-9.9877385341991618E-3</v>
      </c>
      <c r="O60" s="1" t="str">
        <f>HYPERLINK(".\sm_car_250419_1657\sm_car_250419_1657_059_Ca135TrN_MaWOT_ode23t.png","figure")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480</v>
      </c>
      <c r="L61" s="5">
        <v>9.1739473</v>
      </c>
      <c r="M61" s="5">
        <v>70.981812456033069</v>
      </c>
      <c r="N61" s="5">
        <v>-0.52507090916013632</v>
      </c>
      <c r="O61" s="1" t="str">
        <f>HYPERLINK(".\sm_car_250419_1657\sm_car_250419_1657_060_Ca135TrN_MaLSS_ode23t.png","figure")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361</v>
      </c>
      <c r="L62" s="5">
        <v>9.0374504000000009</v>
      </c>
      <c r="M62" s="5">
        <v>230.43170278500256</v>
      </c>
      <c r="N62" s="5">
        <v>5.3253989386177106E-2</v>
      </c>
      <c r="O62" s="1" t="str">
        <f>HYPERLINK(".\sm_car_250419_1657\sm_car_250419_1657_061_Ca136TrN_MaWOT_ode23t.png","figure")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507</v>
      </c>
      <c r="L63" s="5">
        <v>11.914022299999999</v>
      </c>
      <c r="M63" s="5">
        <v>70.976971805260561</v>
      </c>
      <c r="N63" s="5">
        <v>-0.5237430821852157</v>
      </c>
      <c r="O63" s="1" t="str">
        <f>HYPERLINK(".\sm_car_250419_1657\sm_car_250419_1657_062_Ca136TrN_MaLSS_ode23t.png","figure")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5">
        <v>6.6482612999999997</v>
      </c>
      <c r="M64" s="5">
        <v>231.39005804052908</v>
      </c>
      <c r="N64" s="5">
        <v>0.14000428262450837</v>
      </c>
      <c r="O64" s="1" t="str">
        <f>HYPERLINK(".\sm_car_250419_1657\sm_car_250419_1657_063_Ca137TrN_MaWOT_ode23t.png","figure")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466</v>
      </c>
      <c r="L65" s="5">
        <v>7.6266012999999999</v>
      </c>
      <c r="M65" s="5">
        <v>71.243089070679957</v>
      </c>
      <c r="N65" s="5">
        <v>-0.5138893650223868</v>
      </c>
      <c r="O65" s="1" t="str">
        <f>HYPERLINK(".\sm_car_250419_1657\sm_car_250419_1657_064_Ca137TrN_MaLSS_ode23t.png","figure")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330</v>
      </c>
      <c r="L66" s="5">
        <v>10.0176433</v>
      </c>
      <c r="M66" s="5">
        <v>231.26501913843325</v>
      </c>
      <c r="N66" s="5">
        <v>0.14711292589002975</v>
      </c>
      <c r="O66" s="1" t="str">
        <f>HYPERLINK(".\sm_car_250419_1657\sm_car_250419_1657_065_Ca138TrN_MaWOT_ode23t.png","figure")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491</v>
      </c>
      <c r="L67" s="5">
        <v>12.218334199999999</v>
      </c>
      <c r="M67" s="5">
        <v>71.132161673886188</v>
      </c>
      <c r="N67" s="5">
        <v>-0.82819357873258415</v>
      </c>
      <c r="O67" s="1" t="str">
        <f>HYPERLINK(".\sm_car_250419_1657\sm_car_250419_1657_066_Ca138TrN_MaLSS_ode23t.png","figure")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633</v>
      </c>
      <c r="L68" s="5">
        <v>43.409734800000003</v>
      </c>
      <c r="M68" s="5">
        <v>405.17966129617804</v>
      </c>
      <c r="N68" s="5">
        <v>1.809188510614379</v>
      </c>
      <c r="O68" s="1" t="str">
        <f>HYPERLINK(".\sm_car_250419_1657\sm_car_250419_1657_067_Ca139TrN_MaWOT_ode23t.png","figure")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665</v>
      </c>
      <c r="L69" s="5">
        <v>32.678727899999998</v>
      </c>
      <c r="M69" s="5">
        <v>154.34099768166263</v>
      </c>
      <c r="N69" s="5">
        <v>-0.59423906590612652</v>
      </c>
      <c r="O69" s="1" t="str">
        <f>HYPERLINK(".\sm_car_250419_1657\sm_car_250419_1657_068_Ca139TrN_MaLSS_ode23t.png","figure")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1955</v>
      </c>
      <c r="L70" s="5">
        <v>60.641875400000004</v>
      </c>
      <c r="M70" s="5">
        <v>405.32118529584653</v>
      </c>
      <c r="N70" s="5">
        <v>1.6028748788392466</v>
      </c>
      <c r="O70" s="1" t="str">
        <f>HYPERLINK(".\sm_car_250419_1657\sm_car_250419_1657_069_Ca141TrN_MaWOT_ode23t.png","figure")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1829</v>
      </c>
      <c r="L71" s="5">
        <v>37.773419699999998</v>
      </c>
      <c r="M71" s="5">
        <v>154.41925031347753</v>
      </c>
      <c r="N71" s="5">
        <v>-0.57938711992316183</v>
      </c>
      <c r="O71" s="1" t="str">
        <f>HYPERLINK(".\sm_car_250419_1657\sm_car_250419_1657_070_Ca141TrN_MaLSS_ode23t.png","figure")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347</v>
      </c>
      <c r="L72" s="5">
        <v>24.079746700000001</v>
      </c>
      <c r="M72" s="5">
        <v>95.822788797290357</v>
      </c>
      <c r="N72" s="5">
        <v>-3.4232518478710811E-2</v>
      </c>
      <c r="O72" s="1" t="str">
        <f>HYPERLINK(".\sm_car_250419_1657\sm_car_250419_1657_071_Ca143TrN_MaWOT_ode23t.png","figure")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440</v>
      </c>
      <c r="L73" s="5">
        <v>26.0708913</v>
      </c>
      <c r="M73" s="5">
        <v>25.015879975074753</v>
      </c>
      <c r="N73" s="5">
        <v>-5.2385016290418744E-2</v>
      </c>
      <c r="O73" s="1" t="str">
        <f>HYPERLINK(".\sm_car_250419_1657\sm_car_250419_1657_072_Ca143TrN_MaLSS_ode23t.png","figure")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348</v>
      </c>
      <c r="L74" s="5">
        <v>18.483292500000001</v>
      </c>
      <c r="M74" s="5">
        <v>114.03016748622724</v>
      </c>
      <c r="N74" s="5">
        <v>0.52873617226927361</v>
      </c>
      <c r="O74" s="1" t="str">
        <f>HYPERLINK(".\sm_car_250419_1657\sm_car_250419_1657_073_Ca144TrN_MaWOT_ode23t.png","figure")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448</v>
      </c>
      <c r="L75" s="5">
        <v>18.983373199999999</v>
      </c>
      <c r="M75" s="5">
        <v>35.602379522305455</v>
      </c>
      <c r="N75" s="5">
        <v>-3.1315440227356231E-2</v>
      </c>
      <c r="O75" s="1" t="str">
        <f>HYPERLINK(".\sm_car_250419_1657\sm_car_250419_1657_074_Ca144TrN_MaLSS_ode23t.png","figure")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2438</v>
      </c>
      <c r="L76" s="5">
        <v>40.832629300000001</v>
      </c>
      <c r="M76" s="5">
        <v>399.82387728055249</v>
      </c>
      <c r="N76" s="5">
        <v>-16.328345498557898</v>
      </c>
      <c r="O76" s="1" t="str">
        <f>HYPERLINK(".\sm_car_250419_1657\sm_car_250419_1657_075_Ca147TrN_MaWOT_ode23t.png","figure")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1273</v>
      </c>
      <c r="L77" s="5">
        <v>28.9872111</v>
      </c>
      <c r="M77" s="5">
        <v>151.96545303619911</v>
      </c>
      <c r="N77" s="5">
        <v>-2.3904898564488737</v>
      </c>
      <c r="O77" s="1" t="str">
        <f>HYPERLINK(".\sm_car_250419_1657\sm_car_250419_1657_076_Ca147TrN_MaLSS_ode23t.png","figure")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23</v>
      </c>
      <c r="K78">
        <v>312</v>
      </c>
      <c r="L78" s="5">
        <v>14.1166939</v>
      </c>
      <c r="M78" s="5">
        <v>229.67321154461391</v>
      </c>
      <c r="N78" s="5">
        <v>5.563980444193338E-3</v>
      </c>
      <c r="O78" s="1" t="str">
        <f>HYPERLINK(".\sm_car_250419_1657\sm_car_250419_1657_077_Ca215TrN_MaWOT_ode23t.png","figure")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23</v>
      </c>
      <c r="K79">
        <v>471</v>
      </c>
      <c r="L79" s="5">
        <v>13.387363799999999</v>
      </c>
      <c r="M79" s="5">
        <v>81.271563573268978</v>
      </c>
      <c r="N79" s="5">
        <v>-0.22186136044426508</v>
      </c>
      <c r="O79" s="1" t="str">
        <f>HYPERLINK(".\sm_car_250419_1657\sm_car_250419_1657_078_Ca215TrN_MaLSS_ode23t.png","figure")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351</v>
      </c>
      <c r="L80" s="5">
        <v>7.1220347000000004</v>
      </c>
      <c r="M80" s="5">
        <v>230.33283938880453</v>
      </c>
      <c r="N80" s="5">
        <v>0.17045651761965117</v>
      </c>
      <c r="O80" s="1" t="str">
        <f>HYPERLINK(".\sm_car_250419_1657\sm_car_250419_1657_079_Ca218TrN_MaWOT_ode23t.png","figure")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483</v>
      </c>
      <c r="L81" s="5">
        <v>8.1749080000000003</v>
      </c>
      <c r="M81" s="5">
        <v>70.960080344879756</v>
      </c>
      <c r="N81" s="5">
        <v>-0.53530893891014242</v>
      </c>
      <c r="O81" s="1" t="str">
        <f>HYPERLINK(".\sm_car_250419_1657\sm_car_250419_1657_080_Ca218TrN_MaLSS_ode23t.png","figure")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387</v>
      </c>
      <c r="L82" s="5">
        <v>11.3582167</v>
      </c>
      <c r="M82" s="5">
        <v>229.77988638318959</v>
      </c>
      <c r="N82" s="5">
        <v>0.17018545667183527</v>
      </c>
      <c r="O82" s="1" t="str">
        <f>HYPERLINK(".\sm_car_250419_1657\sm_car_250419_1657_081_Ca219TrN_MaWOT_ode23t.png","figure")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495</v>
      </c>
      <c r="L83" s="5">
        <v>13.752687699999999</v>
      </c>
      <c r="M83" s="5">
        <v>70.790003929877045</v>
      </c>
      <c r="N83" s="5">
        <v>-0.55657577268808223</v>
      </c>
      <c r="O83" s="1" t="str">
        <f>HYPERLINK(".\sm_car_250419_1657\sm_car_250419_1657_082_Ca219TrN_MaLSS_ode23t.png","figure")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23</v>
      </c>
      <c r="K84">
        <v>942</v>
      </c>
      <c r="L84" s="5">
        <v>51.307783000000001</v>
      </c>
      <c r="M84" s="5">
        <v>224.0141385310298</v>
      </c>
      <c r="N84" s="5">
        <v>-1.1911335358498054</v>
      </c>
      <c r="O84" s="1" t="str">
        <f>HYPERLINK(".\sm_car_250419_1657\sm_car_250419_1657_083_Ca220TrN_MaWOT_ode23t.png","figure")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23</v>
      </c>
      <c r="K85">
        <v>1090</v>
      </c>
      <c r="L85" s="5">
        <v>61.258634299999997</v>
      </c>
      <c r="M85" s="5">
        <v>69.476196968191118</v>
      </c>
      <c r="N85" s="5">
        <v>-1.5018424058964939</v>
      </c>
      <c r="O85" s="1" t="str">
        <f>HYPERLINK(".\sm_car_250419_1657\sm_car_250419_1657_084_Ca220TrN_MaLSS_ode23t.png","figure")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472</v>
      </c>
      <c r="L86" s="5">
        <v>12.038238700000001</v>
      </c>
      <c r="M86" s="5">
        <v>293.17113750064703</v>
      </c>
      <c r="N86" s="5">
        <v>3.7242743443262824E-5</v>
      </c>
      <c r="O86" s="1" t="str">
        <f>HYPERLINK(".\sm_car_250419_1657\sm_car_250419_1657_085_Ca223TrN_MaWOT_ode23t.png","figure")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639</v>
      </c>
      <c r="L87" s="5">
        <v>11.910618100000001</v>
      </c>
      <c r="M87" s="5">
        <v>103.53711333962399</v>
      </c>
      <c r="N87" s="5">
        <v>-0.1534351599510845</v>
      </c>
      <c r="O87" s="1" t="str">
        <f>HYPERLINK(".\sm_car_250419_1657\sm_car_250419_1657_086_Ca223TrN_MaLSS_ode23t.png","figure")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641</v>
      </c>
      <c r="L88" s="5">
        <v>31.508535299999998</v>
      </c>
      <c r="M88" s="5">
        <v>409.21337325219264</v>
      </c>
      <c r="N88" s="5">
        <v>1.5043986214450946</v>
      </c>
      <c r="O88" s="1" t="str">
        <f>HYPERLINK(".\sm_car_250419_1657\sm_car_250419_1657_087_Ca227TrN_MaWOT_ode23t.png","figure")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642</v>
      </c>
      <c r="L89" s="5">
        <v>22.5907537</v>
      </c>
      <c r="M89" s="5">
        <v>156.24538777116962</v>
      </c>
      <c r="N89" s="5">
        <v>-0.37346795595520027</v>
      </c>
      <c r="O89" s="1" t="str">
        <f>HYPERLINK(".\sm_car_250419_1657\sm_car_250419_1657_088_Ca227TrN_MaLSS_ode23t.png","figure")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392</v>
      </c>
      <c r="L90" s="5">
        <v>17.160005200000001</v>
      </c>
      <c r="M90" s="5">
        <v>231.33147106075563</v>
      </c>
      <c r="N90" s="5">
        <v>-3.6510895676562837E-3</v>
      </c>
      <c r="O90" s="1" t="str">
        <f>HYPERLINK(".\sm_car_250419_1657\sm_car_250419_1657_089_Ca008TrN_MaWOT_ode23t_1.png","figure")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547</v>
      </c>
      <c r="L91" s="5">
        <v>20.755107299999999</v>
      </c>
      <c r="M91" s="5">
        <v>71.256758018087169</v>
      </c>
      <c r="N91" s="5">
        <v>-0.53934552002467995</v>
      </c>
      <c r="O91" s="1" t="str">
        <f>HYPERLINK(".\sm_car_250419_1657\sm_car_250419_1657_090_Ca008TrN_MaLSS_ode23t_1.png","figure")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384</v>
      </c>
      <c r="L92" s="5">
        <v>19.4900962</v>
      </c>
      <c r="M92" s="5">
        <v>230.24063688669187</v>
      </c>
      <c r="N92" s="5">
        <v>-1.2060582489864314E-2</v>
      </c>
      <c r="O92" s="1" t="str">
        <f>HYPERLINK(".\sm_car_250419_1657\sm_car_250419_1657_091_Ca009TrN_MaWOT_ode23t_1.png","figure")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540</v>
      </c>
      <c r="L93" s="5">
        <v>23.022545099999999</v>
      </c>
      <c r="M93" s="5">
        <v>70.964971372445817</v>
      </c>
      <c r="N93" s="5">
        <v>-0.53153688578898373</v>
      </c>
      <c r="O93" s="1" t="str">
        <f>HYPERLINK(".\sm_car_250419_1657\sm_car_250419_1657_092_Ca009TrN_MaLSS_ode23t_1.png","figure")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396</v>
      </c>
      <c r="L94" s="5">
        <v>20.543584899999999</v>
      </c>
      <c r="M94" s="5">
        <v>230.12632446268083</v>
      </c>
      <c r="N94" s="5">
        <v>5.3067469313611233E-2</v>
      </c>
      <c r="O94" s="1" t="str">
        <f>HYPERLINK(".\sm_car_250419_1657\sm_car_250419_1657_093_Ca010TrN_MaWOT_ode23t_1.png","figure")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563</v>
      </c>
      <c r="L95" s="5">
        <v>26.730909700000002</v>
      </c>
      <c r="M95" s="5">
        <v>70.975193170242406</v>
      </c>
      <c r="N95" s="5">
        <v>-0.52844182342814072</v>
      </c>
      <c r="O95" s="1" t="str">
        <f>HYPERLINK(".\sm_car_250419_1657\sm_car_250419_1657_094_Ca010TrN_MaLSS_ode23t_1.png","figure")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441</v>
      </c>
      <c r="L96" s="5">
        <v>21.9193879</v>
      </c>
      <c r="M96" s="5">
        <v>229.94654699025313</v>
      </c>
      <c r="N96" s="5">
        <v>5.3779554992056847E-2</v>
      </c>
      <c r="O96" s="1" t="str">
        <f>HYPERLINK(".\sm_car_250419_1657\sm_car_250419_1657_095_Ca011TrN_MaWOT_ode23t_1.png","figure")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599</v>
      </c>
      <c r="L97" s="5">
        <v>28.668718200000001</v>
      </c>
      <c r="M97" s="5">
        <v>70.837024130106698</v>
      </c>
      <c r="N97" s="5">
        <v>-0.51871970830617653</v>
      </c>
      <c r="O97" s="1" t="str">
        <f>HYPERLINK(".\sm_car_250419_1657\sm_car_250419_1657_096_Ca011TrN_MaLSS_ode23t_1.png","figure")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846</v>
      </c>
      <c r="L98" s="5">
        <v>18.971549899999999</v>
      </c>
      <c r="M98" s="5">
        <v>231.17479324928092</v>
      </c>
      <c r="N98" s="5">
        <v>-3.4723158075930538E-3</v>
      </c>
      <c r="O98" s="1" t="str">
        <f>HYPERLINK(".\sm_car_250419_1657\sm_car_250419_1657_097_Ca012TrN_MaWOT_ode23t_1.png","figure")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992</v>
      </c>
      <c r="L99" s="5">
        <v>24.873348100000001</v>
      </c>
      <c r="M99" s="5">
        <v>71.259835365766008</v>
      </c>
      <c r="N99" s="5">
        <v>-0.54570824274626129</v>
      </c>
      <c r="O99" s="1" t="str">
        <f>HYPERLINK(".\sm_car_250419_1657\sm_car_250419_1657_098_Ca012TrN_MaLSS_ode23t_1.png","figure")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855</v>
      </c>
      <c r="L100" s="5">
        <v>21.833971399999999</v>
      </c>
      <c r="M100" s="5">
        <v>230.15253188174046</v>
      </c>
      <c r="N100" s="5">
        <v>-1.1673393116660765E-2</v>
      </c>
      <c r="O100" s="1" t="str">
        <f>HYPERLINK(".\sm_car_250419_1657\sm_car_250419_1657_099_Ca013TrN_MaWOT_ode23t_1.png","figure")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1008</v>
      </c>
      <c r="L101" s="5">
        <v>25.270855600000001</v>
      </c>
      <c r="M101" s="5">
        <v>70.96020968202042</v>
      </c>
      <c r="N101" s="5">
        <v>-0.53947317292295616</v>
      </c>
      <c r="O101" s="1" t="str">
        <f>HYPERLINK(".\sm_car_250419_1657\sm_car_250419_1657_100_Ca013TrN_MaLSS_ode23t_1.png","figure")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900</v>
      </c>
      <c r="L102" s="5">
        <v>20.097160899999999</v>
      </c>
      <c r="M102" s="5">
        <v>230.33279842465532</v>
      </c>
      <c r="N102" s="5">
        <v>5.3355048797920683E-2</v>
      </c>
      <c r="O102" s="1" t="str">
        <f>HYPERLINK(".\sm_car_250419_1657\sm_car_250419_1657_101_Ca014TrN_MaWOT_ode23t_1.png","figure")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1013</v>
      </c>
      <c r="L103" s="5">
        <v>25.0236053</v>
      </c>
      <c r="M103" s="5">
        <v>70.969121384848435</v>
      </c>
      <c r="N103" s="5">
        <v>-0.53564674272303747</v>
      </c>
      <c r="O103" s="1" t="str">
        <f>HYPERLINK(".\sm_car_250419_1657\sm_car_250419_1657_102_Ca014TrN_MaLSS_ode23t_1.png","figure")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902</v>
      </c>
      <c r="L104" s="5">
        <v>21.5908753</v>
      </c>
      <c r="M104" s="5">
        <v>229.86991192063616</v>
      </c>
      <c r="N104" s="5">
        <v>5.3567554408244303E-2</v>
      </c>
      <c r="O104" s="1" t="str">
        <f>HYPERLINK(".\sm_car_250419_1657\sm_car_250419_1657_103_Ca015TrN_MaWOT_ode23t_1.png","figure")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1037</v>
      </c>
      <c r="L105" s="5">
        <v>28.426455300000001</v>
      </c>
      <c r="M105" s="5">
        <v>70.833268588574811</v>
      </c>
      <c r="N105" s="5">
        <v>-0.53220393456305537</v>
      </c>
      <c r="O105" s="1" t="str">
        <f>HYPERLINK(".\sm_car_250419_1657\sm_car_250419_1657_104_Ca015TrN_MaLSS_ode23t_1.png","figure")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400</v>
      </c>
      <c r="L106" s="5">
        <v>5.8108972999999997</v>
      </c>
      <c r="M106" s="5">
        <v>242.58934839007273</v>
      </c>
      <c r="N106" s="5">
        <v>0.23204803080071817</v>
      </c>
      <c r="O106" s="1" t="str">
        <f>HYPERLINK(".\sm_car_250419_1657\sm_car_250419_1657_105_Ca120TrN_MaWOT_ode23t_1.png","figure")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523</v>
      </c>
      <c r="L107" s="5">
        <v>6.4349826999999999</v>
      </c>
      <c r="M107" s="5">
        <v>74.668427791621369</v>
      </c>
      <c r="N107" s="5">
        <v>-0.33829315441325269</v>
      </c>
      <c r="O107" s="1" t="str">
        <f>HYPERLINK(".\sm_car_250419_1657\sm_car_250419_1657_106_Ca120TrN_MaLSS_ode23t_1.png","figure")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5">
        <v>6.3592304999999998</v>
      </c>
      <c r="M108" s="5">
        <v>241.53722643581142</v>
      </c>
      <c r="N108" s="5">
        <v>0.22866020255073893</v>
      </c>
      <c r="O108" s="1" t="str">
        <f>HYPERLINK(".\sm_car_250419_1657\sm_car_250419_1657_107_Ca121TrN_MaWOT_ode23t_1.png","figure")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537</v>
      </c>
      <c r="L109" s="5">
        <v>7.4660247000000002</v>
      </c>
      <c r="M109" s="5">
        <v>74.355289803367924</v>
      </c>
      <c r="N109" s="5">
        <v>-0.33474022111755791</v>
      </c>
      <c r="O109" s="1" t="str">
        <f>HYPERLINK(".\sm_car_250419_1657\sm_car_250419_1657_108_Ca121TrN_MaLSS_ode23t_1.png","figure")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405</v>
      </c>
      <c r="L110" s="5">
        <v>7.1969538999999996</v>
      </c>
      <c r="M110" s="5">
        <v>241.76376885622159</v>
      </c>
      <c r="N110" s="5">
        <v>0.22876873955799948</v>
      </c>
      <c r="O110" s="1" t="str">
        <f>HYPERLINK(".\sm_car_250419_1657\sm_car_250419_1657_109_Ca122TrN_MaWOT_ode23t_1.png","figure")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530</v>
      </c>
      <c r="L111" s="5">
        <v>7.9139154999999999</v>
      </c>
      <c r="M111" s="5">
        <v>74.378736888615563</v>
      </c>
      <c r="N111" s="5">
        <v>-0.33216359084440894</v>
      </c>
      <c r="O111" s="1" t="str">
        <f>HYPERLINK(".\sm_car_250419_1657\sm_car_250419_1657_110_Ca122TrN_MaLSS_ode23t_1.png","figure")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431</v>
      </c>
      <c r="L112" s="5">
        <v>7.2308874000000003</v>
      </c>
      <c r="M112" s="5">
        <v>241.04405702307045</v>
      </c>
      <c r="N112" s="5">
        <v>0.22465404941087591</v>
      </c>
      <c r="O112" s="1" t="str">
        <f>HYPERLINK(".\sm_car_250419_1657\sm_car_250419_1657_111_Ca123TrN_MaWOT_ode23t_1.png","figure")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534</v>
      </c>
      <c r="L113" s="5">
        <v>8.1510943999999999</v>
      </c>
      <c r="M113" s="5">
        <v>74.214808064964018</v>
      </c>
      <c r="N113" s="5">
        <v>-0.33051331145405177</v>
      </c>
      <c r="O113" s="1" t="str">
        <f>HYPERLINK(".\sm_car_250419_1657\sm_car_250419_1657_112_Ca123TrN_MaLSS_ode23t_1.png","figure")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5">
        <v>7.4089622000000004</v>
      </c>
      <c r="M114" s="5">
        <v>242.55761503033963</v>
      </c>
      <c r="N114" s="5">
        <v>0.23285189659838673</v>
      </c>
      <c r="O114" s="1" t="str">
        <f>HYPERLINK(".\sm_car_250419_1657\sm_car_250419_1657_113_Ca124TrN_MaWOT_ode23t_1.png","figure")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 s="5">
        <v>8.5550852000000006</v>
      </c>
      <c r="M115" s="5">
        <v>74.661131377413668</v>
      </c>
      <c r="N115" s="5">
        <v>-0.34138063442205635</v>
      </c>
      <c r="O115" s="1" t="str">
        <f>HYPERLINK(".\sm_car_250419_1657\sm_car_250419_1657_114_Ca124TrN_MaLSS_ode23t_1.png","figure")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5">
        <v>8.4771322999999992</v>
      </c>
      <c r="M116" s="5">
        <v>241.53786644176284</v>
      </c>
      <c r="N116" s="5">
        <v>0.22947290276390778</v>
      </c>
      <c r="O116" s="1" t="str">
        <f>HYPERLINK(".\sm_car_250419_1657\sm_car_250419_1657_115_Ca125TrN_MaWOT_ode23t_1.png","figure")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5">
        <v>9.2503971000000007</v>
      </c>
      <c r="M117" s="5">
        <v>74.343355082946488</v>
      </c>
      <c r="N117" s="5">
        <v>-0.33694502066485432</v>
      </c>
      <c r="O117" s="1" t="str">
        <f>HYPERLINK(".\sm_car_250419_1657\sm_car_250419_1657_116_Ca125TrN_MaLSS_ode23t_1.png","figure")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1014</v>
      </c>
      <c r="L118" s="5">
        <v>8.5833742999999991</v>
      </c>
      <c r="M118" s="5">
        <v>241.64268079198624</v>
      </c>
      <c r="N118" s="5">
        <v>0.22965954868570851</v>
      </c>
      <c r="O118" s="1" t="str">
        <f>HYPERLINK(".\sm_car_250419_1657\sm_car_250419_1657_117_Ca126TrN_MaWOT_ode23t_1.png","figure")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1172</v>
      </c>
      <c r="L119" s="5">
        <v>10.8137215</v>
      </c>
      <c r="M119" s="5">
        <v>74.346502591807294</v>
      </c>
      <c r="N119" s="5">
        <v>-0.33735213046365375</v>
      </c>
      <c r="O119" s="1" t="str">
        <f>HYPERLINK(".\sm_car_250419_1657\sm_car_250419_1657_118_Ca126TrN_MaLSS_ode23t_1.png","figure")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1035</v>
      </c>
      <c r="L120" s="5">
        <v>9.0001051000000007</v>
      </c>
      <c r="M120" s="5">
        <v>240.98541775865615</v>
      </c>
      <c r="N120" s="5">
        <v>0.22848460059372189</v>
      </c>
      <c r="O120" s="1" t="str">
        <f>HYPERLINK(".\sm_car_250419_1657\sm_car_250419_1657_119_Ca127TrN_MaWOT_ode23t_1.png","figure")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1180</v>
      </c>
      <c r="L121" s="5">
        <v>10.8090031</v>
      </c>
      <c r="M121" s="5">
        <v>74.198264424483256</v>
      </c>
      <c r="N121" s="5">
        <v>-0.33249739283872759</v>
      </c>
      <c r="O121" s="1" t="str">
        <f>HYPERLINK(".\sm_car_250419_1657\sm_car_250419_1657_120_Ca127TrN_MaLSS_ode23t_1.png","figure")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649</v>
      </c>
      <c r="L122" s="5">
        <v>59.405107200000003</v>
      </c>
      <c r="M122" s="5">
        <v>405.19260664862708</v>
      </c>
      <c r="N122" s="5">
        <v>1.7009802263684157</v>
      </c>
      <c r="O122" s="1" t="str">
        <f>HYPERLINK(".\sm_car_250419_1657\sm_car_250419_1657_121_Ca140TrN_MaWOT_ode23t_1.png","figure")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641</v>
      </c>
      <c r="L123" s="5">
        <v>37.738035000000004</v>
      </c>
      <c r="M123" s="5">
        <v>154.43021171732994</v>
      </c>
      <c r="N123" s="5">
        <v>-0.58714382604630899</v>
      </c>
      <c r="O123" s="1" t="str">
        <f>HYPERLINK(".\sm_car_250419_1657\sm_car_250419_1657_122_Ca140TrN_MaLSS_ode23t_1.png","figure")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1248</v>
      </c>
      <c r="L124" s="5">
        <v>62.453625000000002</v>
      </c>
      <c r="M124" s="5">
        <v>405.25293322401023</v>
      </c>
      <c r="N124" s="5">
        <v>1.6597821326120024</v>
      </c>
      <c r="O124" s="1" t="str">
        <f>HYPERLINK(".\sm_car_250419_1657\sm_car_250419_1657_123_Ca142TrN_MaWOT_ode23t_1.png","figure")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1229</v>
      </c>
      <c r="L125" s="5">
        <v>40.324640899999999</v>
      </c>
      <c r="M125" s="5">
        <v>154.48303689306778</v>
      </c>
      <c r="N125" s="5">
        <v>-0.58609126258514199</v>
      </c>
      <c r="O125" s="1" t="str">
        <f>HYPERLINK(".\sm_car_250419_1657\sm_car_250419_1657_124_Ca142TrN_MaLSS_ode23t_1.png","figure")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350</v>
      </c>
      <c r="L126" s="5">
        <v>23.629307399999998</v>
      </c>
      <c r="M126" s="5">
        <v>95.812435278094355</v>
      </c>
      <c r="N126" s="5">
        <v>-3.2850699811439822E-2</v>
      </c>
      <c r="O126" s="1" t="str">
        <f>HYPERLINK(".\sm_car_250419_1657\sm_car_250419_1657_125_Ca145TrN_MaWOT_ode23t_1.png","figure")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458</v>
      </c>
      <c r="L127" s="5">
        <v>27.8498588</v>
      </c>
      <c r="M127" s="5">
        <v>25.010760987464323</v>
      </c>
      <c r="N127" s="5">
        <v>-4.9673657871555685E-2</v>
      </c>
      <c r="O127" s="1" t="str">
        <f>HYPERLINK(".\sm_car_250419_1657\sm_car_250419_1657_126_Ca145TrN_MaLSS_ode23t_1.png","figure")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327</v>
      </c>
      <c r="L128" s="5">
        <v>16.554078700000002</v>
      </c>
      <c r="M128" s="5">
        <v>113.9800176569008</v>
      </c>
      <c r="N128" s="5">
        <v>0.53062060546746481</v>
      </c>
      <c r="O128" s="1" t="str">
        <f>HYPERLINK(".\sm_car_250419_1657\sm_car_250419_1657_127_Ca146TrN_MaWOT_ode23t_1.png","figure")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474</v>
      </c>
      <c r="L129" s="5">
        <v>19.906848400000001</v>
      </c>
      <c r="M129" s="5">
        <v>35.601819223991811</v>
      </c>
      <c r="N129" s="5">
        <v>-2.8251014622711665E-2</v>
      </c>
      <c r="O129" s="1" t="str">
        <f>HYPERLINK(".\sm_car_250419_1657\sm_car_250419_1657_128_Ca146TrN_MaLSS_ode23t_1.png","figure")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327</v>
      </c>
      <c r="L130" s="5">
        <v>16.689902799999999</v>
      </c>
      <c r="M130" s="5">
        <v>113.9800176569008</v>
      </c>
      <c r="N130" s="5">
        <v>0.53062060546746481</v>
      </c>
      <c r="O130" s="1" t="str">
        <f>HYPERLINK(".\sm_car_250419_1657\sm_car_250419_1657_129_Ca146TrN_MaWOT_ode23t_1.png","figure")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474</v>
      </c>
      <c r="L131" s="5">
        <v>19.870514100000001</v>
      </c>
      <c r="M131" s="5">
        <v>35.601819223991811</v>
      </c>
      <c r="N131" s="5">
        <v>-2.8251014622711665E-2</v>
      </c>
      <c r="O131" s="1" t="str">
        <f>HYPERLINK(".\sm_car_250419_1657\sm_car_250419_1657_130_Ca146TrN_MaLSS_ode23t_1.png","figure")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558</v>
      </c>
      <c r="L132" s="5">
        <v>43.848519899999999</v>
      </c>
      <c r="M132" s="5">
        <v>179.79356442460451</v>
      </c>
      <c r="N132" s="5">
        <v>0.28784674379046843</v>
      </c>
      <c r="O132" s="1" t="str">
        <f>HYPERLINK(".\sm_car_250419_1657\sm_car_250419_1657_131_Ca161TrN_MaWOT_ode23t_1.png","figure")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701</v>
      </c>
      <c r="L133" s="5">
        <v>51.665725399999999</v>
      </c>
      <c r="M133" s="5">
        <v>154.15615107391989</v>
      </c>
      <c r="N133" s="5">
        <v>-0.54879960675168582</v>
      </c>
      <c r="O133" s="1" t="str">
        <f>HYPERLINK(".\sm_car_250419_1657\sm_car_250419_1657_132_Ca161TrN_MaLSS_ode23t_1.png","figure")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635</v>
      </c>
      <c r="L134" s="5">
        <v>56.574222399999996</v>
      </c>
      <c r="M134" s="5">
        <v>277.45228206101444</v>
      </c>
      <c r="N134" s="5">
        <v>0.69691088266241585</v>
      </c>
      <c r="O134" s="1" t="str">
        <f>HYPERLINK(".\sm_car_250419_1657\sm_car_250419_1657_133_Ca163TrN_MaWOT_ode23t_1.png","figure")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833</v>
      </c>
      <c r="L135" s="5">
        <v>66.0318386</v>
      </c>
      <c r="M135" s="5">
        <v>256.39673174962059</v>
      </c>
      <c r="N135" s="5">
        <v>-0.85635727028308284</v>
      </c>
      <c r="O135" s="1" t="str">
        <f>HYPERLINK(".\sm_car_250419_1657\sm_car_250419_1657_134_Ca163TrN_MaLSS_ode23t_1.png","figure")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304</v>
      </c>
      <c r="L136" s="5">
        <v>23.7925194</v>
      </c>
      <c r="M136" s="5">
        <v>294.61503258025385</v>
      </c>
      <c r="N136" s="5">
        <v>1.1793250706766164E-4</v>
      </c>
      <c r="O136" s="1" t="str">
        <f>HYPERLINK(".\sm_car_250419_1657\sm_car_250419_1657_135_Ca184TrN_MaWOT_ode23t_1.png","figure")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482</v>
      </c>
      <c r="L137" s="5">
        <v>20.296772499999999</v>
      </c>
      <c r="M137" s="5">
        <v>103.55764012584365</v>
      </c>
      <c r="N137" s="5">
        <v>-0.20810011825132796</v>
      </c>
      <c r="O137" s="1" t="str">
        <f>HYPERLINK(".\sm_car_250419_1657\sm_car_250419_1657_136_Ca184TrN_MaLSS_ode23t_1.png","figure")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119</v>
      </c>
      <c r="G138" t="s">
        <v>26</v>
      </c>
      <c r="H138" t="s">
        <v>21</v>
      </c>
      <c r="I138" t="s">
        <v>22</v>
      </c>
      <c r="J138" t="s">
        <v>23</v>
      </c>
      <c r="K138">
        <v>742</v>
      </c>
      <c r="L138" s="5">
        <v>55.943740699999999</v>
      </c>
      <c r="M138" s="5">
        <v>278.59672594824076</v>
      </c>
      <c r="N138" s="5">
        <v>0.71521616788785414</v>
      </c>
      <c r="O138" s="1" t="str">
        <f>HYPERLINK(".\sm_car_250419_1657\sm_car_250419_1657_137_Ca217TrN_MaWOT_ode23t_1.png","figure")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119</v>
      </c>
      <c r="G139" t="s">
        <v>26</v>
      </c>
      <c r="H139" t="s">
        <v>21</v>
      </c>
      <c r="I139" t="s">
        <v>24</v>
      </c>
      <c r="J139" t="s">
        <v>23</v>
      </c>
      <c r="K139">
        <v>850</v>
      </c>
      <c r="L139" s="5">
        <v>59.955084100000001</v>
      </c>
      <c r="M139" s="5">
        <v>110.07354503237877</v>
      </c>
      <c r="N139" s="5">
        <v>-0.35681640156644462</v>
      </c>
      <c r="O139" s="1" t="str">
        <f>HYPERLINK(".\sm_car_250419_1657\sm_car_250419_1657_138_Ca217TrN_MaLSS_ode23t_1.png","figure")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783</v>
      </c>
      <c r="L140" s="5">
        <v>17.922408699999998</v>
      </c>
      <c r="M140" s="5">
        <v>254.56749076352503</v>
      </c>
      <c r="N140" s="5">
        <v>3.4311263244708456E-3</v>
      </c>
      <c r="O140" s="1" t="str">
        <f>HYPERLINK(".\sm_car_250419_1657\sm_car_250419_1657_139_Ca012TrN_MaDLC_ode23t_1.png","figure")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928</v>
      </c>
      <c r="L141" s="5">
        <v>22.9579284</v>
      </c>
      <c r="M141" s="5">
        <v>74.817396012653305</v>
      </c>
      <c r="N141" s="5">
        <v>0.72114502302314698</v>
      </c>
      <c r="O141" s="1" t="str">
        <f>HYPERLINK(".\sm_car_250419_1657\sm_car_250419_1657_140_Ca012TrN_MaIPA_ode23t_1.png","figure")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769</v>
      </c>
      <c r="L142" s="5">
        <v>21.3928516</v>
      </c>
      <c r="M142" s="5">
        <v>255.39280971530877</v>
      </c>
      <c r="N142" s="5">
        <v>-5.0104450934957967E-3</v>
      </c>
      <c r="O142" s="1" t="str">
        <f>HYPERLINK(".\sm_car_250419_1657\sm_car_250419_1657_141_Ca142TrN_MaDLC_ode23t_1.png","figure")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3406</v>
      </c>
      <c r="L143" s="5">
        <v>281.29592730000002</v>
      </c>
      <c r="M143" s="5">
        <v>83.377687282025008</v>
      </c>
      <c r="N143" s="5">
        <v>0.85372798771652514</v>
      </c>
      <c r="O143" s="1" t="str">
        <f>HYPERLINK(".\sm_car_250419_1657\sm_car_250419_1657_142_Ca142TrN_MaIPA_ode23t_1.png","figure")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477</v>
      </c>
      <c r="L144" s="5">
        <v>28.081431299999998</v>
      </c>
      <c r="M144" s="5">
        <v>255.34631526811773</v>
      </c>
      <c r="N144" s="5">
        <v>4.1404973403378342E-2</v>
      </c>
      <c r="O144" s="1" t="str">
        <f>HYPERLINK(".\sm_car_250419_1657\sm_car_250419_1657_143_Ca145TrN_MaDLC_ode23t_1.png","figure")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307</v>
      </c>
      <c r="L145" s="5">
        <v>19.013576</v>
      </c>
      <c r="M145" s="5">
        <v>28.089217897090172</v>
      </c>
      <c r="N145" s="5">
        <v>1.5872621410329163E-2</v>
      </c>
      <c r="O145" s="1" t="str">
        <f>HYPERLINK(".\sm_car_250419_1657\sm_car_250419_1657_144_Ca145TrN_MaIPA_ode23t_1.png","figure")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118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 s="5">
        <v>18.403644700000001</v>
      </c>
      <c r="M146" s="5">
        <v>254.78912772422149</v>
      </c>
      <c r="N146" s="5">
        <v>1.1784061472128293E-2</v>
      </c>
      <c r="O146" s="1" t="str">
        <f>HYPERLINK(".\sm_car_250419_1657\sm_car_250419_1657_145_Ca184TrN_MaDLC_ode23t_1.png","figure")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118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337</v>
      </c>
      <c r="L147" s="5">
        <v>21.638798000000001</v>
      </c>
      <c r="M147" s="5">
        <v>55.271572856408717</v>
      </c>
      <c r="N147" s="5">
        <v>5.7694528892826289E-3</v>
      </c>
      <c r="O147" s="1" t="str">
        <f>HYPERLINK(".\sm_car_250419_1657\sm_car_250419_1657_146_Ca184TrN_MaIPA_ode23t_1.png","figure")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1958</v>
      </c>
      <c r="L148" s="5">
        <v>43.6443911</v>
      </c>
      <c r="M148" s="5">
        <v>255.93050785726945</v>
      </c>
      <c r="N148" s="5">
        <v>1.4006135787396623E-2</v>
      </c>
      <c r="O148" s="1" t="str">
        <f>HYPERLINK(".\sm_car_250419_1657\sm_car_250419_1657_147_Ca204TrN_MaDLC_ode23t_1.png","figure")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677</v>
      </c>
      <c r="L149" s="5">
        <v>20.457116800000001</v>
      </c>
      <c r="M149" s="5">
        <v>26.037741702835117</v>
      </c>
      <c r="N149" s="5">
        <v>9.6604379917773348E-3</v>
      </c>
      <c r="O149" s="1" t="str">
        <f>HYPERLINK(".\sm_car_250419_1657\sm_car_250419_1657_148_Ca204TrN_MaIPA_ode23t_1.png","figure")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2716</v>
      </c>
      <c r="L150" s="5">
        <v>51.5780569</v>
      </c>
      <c r="M150" s="5">
        <v>-2.0396880601589229E-2</v>
      </c>
      <c r="N150" s="5">
        <v>-0.62224105249811623</v>
      </c>
      <c r="O150" s="1" t="str">
        <f>HYPERLINK(".\sm_car_250419_1657\sm_car_250419_1657_149_Ca012TrN_MaMPK_ode23t_1.png","figure")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3120</v>
      </c>
      <c r="L151" s="5">
        <v>58.848683000000001</v>
      </c>
      <c r="M151" s="5">
        <v>0.7865657148635492</v>
      </c>
      <c r="N151" s="5">
        <v>-0.32243230539683365</v>
      </c>
      <c r="O151" s="1" t="str">
        <f>HYPERLINK(".\sm_car_250419_1657\sm_car_250419_1657_150_Ca012TrN_MaMPC_ode23t_1.png","figure")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2575</v>
      </c>
      <c r="L152" s="5">
        <v>101.6271569</v>
      </c>
      <c r="M152" s="5">
        <v>-1.8385542097239277E-2</v>
      </c>
      <c r="N152" s="5">
        <v>-0.54657006494209193</v>
      </c>
      <c r="O152" s="1" t="str">
        <f>HYPERLINK(".\sm_car_250419_1657\sm_car_250419_1657_151_Ca142TrN_MaMPK_ode23t_1.png","figure")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3118</v>
      </c>
      <c r="L153" s="5">
        <v>117.81948509999999</v>
      </c>
      <c r="M153" s="5">
        <v>0.7883338074692734</v>
      </c>
      <c r="N153" s="5">
        <v>-0.36554301900521546</v>
      </c>
      <c r="O153" s="1" t="str">
        <f>HYPERLINK(".\sm_car_250419_1657\sm_car_250419_1657_152_Ca142TrN_MaMPC_ode23t_1.png","figure")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2872</v>
      </c>
      <c r="L154" s="5">
        <v>25.073383700000001</v>
      </c>
      <c r="M154" s="5">
        <v>-1.7009762451176483E-2</v>
      </c>
      <c r="N154" s="5">
        <v>-0.52484024733744905</v>
      </c>
      <c r="O154" s="1" t="str">
        <f>HYPERLINK(".\sm_car_250419_1657\sm_car_250419_1657_153_Ca116TrN_MaMPK_ode23t_1.png","figure")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3366</v>
      </c>
      <c r="L155" s="5">
        <v>26.6971843</v>
      </c>
      <c r="M155" s="5">
        <v>0.78777276892973447</v>
      </c>
      <c r="N155" s="5">
        <v>-0.35490619050324107</v>
      </c>
      <c r="O155" s="1" t="str">
        <f>HYPERLINK(".\sm_car_250419_1657\sm_car_250419_1657_154_Ca116TrN_MaMPC_ode23t_1.png","figure")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2703</v>
      </c>
      <c r="L156" s="5">
        <v>87.304264399999994</v>
      </c>
      <c r="M156" s="5">
        <v>-1.3427211090704244E-2</v>
      </c>
      <c r="N156" s="5">
        <v>-0.38960276536515187</v>
      </c>
      <c r="O156" s="1" t="str">
        <f>HYPERLINK(".\sm_car_250419_1657\sm_car_250419_1657_155_Ca143TrN_MaMPK_ode23t_1.png","figure")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2901</v>
      </c>
      <c r="L157" s="5">
        <v>105.2616718</v>
      </c>
      <c r="M157" s="5">
        <v>0.78782737195858488</v>
      </c>
      <c r="N157" s="5">
        <v>-0.2585573420781172</v>
      </c>
      <c r="O157" s="1" t="str">
        <f>HYPERLINK(".\sm_car_250419_1657\sm_car_250419_1657_156_Ca143TrN_MaMPC_ode23t_1.png","figure")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3166</v>
      </c>
      <c r="L158" s="5">
        <v>78.297409400000006</v>
      </c>
      <c r="M158" s="5">
        <v>-1.4892348872122541E-2</v>
      </c>
      <c r="N158" s="5">
        <v>-0.55567266465606968</v>
      </c>
      <c r="O158" s="1" t="str">
        <f>HYPERLINK(".\sm_car_250419_1657\sm_car_250419_1657_157_Ca166TrN_MaMPK_ode23t_1.png","figure")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3587</v>
      </c>
      <c r="L159" s="5">
        <v>95.156735900000001</v>
      </c>
      <c r="M159" s="5">
        <v>0.78717764975603011</v>
      </c>
      <c r="N159" s="5">
        <v>-0.35636319727903626</v>
      </c>
      <c r="O159" s="1" t="str">
        <f>HYPERLINK(".\sm_car_250419_1657\sm_car_250419_1657_158_Ca166TrN_MaMPC_ode23t_1.png","figure")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3143</v>
      </c>
      <c r="L160" s="5">
        <v>68.760786999999993</v>
      </c>
      <c r="M160" s="5">
        <v>-1.0512008846666338E-2</v>
      </c>
      <c r="N160" s="5">
        <v>-0.55661490521723422</v>
      </c>
      <c r="O160" s="1" t="str">
        <f>HYPERLINK(".\sm_car_250419_1657\sm_car_250419_1657_159_Ca169TrN_MaMPK_ode23t_1.png","figure")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3369</v>
      </c>
      <c r="L161" s="5">
        <v>72.417183899999998</v>
      </c>
      <c r="M161" s="5">
        <v>0.78803928517113775</v>
      </c>
      <c r="N161" s="5">
        <v>-0.35561085613966459</v>
      </c>
      <c r="O161" s="1" t="str">
        <f>HYPERLINK(".\sm_car_250419_1657\sm_car_250419_1657_160_Ca169TrN_MaMPC_ode23t_1.png","figure")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118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 s="5">
        <v>89.024923400000006</v>
      </c>
      <c r="M162" s="5">
        <v>6.408517332402594E-3</v>
      </c>
      <c r="N162" s="5">
        <v>-0.69731076330967923</v>
      </c>
      <c r="O162" s="1" t="str">
        <f>HYPERLINK(".\sm_car_250419_1657\sm_car_250419_1657_161_Ca184TrN_MaMPK_ode23t_1.png","figure")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118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 s="5">
        <v>83.388394599999998</v>
      </c>
      <c r="M163" s="5">
        <v>0.78856473189526</v>
      </c>
      <c r="N163" s="5">
        <v>-0.32948899606388127</v>
      </c>
      <c r="O163" s="1" t="str">
        <f>HYPERLINK(".\sm_car_250419_1657\sm_car_250419_1657_162_Ca184TrN_MaMPC_ode23t_1.png","figure")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3148</v>
      </c>
      <c r="L164" s="5">
        <v>71.050008899999995</v>
      </c>
      <c r="M164" s="5">
        <v>-1.6420660378879223E-2</v>
      </c>
      <c r="N164" s="5">
        <v>-0.55651495002703733</v>
      </c>
      <c r="O164" s="1" t="str">
        <f>HYPERLINK(".\sm_car_250419_1657\sm_car_250419_1657_163_Ca195TrN_MaMPK_ode23t_1.png","figure")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3393</v>
      </c>
      <c r="L165" s="5">
        <v>69.126569200000006</v>
      </c>
      <c r="M165" s="5">
        <v>0.78919562845787894</v>
      </c>
      <c r="N165" s="5">
        <v>-0.3556279362639167</v>
      </c>
      <c r="O165" s="1" t="str">
        <f>HYPERLINK(".\sm_car_250419_1657\sm_car_250419_1657_164_Ca195TrN_MaMPC_ode23t_1.png","figure")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118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2115</v>
      </c>
      <c r="L166" s="5">
        <v>55.795766200000003</v>
      </c>
      <c r="M166" s="5">
        <v>-2.1272834075709388E-2</v>
      </c>
      <c r="N166" s="5">
        <v>-0.69680057239394144</v>
      </c>
      <c r="O166" s="1" t="str">
        <f>HYPERLINK(".\sm_car_250419_1657\sm_car_250419_1657_165_Ca198TrN_MaMPK_ode23t_1.png","figure")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118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2167</v>
      </c>
      <c r="L167" s="5">
        <v>57.1911858</v>
      </c>
      <c r="M167" s="5">
        <v>0.78899044648266781</v>
      </c>
      <c r="N167" s="5">
        <v>-0.32939130989377702</v>
      </c>
      <c r="O167" s="1" t="str">
        <f>HYPERLINK(".\sm_car_250419_1657\sm_car_250419_1657_166_Ca198TrN_MaMPC_ode23t_1.png","figure")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514</v>
      </c>
      <c r="L168" s="5">
        <v>20.941984999999999</v>
      </c>
      <c r="M168" s="5">
        <v>72.550969564468815</v>
      </c>
      <c r="N168" s="5">
        <v>-0.8036053576977974</v>
      </c>
      <c r="O168" s="1" t="str">
        <f>HYPERLINK(".\sm_car_250419_1657\sm_car_250419_1657_167_Ca151TrN_MaLSS_ode23t_1.png","figure")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533</v>
      </c>
      <c r="L169" s="5">
        <v>21.796305100000001</v>
      </c>
      <c r="M169" s="5">
        <v>70.9567695331057</v>
      </c>
      <c r="N169" s="5">
        <v>-0.53380888182034369</v>
      </c>
      <c r="O169" s="1" t="str">
        <f>HYPERLINK(".\sm_car_250419_1657\sm_car_250419_1657_168_Ca152TrN_MaLSS_ode23t_1.png","figure")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541</v>
      </c>
      <c r="L170" s="5">
        <v>23.064728599999999</v>
      </c>
      <c r="M170" s="5">
        <v>70.800915503415624</v>
      </c>
      <c r="N170" s="5">
        <v>-0.86780573836132746</v>
      </c>
      <c r="O170" s="1" t="str">
        <f>HYPERLINK(".\sm_car_250419_1657\sm_car_250419_1657_169_Ca153TrN_MaLSS_ode23t_1.png","figure")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489</v>
      </c>
      <c r="L171" s="5">
        <v>25.6782459</v>
      </c>
      <c r="M171" s="5">
        <v>70.980473045280206</v>
      </c>
      <c r="N171" s="5">
        <v>-0.35984349513804892</v>
      </c>
      <c r="O171" s="1" t="str">
        <f>HYPERLINK(".\sm_car_250419_1657\sm_car_250419_1657_170_Ca154TrN_MaLSS_ode23t_1.png","figure")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537</v>
      </c>
      <c r="L172" s="5">
        <v>29.274305099999999</v>
      </c>
      <c r="M172" s="5">
        <v>70.85786563322084</v>
      </c>
      <c r="N172" s="5">
        <v>-0.84415720056439758</v>
      </c>
      <c r="O172" s="1" t="str">
        <f>HYPERLINK(".\sm_car_250419_1657\sm_car_250419_1657_171_Ca155TrN_MaLSS_ode23t_1.png","figure")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5">
        <v>14.9380551</v>
      </c>
      <c r="M173" s="5">
        <v>231.38923252163076</v>
      </c>
      <c r="N173" s="5">
        <v>2.2944610708496901E-3</v>
      </c>
      <c r="O173" s="1" t="str">
        <f>HYPERLINK(".\sm_car_250419_1657\sm_car_250419_1657_172_Ca004TrN_MaWOT_ode3_1.png","figure")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5">
        <v>11.6982613</v>
      </c>
      <c r="M174" s="5">
        <v>71.253969951402098</v>
      </c>
      <c r="N174" s="5">
        <v>-0.54014322697826567</v>
      </c>
      <c r="O174" s="1" t="str">
        <f>HYPERLINK(".\sm_car_250419_1657\sm_car_250419_1657_173_Ca004TrN_MaLSS_ode3_1.png","figure")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5">
        <v>11.8663518</v>
      </c>
      <c r="M175" s="5">
        <v>63.785889456714656</v>
      </c>
      <c r="N175" s="5">
        <v>-25.043861215377692</v>
      </c>
      <c r="O175" s="1" t="str">
        <f>HYPERLINK(".\sm_car_250419_1657\sm_car_250419_1657_174_Ca004TrN_MaTUR_ode3_1.png","figure")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5">
        <v>6.6266315999999996</v>
      </c>
      <c r="M176" s="5">
        <v>242.70379428436041</v>
      </c>
      <c r="N176" s="5">
        <v>0.23327324309701689</v>
      </c>
      <c r="O176" s="1" t="str">
        <f>HYPERLINK(".\sm_car_250419_1657\sm_car_250419_1657_175_Ca116TrN_MaWOT_ode3_1.png","figure")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5">
        <v>5.5412020999999996</v>
      </c>
      <c r="M177" s="5">
        <v>74.659491982450774</v>
      </c>
      <c r="N177" s="5">
        <v>-0.34093758006291858</v>
      </c>
      <c r="O177" s="1" t="str">
        <f>HYPERLINK(".\sm_car_250419_1657\sm_car_250419_1657_176_Ca116TrN_MaLSS_ode3_1.png","figure")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5">
        <v>5.4582752000000001</v>
      </c>
      <c r="M178" s="5">
        <v>71.32397117118802</v>
      </c>
      <c r="N178" s="5">
        <v>-17.591551103430934</v>
      </c>
      <c r="O178" s="1" t="str">
        <f>HYPERLINK(".\sm_car_250419_1657\sm_car_250419_1657_177_Ca116TrN_MaTUR_ode3_1.png","figure")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5">
        <v>4.0726354000000002</v>
      </c>
      <c r="M179" s="5">
        <v>242.88013068819623</v>
      </c>
      <c r="N179" s="5">
        <v>0.23307974035338433</v>
      </c>
      <c r="O179" s="1" t="str">
        <f>HYPERLINK(".\sm_car_250419_1657\sm_car_250419_1657_178_Ca124TrN_MaWOT_ode3_1.png","figure")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5">
        <v>3.2892266000000001</v>
      </c>
      <c r="M180" s="5">
        <v>74.798394612599097</v>
      </c>
      <c r="N180" s="5">
        <v>-0.34251622055333664</v>
      </c>
      <c r="O180" s="1" t="str">
        <f>HYPERLINK(".\sm_car_250419_1657\sm_car_250419_1657_179_Ca124TrN_MaLSS_ode3_1.png","figure")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5">
        <v>3.3443749999999999</v>
      </c>
      <c r="M181" s="5">
        <v>71.449352968456878</v>
      </c>
      <c r="N181" s="5">
        <v>-17.63759605520924</v>
      </c>
      <c r="O181" s="1" t="str">
        <f>HYPERLINK(".\sm_car_250419_1657\sm_car_250419_1657_180_Ca124TrN_MaTUR_ode3_1.png","figure")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5">
        <v>20.0157256</v>
      </c>
      <c r="M182" s="5">
        <v>405.30632134100546</v>
      </c>
      <c r="N182" s="5">
        <v>1.5698091305946216</v>
      </c>
      <c r="O182" s="1" t="str">
        <f>HYPERLINK(".\sm_car_250419_1657\sm_car_250419_1657_181_Ca141TrN_MaWOT_ode3_1.png","figure")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5">
        <v>16.7362167</v>
      </c>
      <c r="M183" s="5">
        <v>154.47541568034066</v>
      </c>
      <c r="N183" s="5">
        <v>-0.5837101190115932</v>
      </c>
      <c r="O183" s="1" t="str">
        <f>HYPERLINK(".\sm_car_250419_1657\sm_car_250419_1657_182_Ca141TrN_MaLSS_ode3_1.png","figure")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5">
        <v>16.893512900000001</v>
      </c>
      <c r="M184" s="5">
        <v>98.346090981501419</v>
      </c>
      <c r="N184" s="5">
        <v>-87.528834297815479</v>
      </c>
      <c r="O184" s="1" t="str">
        <f>HYPERLINK(".\sm_car_250419_1657\sm_car_250419_1657_183_Ca141TrN_MaTUR_ode3_1.png","figure")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2853</v>
      </c>
      <c r="L185" s="5">
        <v>12.8125754</v>
      </c>
      <c r="M185" s="5">
        <v>96.209777371576479</v>
      </c>
      <c r="N185" s="5">
        <v>-6.268717987411708E-2</v>
      </c>
      <c r="O185" s="1" t="str">
        <f>HYPERLINK(".\sm_car_250419_1657\sm_car_250419_1657_184_Ca145TrN_MaWOT_ode3_1.png","figure")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2381</v>
      </c>
      <c r="L186" s="5">
        <v>10.7254267</v>
      </c>
      <c r="M186" s="5">
        <v>25.347056822807058</v>
      </c>
      <c r="N186" s="5">
        <v>-5.5468035674094057E-2</v>
      </c>
      <c r="O186" s="1" t="str">
        <f>HYPERLINK(".\sm_car_250419_1657\sm_car_250419_1657_185_Ca145TrN_MaLSS_ode3_1.png","figure")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5">
        <v>10.7837874</v>
      </c>
      <c r="M187" s="5">
        <v>25.18709553334434</v>
      </c>
      <c r="N187" s="5">
        <v>-2.6264793968017099</v>
      </c>
      <c r="O187" s="1" t="str">
        <f>HYPERLINK(".\sm_car_250419_1657\sm_car_250419_1657_186_Ca145TrN_MaTUR_ode3_1.png","figure")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2855</v>
      </c>
      <c r="L188" s="5">
        <v>14.4918814</v>
      </c>
      <c r="M188" s="5">
        <v>96.878381386336329</v>
      </c>
      <c r="N188" s="5">
        <v>0.14646621937649884</v>
      </c>
      <c r="O188" s="1" t="str">
        <f>HYPERLINK(".\sm_car_250419_1657\sm_car_250419_1657_187_Ca199TrN_MaWOT_ode3_1.png","figure")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2380</v>
      </c>
      <c r="L189" s="5">
        <v>12.1486261</v>
      </c>
      <c r="M189" s="5">
        <v>25.961292515468749</v>
      </c>
      <c r="N189" s="5">
        <v>-2.8540310149333017E-2</v>
      </c>
      <c r="O189" s="1" t="str">
        <f>HYPERLINK(".\sm_car_250419_1657\sm_car_250419_1657_188_Ca199TrN_MaLSS_ode3_1.png","figure")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5">
        <v>12.1886435</v>
      </c>
      <c r="M190" s="5">
        <v>25.754329299585113</v>
      </c>
      <c r="N190" s="5">
        <v>-2.678209467543446</v>
      </c>
      <c r="O190" s="1" t="str">
        <f>HYPERLINK(".\sm_car_250419_1657\sm_car_250419_1657_189_Ca199TrN_MaTUR_ode3_1.png","figure")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547</v>
      </c>
      <c r="L191" s="5">
        <v>16.492887899999999</v>
      </c>
      <c r="M191" s="5">
        <v>253.6570682801123</v>
      </c>
      <c r="N191" s="5">
        <v>-6.5217475972145778E-3</v>
      </c>
      <c r="O191" s="1" t="str">
        <f>HYPERLINK(".\sm_car_250419_1657\sm_car_250419_1657_190_Ca139TrN_MaDLC_ode23t_1.png","figure")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802</v>
      </c>
      <c r="L192" s="5">
        <v>51.510124099999999</v>
      </c>
      <c r="M192" s="5">
        <v>253.18989287634679</v>
      </c>
      <c r="N192" s="5">
        <v>0.17624191621406737</v>
      </c>
      <c r="O192" s="1" t="str">
        <f>HYPERLINK(".\sm_car_250419_1657\sm_car_250419_1657_191_Ca139TrE_MaDLC_ode23t_1.png","figure")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918</v>
      </c>
      <c r="L193" s="5">
        <v>53.109884299999997</v>
      </c>
      <c r="M193" s="5">
        <v>254.49638003125017</v>
      </c>
      <c r="N193" s="5">
        <v>-5.7884488945099122E-3</v>
      </c>
      <c r="O193" s="1" t="str">
        <f>HYPERLINK(".\sm_car_250419_1657\sm_car_250419_1657_192_Ca139TrT_MaDLC_ode23t_1.png","figure")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780</v>
      </c>
      <c r="L194" s="5">
        <v>36.377172999999999</v>
      </c>
      <c r="M194" s="5">
        <v>254.30819553270783</v>
      </c>
      <c r="N194" s="5">
        <v>1.1754182411793934E-2</v>
      </c>
      <c r="O194" s="1" t="str">
        <f>HYPERLINK(".\sm_car_250419_1657\sm_car_250419_1657_193_Ca139TrE_MaDLC_ode23t_1.png","figure")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630</v>
      </c>
      <c r="L195" s="5">
        <v>17.0996056</v>
      </c>
      <c r="M195" s="5">
        <v>253.92308379845394</v>
      </c>
      <c r="N195" s="5">
        <v>3.3326829770601307E-3</v>
      </c>
      <c r="O195" s="1" t="str">
        <f>HYPERLINK(".\sm_car_250419_1657\sm_car_250419_1657_194_Ca002TrN_MaDLC_ode23t_1.png","figure")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792</v>
      </c>
      <c r="L196" s="5">
        <v>36.957389399999997</v>
      </c>
      <c r="M196" s="5">
        <v>253.84025653864103</v>
      </c>
      <c r="N196" s="5">
        <v>3.3951229627104951E-3</v>
      </c>
      <c r="O196" s="1" t="str">
        <f>HYPERLINK(".\sm_car_250419_1657\sm_car_250419_1657_195_Ca002TrE_MaDLC_ode23t_1.png","figure")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1025</v>
      </c>
      <c r="L197" s="5">
        <v>56.168367099999998</v>
      </c>
      <c r="M197" s="5">
        <v>253.7327665695131</v>
      </c>
      <c r="N197" s="5">
        <v>3.4467799354258588E-3</v>
      </c>
      <c r="O197" s="1" t="str">
        <f>HYPERLINK(".\sm_car_250419_1657\sm_car_250419_1657_196_Ca002TrT_MaDLC_ode23t_1.png","figure")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794</v>
      </c>
      <c r="L198" s="5">
        <v>28.187715399999998</v>
      </c>
      <c r="M198" s="5">
        <v>253.29397665475307</v>
      </c>
      <c r="N198" s="5">
        <v>3.6722929036887564E-3</v>
      </c>
      <c r="O198" s="1" t="str">
        <f>HYPERLINK(".\sm_car_250419_1657\sm_car_250419_1657_197_Ca002TrE_MaDLC_ode23t_1.png","figure")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477</v>
      </c>
      <c r="L199" s="5">
        <v>28.828770500000001</v>
      </c>
      <c r="M199" s="5">
        <v>255.34631526811773</v>
      </c>
      <c r="N199" s="5">
        <v>4.1404973403378342E-2</v>
      </c>
      <c r="O199" s="1" t="str">
        <f>HYPERLINK(".\sm_car_250419_1657\sm_car_250419_1657_198_Ca145TrN_MaDLC_ode23t_1.png","figure")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555</v>
      </c>
      <c r="L200" s="5">
        <v>55.194913900000003</v>
      </c>
      <c r="M200" s="5">
        <v>254.12693259583779</v>
      </c>
      <c r="N200" s="5">
        <v>4.6222758738834635E-2</v>
      </c>
      <c r="O200" s="1" t="str">
        <f>HYPERLINK(".\sm_car_250419_1657\sm_car_250419_1657_199_Ca145TrE_MaDLC_ode23t_1.png","figure")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644</v>
      </c>
      <c r="L201" s="5">
        <v>64.458462699999998</v>
      </c>
      <c r="M201" s="5">
        <v>254.32702139896276</v>
      </c>
      <c r="N201" s="5">
        <v>4.5126125037331377E-2</v>
      </c>
      <c r="O201" s="1" t="str">
        <f>HYPERLINK(".\sm_car_250419_1657\sm_car_250419_1657_200_Ca145TrT_MaDLC_ode23t_1.png","figure")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554</v>
      </c>
      <c r="L202" s="5">
        <v>47.4200315</v>
      </c>
      <c r="M202" s="5">
        <v>253.34052125469043</v>
      </c>
      <c r="N202" s="5">
        <v>4.9235857675917316E-2</v>
      </c>
      <c r="O202" s="1" t="str">
        <f>HYPERLINK(".\sm_car_250419_1657\sm_car_250419_1657_201_Ca145TrE_MaDLC_ode23t_1.png","figure")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482</v>
      </c>
      <c r="L203" s="5">
        <v>12.236652299999999</v>
      </c>
      <c r="M203" s="5">
        <v>255.34532281883622</v>
      </c>
      <c r="N203" s="5">
        <v>4.117064465929765E-2</v>
      </c>
      <c r="O203" s="1" t="str">
        <f>HYPERLINK(".\sm_car_250419_1657\sm_car_250419_1657_202_Ca199TrN_MaDLC_ode23t_1.png","figure")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562</v>
      </c>
      <c r="L204" s="5">
        <v>29.006168899999999</v>
      </c>
      <c r="M204" s="5">
        <v>254.12790602743627</v>
      </c>
      <c r="N204" s="5">
        <v>4.625038324900288E-2</v>
      </c>
      <c r="O204" s="1" t="str">
        <f>HYPERLINK(".\sm_car_250419_1657\sm_car_250419_1657_203_Ca199TrE_MaDLC_ode23t_1.png","figure")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650</v>
      </c>
      <c r="L205" s="5">
        <v>30.4314614</v>
      </c>
      <c r="M205" s="5">
        <v>253.94434993250638</v>
      </c>
      <c r="N205" s="5">
        <v>4.6569970275828432E-2</v>
      </c>
      <c r="O205" s="1" t="str">
        <f>HYPERLINK(".\sm_car_250419_1657\sm_car_250419_1657_204_Ca199TrT_MaDLC_ode23t_1.png","figure")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558</v>
      </c>
      <c r="L206" s="5">
        <v>20.9880213</v>
      </c>
      <c r="M206" s="5">
        <v>254.12642196853864</v>
      </c>
      <c r="N206" s="5">
        <v>4.6241324696821628E-2</v>
      </c>
      <c r="O206" s="1" t="str">
        <f>HYPERLINK(".\sm_car_250419_1657\sm_car_250419_1657_205_Ca199TrE_MaDLC_ode23t_1.png","figure")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471</v>
      </c>
      <c r="L207" s="5">
        <v>19.083550500000001</v>
      </c>
      <c r="M207" s="5">
        <v>259.5985912081581</v>
      </c>
      <c r="N207" s="5">
        <v>5.0013964459663631</v>
      </c>
      <c r="O207" s="1" t="str">
        <f>HYPERLINK(".\sm_car_250419_1657\sm_car_250419_1657_206_Ca189TrE_MaTRD_ode23t_1.png","figure")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626</v>
      </c>
      <c r="L208" s="5">
        <v>24.428034499999999</v>
      </c>
      <c r="M208" s="5">
        <v>259.57163280889881</v>
      </c>
      <c r="N208" s="5">
        <v>4.9128686319127439</v>
      </c>
      <c r="O208" s="1" t="str">
        <f>HYPERLINK(".\sm_car_250419_1657\sm_car_250419_1657_207_Ca189TrU_MaTRD_ode23t_1.png","figure")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669</v>
      </c>
      <c r="L209" s="5">
        <v>15.413932000000001</v>
      </c>
      <c r="M209" s="5">
        <v>-5.792134717352404E-3</v>
      </c>
      <c r="N209" s="5">
        <v>-2.3696198910533317E-4</v>
      </c>
      <c r="O209" s="1" t="str">
        <f>HYPERLINK(".\sm_car_250419_1657\sm_car_250419_1657_208_Ca149TrN_MaPST_ode23t_1.png","figure")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1574</v>
      </c>
      <c r="L210" s="5">
        <v>70.756740600000001</v>
      </c>
      <c r="M210" s="5">
        <v>36.457966982251705</v>
      </c>
      <c r="N210" s="5">
        <v>0.34796636885837628</v>
      </c>
      <c r="O210" s="1" t="str">
        <f>HYPERLINK(".\sm_car_250419_1657\sm_car_250419_1657_209_Ca139TrN_MaSKD_ode23t_1.png","figure")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1065</v>
      </c>
      <c r="L211" s="5">
        <v>58.412000300000003</v>
      </c>
      <c r="M211" s="5">
        <v>3.4881489021109324</v>
      </c>
      <c r="N211" s="5">
        <v>27.076691664213193</v>
      </c>
      <c r="O211" s="1" t="str">
        <f>HYPERLINK(".\sm_car_250419_1657\sm_car_250419_1657_210_Ca139TrN_MaRAD_ode23t_1.png","figure")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118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 s="5">
        <v>86.898357399999995</v>
      </c>
      <c r="M212" s="5">
        <v>36.65668435430662</v>
      </c>
      <c r="N212" s="5">
        <v>0.23964954791487972</v>
      </c>
      <c r="O212" s="1" t="str">
        <f>HYPERLINK(".\sm_car_250419_1657\sm_car_250419_1657_211_Ca184TrN_MaSKD_ode23t_1.png","figure")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118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 s="5">
        <v>38.354240599999997</v>
      </c>
      <c r="M213" s="5">
        <v>13.884770448163954</v>
      </c>
      <c r="N213" s="5">
        <v>23.76345329938292</v>
      </c>
      <c r="O213" s="1" t="str">
        <f>HYPERLINK(".\sm_car_250419_1657\sm_car_250419_1657_212_Ca184TrN_MaRAD_ode23t_1.png","figure")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118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1409</v>
      </c>
      <c r="L214" s="5">
        <v>54.780722699999998</v>
      </c>
      <c r="M214" s="5">
        <v>36.661450321107544</v>
      </c>
      <c r="N214" s="5">
        <v>0.2393551803041169</v>
      </c>
      <c r="O214" s="1" t="str">
        <f>HYPERLINK(".\sm_car_250419_1657\sm_car_250419_1657_213_Ca198TrN_MaSKD_ode23t_1.png","figure")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118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662</v>
      </c>
      <c r="L215" s="5">
        <v>24.4365086</v>
      </c>
      <c r="M215" s="5">
        <v>13.858556582554614</v>
      </c>
      <c r="N215" s="5">
        <v>23.711520311545161</v>
      </c>
      <c r="O215" s="1" t="str">
        <f>HYPERLINK(".\sm_car_250419_1657\sm_car_250419_1657_214_Ca198TrN_MaRAD_ode23t_1.png","figure")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136</v>
      </c>
      <c r="J216" t="s">
        <v>23</v>
      </c>
      <c r="K216">
        <v>738</v>
      </c>
      <c r="L216" s="5">
        <v>19.5139961</v>
      </c>
      <c r="M216" s="5">
        <v>120.0892644912358</v>
      </c>
      <c r="N216" s="5">
        <v>-15.851260081437044</v>
      </c>
      <c r="O216" s="1" t="str">
        <f>HYPERLINK(".\sm_car_250419_1657\sm_car_250419_1657_215_Ca189TrN_MaFSH_ode23t_1.png","figure")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137</v>
      </c>
      <c r="J217" t="s">
        <v>23</v>
      </c>
      <c r="K217">
        <v>542</v>
      </c>
      <c r="L217" s="5">
        <v>12.9685933</v>
      </c>
      <c r="M217" s="5">
        <v>117.00496365184472</v>
      </c>
      <c r="N217" s="5">
        <v>-9.4466733211824572</v>
      </c>
      <c r="O217" s="1" t="str">
        <f>HYPERLINK(".\sm_car_250419_1657\sm_car_250419_1657_216_Ca189TrN_MaSWD_ode23t_1.png","figure")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138</v>
      </c>
      <c r="J218" t="s">
        <v>23</v>
      </c>
      <c r="K218">
        <v>546</v>
      </c>
      <c r="L218" s="5">
        <v>14.2789474</v>
      </c>
      <c r="M218" s="5">
        <v>100.62822866272842</v>
      </c>
      <c r="N218" s="5">
        <v>18.073731369442118</v>
      </c>
      <c r="O218" s="1" t="str">
        <f>HYPERLINK(".\sm_car_250419_1657\sm_car_250419_1657_217_Ca189TrN_MaRST_ode23t_1.png","figure")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139</v>
      </c>
      <c r="J219" t="s">
        <v>23</v>
      </c>
      <c r="K219">
        <v>596</v>
      </c>
      <c r="L219" s="5">
        <v>29.7297391</v>
      </c>
      <c r="M219" s="5">
        <v>230.8892990237733</v>
      </c>
      <c r="N219" s="5">
        <v>6.336903846819314E-2</v>
      </c>
      <c r="O219" s="1" t="str">
        <f>HYPERLINK(".\sm_car_250419_1657\sm_car_250419_1657_218_Ca189TrN_MaSLA_ode23t_1.png","figure")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132</v>
      </c>
      <c r="E220" t="s">
        <v>107</v>
      </c>
      <c r="F220" t="s">
        <v>19</v>
      </c>
      <c r="G220" t="s">
        <v>26</v>
      </c>
      <c r="H220" t="s">
        <v>21</v>
      </c>
      <c r="I220" t="s">
        <v>136</v>
      </c>
      <c r="J220" t="s">
        <v>23</v>
      </c>
      <c r="K220">
        <v>671</v>
      </c>
      <c r="L220" s="5">
        <v>11.3115343</v>
      </c>
      <c r="M220" s="5">
        <v>90.638931673140561</v>
      </c>
      <c r="N220" s="5">
        <v>-21.970399647974865</v>
      </c>
      <c r="O220" s="1" t="str">
        <f>HYPERLINK(".\sm_car_250419_1657\sm_car_250419_1657_219_Ca218TrN_MaFSH_ode23t_1.png","figure")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132</v>
      </c>
      <c r="E221" t="s">
        <v>107</v>
      </c>
      <c r="F221" t="s">
        <v>19</v>
      </c>
      <c r="G221" t="s">
        <v>26</v>
      </c>
      <c r="H221" t="s">
        <v>21</v>
      </c>
      <c r="I221" t="s">
        <v>137</v>
      </c>
      <c r="J221" t="s">
        <v>23</v>
      </c>
      <c r="K221">
        <v>552</v>
      </c>
      <c r="L221" s="5">
        <v>9.0930500999999992</v>
      </c>
      <c r="M221" s="5">
        <v>125.30939734701596</v>
      </c>
      <c r="N221" s="5">
        <v>-8.597387640572288</v>
      </c>
      <c r="O221" s="1" t="str">
        <f>HYPERLINK(".\sm_car_250419_1657\sm_car_250419_1657_220_Ca218TrN_MaSWD_ode23t_1.png","figure")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132</v>
      </c>
      <c r="E222" t="s">
        <v>107</v>
      </c>
      <c r="F222" t="s">
        <v>19</v>
      </c>
      <c r="G222" t="s">
        <v>26</v>
      </c>
      <c r="H222" t="s">
        <v>21</v>
      </c>
      <c r="I222" t="s">
        <v>138</v>
      </c>
      <c r="J222" t="s">
        <v>23</v>
      </c>
      <c r="K222">
        <v>475</v>
      </c>
      <c r="L222" s="5">
        <v>8.5749262000000002</v>
      </c>
      <c r="M222" s="5">
        <v>90.663866885652652</v>
      </c>
      <c r="N222" s="5">
        <v>28.882180791524931</v>
      </c>
      <c r="O222" s="1" t="str">
        <f>HYPERLINK(".\sm_car_250419_1657\sm_car_250419_1657_221_Ca218TrN_MaRST_ode23t_1.png","figure")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132</v>
      </c>
      <c r="E223" t="s">
        <v>107</v>
      </c>
      <c r="F223" t="s">
        <v>19</v>
      </c>
      <c r="G223" t="s">
        <v>26</v>
      </c>
      <c r="H223" t="s">
        <v>21</v>
      </c>
      <c r="I223" t="s">
        <v>139</v>
      </c>
      <c r="J223" t="s">
        <v>23</v>
      </c>
      <c r="K223">
        <v>563</v>
      </c>
      <c r="L223" s="5">
        <v>16.935974900000001</v>
      </c>
      <c r="M223" s="5">
        <v>230.18367734207973</v>
      </c>
      <c r="N223" s="5">
        <v>6.6707694097052919E-2</v>
      </c>
      <c r="O223" s="1" t="str">
        <f>HYPERLINK(".\sm_car_250419_1657\sm_car_250419_1657_222_Ca218TrN_MaSLA_ode23t_1.png","figure")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26189</v>
      </c>
      <c r="L224" s="5">
        <v>629.92371839999998</v>
      </c>
      <c r="M224" s="5">
        <v>19.342157115832705</v>
      </c>
      <c r="N224" s="5">
        <v>2.6576520160578387</v>
      </c>
      <c r="O224" s="1" t="str">
        <f>HYPERLINK(".\sm_car_250419_1657\sm_car_250419_1657_223_Ca156TrN_MaIPA_ode23t.png","figure")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17151</v>
      </c>
      <c r="L225" s="5">
        <v>420.41186520000002</v>
      </c>
      <c r="M225" s="5">
        <v>16.343601672154534</v>
      </c>
      <c r="N225" s="5">
        <v>0.56696364252367404</v>
      </c>
      <c r="O225" s="1" t="str">
        <f>HYPERLINK(".\sm_car_250419_1657\sm_car_250419_1657_224_Ca130TrN_MaIPA_ode23t.png","figure")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1350</v>
      </c>
      <c r="L226" s="5">
        <v>33.945738300000002</v>
      </c>
      <c r="M226" s="5">
        <v>338.55216567800431</v>
      </c>
      <c r="N226" s="5">
        <v>0.72757738522142279</v>
      </c>
      <c r="O226" s="1" t="str">
        <f>HYPERLINK(".\sm_car_250419_1657\sm_car_250419_1657_225_Ca171TrN_MaRDP_ode23t_1.png","figure")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1266</v>
      </c>
      <c r="L227" s="5">
        <v>18.770335899999999</v>
      </c>
      <c r="M227" s="5">
        <v>138.34875849955174</v>
      </c>
      <c r="N227" s="5">
        <v>3.6811571416198868E-2</v>
      </c>
      <c r="O227" s="1" t="str">
        <f>HYPERLINK(".\sm_car_250419_1657\sm_car_250419_1657_226_Ca172TrN_MaRDP_ode23t_1.png","figure")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1437</v>
      </c>
      <c r="L228" s="5">
        <v>30.764837100000001</v>
      </c>
      <c r="M228" s="5">
        <v>364.4815389786238</v>
      </c>
      <c r="N228" s="5">
        <v>0.74066542049253159</v>
      </c>
      <c r="O228" s="1" t="str">
        <f>HYPERLINK(".\sm_car_250419_1657\sm_car_250419_1657_227_Ca139TrN_MaZPL_ode23t_1.png","figure")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2092</v>
      </c>
      <c r="L229" s="5">
        <v>16.3038977</v>
      </c>
      <c r="M229" s="5">
        <v>397.66954948583771</v>
      </c>
      <c r="N229" s="5">
        <v>0.33478815371427123</v>
      </c>
      <c r="O229" s="1" t="str">
        <f>HYPERLINK(".\sm_car_250419_1657\sm_car_250419_1657_228_Ca165TrN_MaZPL_ode23t_1.png","figure")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1444</v>
      </c>
      <c r="L230" s="5">
        <v>38.176921999999998</v>
      </c>
      <c r="M230" s="5">
        <v>364.15298966540098</v>
      </c>
      <c r="N230" s="5">
        <v>0.8042312782082669</v>
      </c>
      <c r="O230" s="1" t="str">
        <f>HYPERLINK(".\sm_car_250419_1657\sm_car_250419_1657_229_Ca171TrN_MaZPL_ode23t_1.png","figure")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507</v>
      </c>
      <c r="L231" s="5">
        <v>8.2101859000000008</v>
      </c>
      <c r="M231" s="5">
        <v>378.34372857519804</v>
      </c>
      <c r="N231" s="5">
        <v>0.32216837976600754</v>
      </c>
      <c r="O231" s="1" t="str">
        <f>HYPERLINK(".\sm_car_250419_1657\sm_car_250419_1657_230_Ca165TrN_MaCPL_ode23t_1.png","figure")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469</v>
      </c>
      <c r="L232" s="5">
        <v>4.4673106999999996</v>
      </c>
      <c r="M232" s="5">
        <v>380.91783156370263</v>
      </c>
      <c r="N232" s="5">
        <v>0.32787368934773187</v>
      </c>
      <c r="O232" s="1" t="str">
        <f>HYPERLINK(".\sm_car_250419_1657\sm_car_250419_1657_231_Ca170TrN_MaCPL_ode23t_1.png","figure")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2506</v>
      </c>
      <c r="L233" s="5">
        <v>73.019926499999997</v>
      </c>
      <c r="M233" s="5">
        <v>152.36875396180284</v>
      </c>
      <c r="N233" s="5">
        <v>1.8994510991503083E-3</v>
      </c>
      <c r="O233" s="1" t="str">
        <f>HYPERLINK(".\sm_car_250419_1657\sm_car_250419_1657_232_Ca171TrN_MaRDR_ode23t_1.png","figure")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2966</v>
      </c>
      <c r="L234" s="5">
        <v>48.1347655</v>
      </c>
      <c r="M234" s="5">
        <v>146.50507969938076</v>
      </c>
      <c r="N234" s="5">
        <v>-4.8546394523423467E-3</v>
      </c>
      <c r="O234" s="1" t="str">
        <f>HYPERLINK(".\sm_car_250419_1657\sm_car_250419_1657_233_Ca172TrN_MaRDR_ode23t_1.png","figure")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2976</v>
      </c>
      <c r="L235" s="5">
        <v>59.1396522</v>
      </c>
      <c r="M235" s="5">
        <v>176.47543761727755</v>
      </c>
      <c r="N235" s="5">
        <v>8.2857144848233304E-4</v>
      </c>
      <c r="O235" s="1" t="str">
        <f>HYPERLINK(".\sm_car_250419_1657\sm_car_250419_1657_234_Ca139TrN_MaZRR_ode23t_1.png","figure")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3565</v>
      </c>
      <c r="L236" s="5">
        <v>35.968610099999999</v>
      </c>
      <c r="M236" s="5">
        <v>176.81359576041541</v>
      </c>
      <c r="N236" s="5">
        <v>8.1703019024845122E-5</v>
      </c>
      <c r="O236" s="1" t="str">
        <f>HYPERLINK(".\sm_car_250419_1657\sm_car_250419_1657_235_Ca165TrN_MaZRR_ode23t_1.png","figure")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3041</v>
      </c>
      <c r="L237" s="5">
        <v>87.993675100000004</v>
      </c>
      <c r="M237" s="5">
        <v>176.48554376521696</v>
      </c>
      <c r="N237" s="5">
        <v>8.0635087144020055E-4</v>
      </c>
      <c r="O237" s="1" t="str">
        <f>HYPERLINK(".\sm_car_250419_1657\sm_car_250419_1657_236_Ca171TrN_MaZRR_ode23t_1.png","figure")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5161</v>
      </c>
      <c r="L238" s="5">
        <v>31.812291800000001</v>
      </c>
      <c r="M238" s="5">
        <v>-5.9990665905868008</v>
      </c>
      <c r="N238" s="5">
        <v>2.9090155992020079E-3</v>
      </c>
      <c r="O238" s="1" t="str">
        <f>HYPERLINK(".\sm_car_250419_1657\sm_car_250419_1657_237_Ca170TrN_MaCMP_ode23t_1.png","figure")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1831</v>
      </c>
      <c r="L239" s="5">
        <v>19.942664700000002</v>
      </c>
      <c r="M239" s="5">
        <v>-5.9988659125128683</v>
      </c>
      <c r="N239" s="5">
        <v>2.8286079032103059E-3</v>
      </c>
      <c r="O239" s="1" t="str">
        <f>HYPERLINK(".\sm_car_250419_1657\sm_car_250419_1657_238_Ca170TrN_MaCMF_ode23t_1.png","figure")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4595</v>
      </c>
      <c r="L240" s="5">
        <v>68.9152548</v>
      </c>
      <c r="M240" s="5">
        <v>-329.5069062643459</v>
      </c>
      <c r="N240" s="5">
        <v>6.0558732192224518</v>
      </c>
      <c r="O240" s="1" t="str">
        <f>HYPERLINK(".\sm_car_250419_1657\sm_car_250419_1657_239_Ca170TrN_MaMPO_ode23t_1.png","figure")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1178</v>
      </c>
      <c r="L241" s="5">
        <v>18.3296575</v>
      </c>
      <c r="M241" s="5">
        <v>-13.902665756095409</v>
      </c>
      <c r="N241" s="5">
        <v>0.2046442458777733</v>
      </c>
      <c r="O241" s="1" t="str">
        <f>HYPERLINK(".\sm_car_250419_1657\sm_car_250419_1657_240_Ca170TrN_MaMCI_ode23t_1.png","figure")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5855</v>
      </c>
      <c r="L242" s="5">
        <v>33.456575800000003</v>
      </c>
      <c r="M242" s="5">
        <v>-5.9961838085702457</v>
      </c>
      <c r="N242" s="5">
        <v>-4.4747806398270215E-3</v>
      </c>
      <c r="O242" s="1" t="str">
        <f>HYPERLINK(".\sm_car_250419_1657\sm_car_250419_1657_241_Ca170TrN_MaCHO_ode23t_1.png","figure")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3434</v>
      </c>
      <c r="L243" s="5">
        <v>32.3867136</v>
      </c>
      <c r="M243" s="5">
        <v>-5.9965281886395321</v>
      </c>
      <c r="N243" s="5">
        <v>-4.5113212313890186E-3</v>
      </c>
      <c r="O243" s="1" t="str">
        <f>HYPERLINK(".\sm_car_250419_1657\sm_car_250419_1657_242_Ca170TrN_MaCHF_ode23t_1.png","figure")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7040</v>
      </c>
      <c r="L244" s="5">
        <v>50.372370799999999</v>
      </c>
      <c r="M244" s="5">
        <v>-751.82206102473617</v>
      </c>
      <c r="N244" s="5">
        <v>628.25588309743512</v>
      </c>
      <c r="O244" s="1" t="str">
        <f>HYPERLINK(".\sm_car_250419_1657\sm_car_250419_1657_243_Ca170TrN_MaCKY_ode23t_1.png","figure")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2172</v>
      </c>
      <c r="L245" s="5">
        <v>25.882488899999998</v>
      </c>
      <c r="M245" s="5">
        <v>-758.45704453196072</v>
      </c>
      <c r="N245" s="5">
        <v>632.56476382289839</v>
      </c>
      <c r="O245" s="1" t="str">
        <f>HYPERLINK(".\sm_car_250419_1657\sm_car_250419_1657_244_Ca170TrN_MaCKF_ode23t_1.png","figure")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2810</v>
      </c>
      <c r="L246" s="5">
        <v>27.281701600000002</v>
      </c>
      <c r="M246" s="5">
        <v>177.30621044714565</v>
      </c>
      <c r="N246" s="5">
        <v>288.17380062363952</v>
      </c>
      <c r="O246" s="1" t="str">
        <f>HYPERLINK(".\sm_car_250419_1657\sm_car_250419_1657_245_Ca170TrN_MaCNN_ode23t_1.png","figure")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4355</v>
      </c>
      <c r="L247" s="5">
        <v>109.2360472</v>
      </c>
      <c r="M247" s="5">
        <v>2995.8522143847567</v>
      </c>
      <c r="N247" s="5">
        <v>-3063.9273401023793</v>
      </c>
      <c r="O247" s="1" t="str">
        <f>HYPERLINK(".\sm_car_250419_1657\sm_car_250419_1657_246_Ca170TrN_MaCNF_ode23t_1.png","figure")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2937</v>
      </c>
      <c r="L248" s="5">
        <v>25.438509799999999</v>
      </c>
      <c r="M248" s="5">
        <v>522.30401683274704</v>
      </c>
      <c r="N248" s="5">
        <v>-164.27334854467244</v>
      </c>
      <c r="O248" s="1" t="str">
        <f>HYPERLINK(".\sm_car_250419_1657\sm_car_250419_1657_247_Ca170TrN_MaCSZ_ode23t_1.png","figure")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5687</v>
      </c>
      <c r="L249" s="5">
        <v>148.12141890000001</v>
      </c>
      <c r="M249" s="5">
        <v>-8.9691358104985142</v>
      </c>
      <c r="N249" s="5">
        <v>9.9795604172951743E-3</v>
      </c>
      <c r="O249" s="1" t="str">
        <f>HYPERLINK(".\sm_car_250419_1657\sm_car_250419_1657_248_Ca170TrN_MaCSF_ode23t_1.png","figure")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2083</v>
      </c>
      <c r="L250" s="5">
        <v>24.8084913</v>
      </c>
      <c r="M250" s="5">
        <v>208.95312857170563</v>
      </c>
      <c r="N250" s="5">
        <v>379.20696835849986</v>
      </c>
      <c r="O250" s="1" t="str">
        <f>HYPERLINK(".\sm_car_250419_1657\sm_car_250419_1657_249_Ca170TrN_MaCPU_ode23t_1.png","figure")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2590</v>
      </c>
      <c r="L251" s="5">
        <v>27.127749600000001</v>
      </c>
      <c r="M251" s="5">
        <v>183.04695100088497</v>
      </c>
      <c r="N251" s="5">
        <v>-170.22023583423288</v>
      </c>
      <c r="O251" s="1" t="str">
        <f>HYPERLINK(".\sm_car_250419_1657\sm_car_250419_1657_250_Ca170TrN_MaCPD_ode23t_1.png","figure")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1832</v>
      </c>
      <c r="L252" s="5">
        <v>8.4515094000000008</v>
      </c>
      <c r="M252" s="5">
        <v>-5.9758689321325704</v>
      </c>
      <c r="N252" s="5">
        <v>2.8267642165650609E-3</v>
      </c>
      <c r="O252" s="1" t="str">
        <f>HYPERLINK(".\sm_car_250419_1657\sm_car_250419_1657_251_Ca202TrN_MaCMF_ode23t_1.png","figure")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4506</v>
      </c>
      <c r="L253" s="5">
        <v>40.720244399999999</v>
      </c>
      <c r="M253" s="5">
        <v>-329.5066289048911</v>
      </c>
      <c r="N253" s="5">
        <v>6.0544494573073013</v>
      </c>
      <c r="O253" s="1" t="str">
        <f>HYPERLINK(".\sm_car_250419_1657\sm_car_250419_1657_252_Ca202TrN_MaMPO_ode23t_1.png","figure")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1196</v>
      </c>
      <c r="L254" s="5">
        <v>10.927902</v>
      </c>
      <c r="M254" s="5">
        <v>-13.901493675656887</v>
      </c>
      <c r="N254" s="5">
        <v>0.20543290267457337</v>
      </c>
      <c r="O254" s="1" t="str">
        <f>HYPERLINK(".\sm_car_250419_1657\sm_car_250419_1657_253_Ca202TrN_MaMCI_ode23t_1.png","figure")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3575</v>
      </c>
      <c r="L255" s="5">
        <v>18.038244500000001</v>
      </c>
      <c r="M255" s="5">
        <v>-5.9989053271681065</v>
      </c>
      <c r="N255" s="5">
        <v>-7.1849127445245114E-3</v>
      </c>
      <c r="O255" s="1" t="str">
        <f>HYPERLINK(".\sm_car_250419_1657\sm_car_250419_1657_254_Ca202TrN_MaCKF_ode23t_1.png","figure")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10230</v>
      </c>
      <c r="L256" s="5">
        <v>172.57604079999999</v>
      </c>
      <c r="M256" s="5">
        <v>-8.9956985246745536</v>
      </c>
      <c r="N256" s="5">
        <v>4.699266679248916E-2</v>
      </c>
      <c r="O256" s="1" t="str">
        <f>HYPERLINK(".\sm_car_250419_1657\sm_car_250419_1657_255_Ca202TrN_MaCNF_ode23t_1.png","figure")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5709</v>
      </c>
      <c r="L257" s="5">
        <v>87.450336100000001</v>
      </c>
      <c r="M257" s="5">
        <v>-8.9178271830084146</v>
      </c>
      <c r="N257" s="5">
        <v>9.7677231690085371E-3</v>
      </c>
      <c r="O257" s="1" t="str">
        <f>HYPERLINK(".\sm_car_250419_1657\sm_car_250419_1657_256_Ca202TrN_MaCSF_ode23t_1.png","figure")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5532</v>
      </c>
      <c r="L258" s="5">
        <v>35.103292600000003</v>
      </c>
      <c r="M258" s="5">
        <v>-5.9995357630498107</v>
      </c>
      <c r="N258" s="5">
        <v>2.9709441786595881E-3</v>
      </c>
      <c r="O258" s="1" t="str">
        <f>HYPERLINK(".\sm_car_250419_1657\sm_car_250419_1657_257_Ca202TrN_MaCMP_ode23t_1.png","figure")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14979</v>
      </c>
      <c r="L259" s="5">
        <v>96.660839999999993</v>
      </c>
      <c r="M259" s="5">
        <v>-5.999016039364677</v>
      </c>
      <c r="N259" s="5">
        <v>-8.8735801033929893E-3</v>
      </c>
      <c r="O259" s="1" t="str">
        <f>HYPERLINK(".\sm_car_250419_1657\sm_car_250419_1657_258_Ca202TrN_MaCKY_ode23t_1.png","figure")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454</v>
      </c>
      <c r="L260" s="5">
        <v>4.2785862000000003</v>
      </c>
      <c r="M260" s="5">
        <v>381.37278207713604</v>
      </c>
      <c r="N260" s="5">
        <v>0.32873488124669442</v>
      </c>
      <c r="O260" s="1" t="str">
        <f>HYPERLINK(".\sm_car_250419_1657\sm_car_250419_1657_259_Ca202TrN_MaCPL_ode23t_1.png","figure")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2702</v>
      </c>
      <c r="L261" s="5">
        <v>70.170599800000005</v>
      </c>
      <c r="M261" s="5">
        <v>176.28449051493143</v>
      </c>
      <c r="N261" s="5">
        <v>7.332759807685287E-4</v>
      </c>
      <c r="O261" s="1" t="str">
        <f>HYPERLINK(".\sm_car_250419_1657\sm_car_250419_1657_260_Ca140TrN_MaCRR_ode23t_1.png","figure")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3349</v>
      </c>
      <c r="L262" s="5">
        <v>69.535937599999997</v>
      </c>
      <c r="M262" s="5">
        <v>176.34261535398517</v>
      </c>
      <c r="N262" s="5">
        <v>7.5298285377710709E-4</v>
      </c>
      <c r="O262" s="1" t="str">
        <f>HYPERLINK(".\sm_car_250419_1657\sm_car_250419_1657_261_Ca189TrN_MaCRR_ode23t_1.png","figure")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189</v>
      </c>
      <c r="C263" t="s">
        <v>45</v>
      </c>
      <c r="D263" t="s">
        <v>17</v>
      </c>
      <c r="E263" t="s">
        <v>107</v>
      </c>
      <c r="F263" t="s">
        <v>19</v>
      </c>
      <c r="G263" t="s">
        <v>26</v>
      </c>
      <c r="H263" t="s">
        <v>21</v>
      </c>
      <c r="I263" t="s">
        <v>120</v>
      </c>
      <c r="J263" t="s">
        <v>23</v>
      </c>
      <c r="K263">
        <v>10543</v>
      </c>
      <c r="L263" s="5">
        <v>191.9880948</v>
      </c>
      <c r="M263" s="5">
        <v>208.80837317192447</v>
      </c>
      <c r="N263" s="5">
        <v>-0.77096051850385905</v>
      </c>
      <c r="O263" s="1" t="str">
        <f>HYPERLINK(".\sm_car_250419_1657\sm_car_250419_1657_262_Ca189TrN_MaGSU_ode23t_1.png","figure")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91</v>
      </c>
      <c r="J264" t="s">
        <v>92</v>
      </c>
      <c r="K264">
        <v>1644</v>
      </c>
      <c r="L264" s="5">
        <v>110.60335600000001</v>
      </c>
      <c r="M264" s="5">
        <v>51.299549807005413</v>
      </c>
      <c r="N264" s="5">
        <v>9.0082861988764629E-3</v>
      </c>
      <c r="O264" s="1" t="str">
        <f>HYPERLINK(".\sm_car_250419_1657\sm_car_250419_1657_263_Ca173TrN_MaDCA_daessc_1.png","figure")</f>
        <v>figure</v>
      </c>
      <c r="P264" t="s">
        <v>15</v>
      </c>
    </row>
    <row r="265" spans="1:16" x14ac:dyDescent="0.25">
      <c r="A265">
        <v>264</v>
      </c>
      <c r="B265">
        <v>173</v>
      </c>
      <c r="C265" t="s">
        <v>45</v>
      </c>
      <c r="D265" t="s">
        <v>35</v>
      </c>
      <c r="E265" t="s">
        <v>49</v>
      </c>
      <c r="F265" t="s">
        <v>19</v>
      </c>
      <c r="G265" t="s">
        <v>90</v>
      </c>
      <c r="H265" t="s">
        <v>21</v>
      </c>
      <c r="I265" t="s">
        <v>93</v>
      </c>
      <c r="J265" t="s">
        <v>92</v>
      </c>
      <c r="K265">
        <v>4179</v>
      </c>
      <c r="L265" s="5">
        <v>178.71808519999999</v>
      </c>
      <c r="M265" s="5">
        <v>980.46536806194979</v>
      </c>
      <c r="N265" s="5">
        <v>0.72235315411088019</v>
      </c>
      <c r="O265" s="1" t="str">
        <f>HYPERLINK(".\sm_car_250419_1657\sm_car_250419_1657_264_Ca173TrN_MaDC1_daessc_1.png","figure")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91</v>
      </c>
      <c r="J266" t="s">
        <v>23</v>
      </c>
      <c r="K266">
        <v>323</v>
      </c>
      <c r="L266" s="5">
        <v>4.4913882000000003</v>
      </c>
      <c r="M266" s="5">
        <v>53.509316050623006</v>
      </c>
      <c r="N266" s="5">
        <v>9.7568491871109827E-3</v>
      </c>
      <c r="O266" s="1" t="str">
        <f>HYPERLINK(".\sm_car_250419_1657\sm_car_250419_1657_265_Ca165TrN_MaDCA_ode23t_1.png","figure")</f>
        <v>figure</v>
      </c>
      <c r="P266" t="s">
        <v>15</v>
      </c>
    </row>
    <row r="267" spans="1:16" x14ac:dyDescent="0.25">
      <c r="A267">
        <v>266</v>
      </c>
      <c r="B267">
        <v>165</v>
      </c>
      <c r="C267" t="s">
        <v>45</v>
      </c>
      <c r="D267" t="s">
        <v>35</v>
      </c>
      <c r="E267" t="s">
        <v>49</v>
      </c>
      <c r="F267" t="s">
        <v>19</v>
      </c>
      <c r="G267" t="s">
        <v>26</v>
      </c>
      <c r="H267" t="s">
        <v>21</v>
      </c>
      <c r="I267" t="s">
        <v>93</v>
      </c>
      <c r="J267" t="s">
        <v>23</v>
      </c>
      <c r="K267">
        <v>1198</v>
      </c>
      <c r="L267" s="5">
        <v>11.028801700000001</v>
      </c>
      <c r="M267" s="5">
        <v>992.65441250671449</v>
      </c>
      <c r="N267" s="5">
        <v>0.70456822599955649</v>
      </c>
      <c r="O267" s="1" t="str">
        <f>HYPERLINK(".\sm_car_250419_1657\sm_car_250419_1657_266_Ca165TrN_MaDC1_ode23t_1.png","figure")</f>
        <v>figure</v>
      </c>
      <c r="P267" t="s">
        <v>15</v>
      </c>
    </row>
    <row r="268" spans="1:16" x14ac:dyDescent="0.25">
      <c r="A268">
        <v>267</v>
      </c>
      <c r="B268">
        <v>196</v>
      </c>
      <c r="C268" t="s">
        <v>45</v>
      </c>
      <c r="D268" t="s">
        <v>35</v>
      </c>
      <c r="E268" t="s">
        <v>107</v>
      </c>
      <c r="F268" t="s">
        <v>19</v>
      </c>
      <c r="G268" t="s">
        <v>90</v>
      </c>
      <c r="H268" t="s">
        <v>21</v>
      </c>
      <c r="I268" t="s">
        <v>93</v>
      </c>
      <c r="J268" t="s">
        <v>92</v>
      </c>
      <c r="K268">
        <v>4069</v>
      </c>
      <c r="L268" s="5">
        <v>87.507475400000004</v>
      </c>
      <c r="M268" s="5">
        <v>980.46457195263929</v>
      </c>
      <c r="N268" s="5">
        <v>0.72246554668245233</v>
      </c>
      <c r="O268" s="1" t="str">
        <f>HYPERLINK(".\sm_car_250419_1657\sm_car_250419_1657_267_Ca196TrN_MaDC1_daessc_1.png","figure")</f>
        <v>figure</v>
      </c>
      <c r="P268" t="s">
        <v>15</v>
      </c>
    </row>
    <row r="269" spans="1:16" x14ac:dyDescent="0.25">
      <c r="A269">
        <v>268</v>
      </c>
      <c r="B269">
        <v>179</v>
      </c>
      <c r="C269" t="s">
        <v>45</v>
      </c>
      <c r="D269" t="s">
        <v>57</v>
      </c>
      <c r="E269" t="s">
        <v>18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492</v>
      </c>
      <c r="L269" s="5">
        <v>7.2662732999999999</v>
      </c>
      <c r="M269" s="5">
        <v>147.84665757368992</v>
      </c>
      <c r="N269" s="5">
        <v>9.4708690167606038E-2</v>
      </c>
      <c r="O269" s="1" t="str">
        <f>HYPERLINK(".\sm_car_250419_1657\sm_car_250419_1657_268_Ca179TrN_MaWOT_ode23t_1.png","figure")</f>
        <v>figure</v>
      </c>
      <c r="P269" t="s">
        <v>15</v>
      </c>
    </row>
    <row r="270" spans="1:16" x14ac:dyDescent="0.25">
      <c r="A270">
        <v>269</v>
      </c>
      <c r="B270">
        <v>180</v>
      </c>
      <c r="C270" t="s">
        <v>45</v>
      </c>
      <c r="D270" t="s">
        <v>57</v>
      </c>
      <c r="E270" t="s">
        <v>49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521</v>
      </c>
      <c r="L270" s="5">
        <v>10.2707502</v>
      </c>
      <c r="M270" s="5">
        <v>147.86066249527934</v>
      </c>
      <c r="N270" s="5">
        <v>9.4529968691258945E-2</v>
      </c>
      <c r="O270" s="1" t="str">
        <f>HYPERLINK(".\sm_car_250419_1657\sm_car_250419_1657_269_Ca180TrN_MaWOT_ode23t_1.png","figure")</f>
        <v>figure</v>
      </c>
      <c r="P270" t="s">
        <v>15</v>
      </c>
    </row>
    <row r="271" spans="1:16" x14ac:dyDescent="0.25">
      <c r="A271">
        <v>270</v>
      </c>
      <c r="B271">
        <v>197</v>
      </c>
      <c r="C271" t="s">
        <v>45</v>
      </c>
      <c r="D271" t="s">
        <v>57</v>
      </c>
      <c r="E271" t="s">
        <v>107</v>
      </c>
      <c r="F271" t="s">
        <v>19</v>
      </c>
      <c r="G271" t="s">
        <v>26</v>
      </c>
      <c r="H271" t="s">
        <v>21</v>
      </c>
      <c r="I271" t="s">
        <v>22</v>
      </c>
      <c r="J271" t="s">
        <v>23</v>
      </c>
      <c r="K271">
        <v>470</v>
      </c>
      <c r="L271" s="5">
        <v>3.1153268000000001</v>
      </c>
      <c r="M271" s="5">
        <v>147.86098941676593</v>
      </c>
      <c r="N271" s="5">
        <v>9.4534722410326621E-2</v>
      </c>
      <c r="O271" s="1" t="str">
        <f>HYPERLINK(".\sm_car_250419_1657\sm_car_250419_1657_270_Ca197TrN_MaWOT_ode23t_1.png","figure")</f>
        <v>figure</v>
      </c>
      <c r="P271" t="s">
        <v>15</v>
      </c>
    </row>
    <row r="272" spans="1:16" x14ac:dyDescent="0.25">
      <c r="A272">
        <v>271</v>
      </c>
      <c r="B272">
        <v>182</v>
      </c>
      <c r="C272" t="s">
        <v>45</v>
      </c>
      <c r="D272" t="s">
        <v>17</v>
      </c>
      <c r="E272" t="s">
        <v>49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417</v>
      </c>
      <c r="L272" s="5">
        <v>19.8226586</v>
      </c>
      <c r="M272" s="5">
        <v>62.249197046426687</v>
      </c>
      <c r="N272" s="5">
        <v>-24.544153278226606</v>
      </c>
      <c r="O272" s="1" t="str">
        <f>HYPERLINK(".\sm_car_250419_1657\sm_car_250419_1657_271_Ca182TrN_MaTUR_ode23t_1.png","figure")</f>
        <v>figure</v>
      </c>
      <c r="P272" t="s">
        <v>15</v>
      </c>
    </row>
    <row r="273" spans="1:16" x14ac:dyDescent="0.25">
      <c r="A273">
        <v>272</v>
      </c>
      <c r="B273">
        <v>203</v>
      </c>
      <c r="C273" t="s">
        <v>45</v>
      </c>
      <c r="D273" t="s">
        <v>17</v>
      </c>
      <c r="E273" t="s">
        <v>107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373</v>
      </c>
      <c r="L273" s="5">
        <v>7.0096917999999997</v>
      </c>
      <c r="M273" s="5">
        <v>62.262373327398265</v>
      </c>
      <c r="N273" s="5">
        <v>-24.563830707094663</v>
      </c>
      <c r="O273" s="1" t="str">
        <f>HYPERLINK(".\sm_car_250419_1657\sm_car_250419_1657_272_Ca203TrN_MaTUR_ode23t_1.png","figure")</f>
        <v>figure</v>
      </c>
      <c r="P273" t="s">
        <v>15</v>
      </c>
    </row>
    <row r="274" spans="1:16" x14ac:dyDescent="0.25">
      <c r="A274">
        <v>273</v>
      </c>
      <c r="B274">
        <v>185</v>
      </c>
      <c r="C274" t="s">
        <v>45</v>
      </c>
      <c r="D274" t="s">
        <v>17</v>
      </c>
      <c r="E274" t="s">
        <v>18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521</v>
      </c>
      <c r="L274" s="5">
        <v>35.418334999999999</v>
      </c>
      <c r="M274" s="5">
        <v>112.72683840214816</v>
      </c>
      <c r="N274" s="5">
        <v>-79.251079211264653</v>
      </c>
      <c r="O274" s="1" t="str">
        <f>HYPERLINK(".\sm_car_250419_1657\sm_car_250419_1657_273_Ca185TrN_MaTUR_ode23t_1.png","figure")</f>
        <v>figure</v>
      </c>
      <c r="P274" t="s">
        <v>15</v>
      </c>
    </row>
    <row r="275" spans="1:16" x14ac:dyDescent="0.25">
      <c r="A275">
        <v>274</v>
      </c>
      <c r="B275">
        <v>188</v>
      </c>
      <c r="C275" t="s">
        <v>45</v>
      </c>
      <c r="D275" t="s">
        <v>113</v>
      </c>
      <c r="E275" t="s">
        <v>49</v>
      </c>
      <c r="F275" t="s">
        <v>19</v>
      </c>
      <c r="G275" t="s">
        <v>26</v>
      </c>
      <c r="H275" t="s">
        <v>21</v>
      </c>
      <c r="I275" t="s">
        <v>64</v>
      </c>
      <c r="J275" t="s">
        <v>23</v>
      </c>
      <c r="K275">
        <v>542</v>
      </c>
      <c r="L275" s="5">
        <v>10.6889232</v>
      </c>
      <c r="M275" s="5">
        <v>140.64844140597512</v>
      </c>
      <c r="N275" s="5">
        <v>-71.767114050995005</v>
      </c>
      <c r="O275" s="1" t="str">
        <f>HYPERLINK(".\sm_car_250419_1657\sm_car_250419_1657_274_Ca188TrN_MaTUR_ode23t_1.png","figure")</f>
        <v>figure</v>
      </c>
      <c r="P275" t="s">
        <v>15</v>
      </c>
    </row>
    <row r="276" spans="1:16" x14ac:dyDescent="0.25">
      <c r="A276">
        <v>275</v>
      </c>
      <c r="B276" t="s">
        <v>94</v>
      </c>
      <c r="C276" t="s">
        <v>95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436</v>
      </c>
      <c r="L276" s="5">
        <v>20.4830933</v>
      </c>
      <c r="M276" s="5">
        <v>79.221006331472424</v>
      </c>
      <c r="N276" s="5">
        <v>-0.33385057271286384</v>
      </c>
      <c r="O276" s="1" t="str">
        <f>HYPERLINK(".\sm_car_250419_1657\sm_car_Axle3_250419_1657_275_CaAxle3_000TrN_MaWOT_ode23t_1.png","figure")</f>
        <v>figure</v>
      </c>
      <c r="P276" t="s">
        <v>15</v>
      </c>
    </row>
    <row r="277" spans="1:16" x14ac:dyDescent="0.25">
      <c r="A277">
        <v>276</v>
      </c>
      <c r="B277" t="s">
        <v>99</v>
      </c>
      <c r="C277" t="s">
        <v>100</v>
      </c>
      <c r="D277" t="s">
        <v>35</v>
      </c>
      <c r="E277" t="s">
        <v>18</v>
      </c>
      <c r="F277" t="s">
        <v>19</v>
      </c>
      <c r="G277" t="s">
        <v>96</v>
      </c>
      <c r="H277" t="s">
        <v>21</v>
      </c>
      <c r="I277" t="s">
        <v>22</v>
      </c>
      <c r="J277" t="s">
        <v>23</v>
      </c>
      <c r="K277">
        <v>491</v>
      </c>
      <c r="L277" s="5">
        <v>21.7576936</v>
      </c>
      <c r="M277" s="5">
        <v>69.133360057339317</v>
      </c>
      <c r="N277" s="5">
        <v>8.3859555777258565E-2</v>
      </c>
      <c r="O277" s="1" t="str">
        <f>HYPERLINK(".\sm_car_250419_1657\sm_car_Axle3_250419_1657_276_CaAxle3_008TrN_MaWOT_ode23t_1.png","figure")</f>
        <v>figure</v>
      </c>
      <c r="P277" t="s">
        <v>15</v>
      </c>
    </row>
    <row r="278" spans="1:16" x14ac:dyDescent="0.25">
      <c r="A278">
        <v>277</v>
      </c>
      <c r="B278" t="s">
        <v>97</v>
      </c>
      <c r="C278" t="s">
        <v>95</v>
      </c>
      <c r="D278" t="s">
        <v>35</v>
      </c>
      <c r="E278" t="s">
        <v>49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426</v>
      </c>
      <c r="L278" s="5">
        <v>17.291973299999999</v>
      </c>
      <c r="M278" s="5">
        <v>79.26753082601013</v>
      </c>
      <c r="N278" s="5">
        <v>-0.31346583892466412</v>
      </c>
      <c r="O278" s="1" t="str">
        <f>HYPERLINK(".\sm_car_250419_1657\sm_car_Axle3_250419_1657_277_CaAxle3_003TrN_MaWOT_ode23t_1.png","figure")</f>
        <v>figure</v>
      </c>
      <c r="P278" t="s">
        <v>15</v>
      </c>
    </row>
    <row r="279" spans="1:16" x14ac:dyDescent="0.25">
      <c r="A279">
        <v>278</v>
      </c>
      <c r="B279" t="s">
        <v>114</v>
      </c>
      <c r="C279" t="s">
        <v>95</v>
      </c>
      <c r="D279" t="s">
        <v>35</v>
      </c>
      <c r="E279" t="s">
        <v>107</v>
      </c>
      <c r="F279" t="s">
        <v>19</v>
      </c>
      <c r="G279" t="s">
        <v>98</v>
      </c>
      <c r="H279" t="s">
        <v>21</v>
      </c>
      <c r="I279" t="s">
        <v>22</v>
      </c>
      <c r="J279" t="s">
        <v>23</v>
      </c>
      <c r="K279">
        <v>438</v>
      </c>
      <c r="L279" s="5">
        <v>2.9314741</v>
      </c>
      <c r="M279" s="5">
        <v>80.149536181477046</v>
      </c>
      <c r="N279" s="5">
        <v>-0.31965340500242301</v>
      </c>
      <c r="O279" s="1" t="str">
        <f>HYPERLINK(".\sm_car_250419_1657\sm_car_Axle3_250419_1657_278_CaAxle3_017TrN_MaWOT_ode23t_1.png","figure")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380</v>
      </c>
      <c r="L280" s="5">
        <v>39.431294700000002</v>
      </c>
      <c r="M280" s="5">
        <v>23.326491618587372</v>
      </c>
      <c r="N280" s="5">
        <v>2.4826709087205634E-3</v>
      </c>
      <c r="O280" s="1" t="str">
        <f>HYPERLINK(".\sm_car_250419_1657\sm_car_Axle3_250419_1657_279_CaAxle3_010TrK_MaWOT_ode23t_1.png","figure")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101</v>
      </c>
      <c r="C281" t="s">
        <v>100</v>
      </c>
      <c r="D281" t="s">
        <v>35</v>
      </c>
      <c r="E281" t="s">
        <v>49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404</v>
      </c>
      <c r="L281" s="5">
        <v>42.105944399999998</v>
      </c>
      <c r="M281" s="5">
        <v>23.441154496133343</v>
      </c>
      <c r="N281" s="5">
        <v>2.5318368293321264E-3</v>
      </c>
      <c r="O281" s="1" t="str">
        <f>HYPERLINK(".\sm_car_250419_1657\sm_car_Axle3_250419_1657_280_CaAxle3_010TrK_MaWOT_ode23t_1.png","figure")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395</v>
      </c>
      <c r="L282" s="5">
        <v>3.3470043</v>
      </c>
      <c r="M282" s="5">
        <v>26.915095002041568</v>
      </c>
      <c r="N282" s="5">
        <v>3.6189516557804703E-3</v>
      </c>
      <c r="O282" s="1" t="str">
        <f>HYPERLINK(".\sm_car_250419_1657\sm_car_Axle3_250419_1657_281_CaAxle3_019TrK_MaWOT_ode23t_1.png","figure")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115</v>
      </c>
      <c r="C283" t="s">
        <v>100</v>
      </c>
      <c r="D283" t="s">
        <v>35</v>
      </c>
      <c r="E283" t="s">
        <v>107</v>
      </c>
      <c r="F283" t="s">
        <v>19</v>
      </c>
      <c r="G283" t="s">
        <v>96</v>
      </c>
      <c r="H283" t="s">
        <v>102</v>
      </c>
      <c r="I283" t="s">
        <v>22</v>
      </c>
      <c r="J283" t="s">
        <v>23</v>
      </c>
      <c r="K283">
        <v>396</v>
      </c>
      <c r="L283" s="5">
        <v>3.4395057000000002</v>
      </c>
      <c r="M283" s="5">
        <v>26.904134193442061</v>
      </c>
      <c r="N283" s="5">
        <v>3.6114574159177536E-3</v>
      </c>
      <c r="O283" s="1" t="str">
        <f>HYPERLINK(".\sm_car_250419_1657\sm_car_Axle3_250419_1657_282_CaAxle3_019TrK_MaWOT_ode23t_1.png","figure")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668</v>
      </c>
      <c r="L284" s="5">
        <v>26.8771691</v>
      </c>
      <c r="M284" s="5">
        <v>253.91127463686882</v>
      </c>
      <c r="N284" s="5">
        <v>-0.10005538318523044</v>
      </c>
      <c r="O284" s="1" t="str">
        <f>HYPERLINK(".\sm_car_250419_1657\sm_car_Axle3_250419_1657_283_CaAxle3_012TrK_MaDLC_ode23t_1.png","figure")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768</v>
      </c>
      <c r="L285" s="5">
        <v>30.117464500000001</v>
      </c>
      <c r="M285" s="5">
        <v>254.36547548158205</v>
      </c>
      <c r="N285" s="5">
        <v>-9.8878797648277228E-2</v>
      </c>
      <c r="O285" s="1" t="str">
        <f>HYPERLINK(".\sm_car_250419_1657\sm_car_Axle3_250419_1657_284_CaAxle3_012TrK_MaDLC_ode23t_1.png","figure")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675</v>
      </c>
      <c r="L286" s="5">
        <v>28.375417200000001</v>
      </c>
      <c r="M286" s="5">
        <v>255.79934014573837</v>
      </c>
      <c r="N286" s="5">
        <v>-0.10469432057722639</v>
      </c>
      <c r="O286" s="1" t="str">
        <f>HYPERLINK(".\sm_car_250419_1657\sm_car_Axle3_250419_1657_285_CaAxle3_012TrK_MaDLC_ode23t_1.png","figure")</f>
        <v>figure</v>
      </c>
      <c r="P286" t="s">
        <v>15</v>
      </c>
    </row>
    <row r="287" spans="1:16" x14ac:dyDescent="0.25">
      <c r="A287">
        <v>286</v>
      </c>
      <c r="B287" t="s">
        <v>103</v>
      </c>
      <c r="C287" t="s">
        <v>100</v>
      </c>
      <c r="D287" t="s">
        <v>35</v>
      </c>
      <c r="E287" t="s">
        <v>18</v>
      </c>
      <c r="F287" t="s">
        <v>19</v>
      </c>
      <c r="G287" t="s">
        <v>104</v>
      </c>
      <c r="H287" t="s">
        <v>102</v>
      </c>
      <c r="I287" t="s">
        <v>53</v>
      </c>
      <c r="J287" t="s">
        <v>23</v>
      </c>
      <c r="K287">
        <v>934</v>
      </c>
      <c r="L287" s="5">
        <v>34.305716799999999</v>
      </c>
      <c r="M287" s="5">
        <v>253.31779625619572</v>
      </c>
      <c r="N287" s="5">
        <v>-8.9151371200385299E-2</v>
      </c>
      <c r="O287" s="1" t="str">
        <f>HYPERLINK(".\sm_car_250419_1657\sm_car_Axle3_250419_1657_286_CaAxle3_012TrK_MaDLC_ode23t_1.png","figure")</f>
        <v>figure</v>
      </c>
      <c r="P287" t="s">
        <v>15</v>
      </c>
    </row>
  </sheetData>
  <autoFilter ref="A1:P287" xr:uid="{5FED7258-7CBA-4B97-A102-75078645AB4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C6B9-7C08-4F84-906C-466784E0DC5C}">
  <dimension ref="A1:R288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144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415</v>
      </c>
      <c r="L2">
        <v>6.6981595</v>
      </c>
      <c r="M2">
        <v>231.07419619645896</v>
      </c>
      <c r="N2">
        <v>-4.725912353141507E-3</v>
      </c>
      <c r="O2" s="1" t="str">
        <f>HYPERLINK(".\sm_car_250504_0030\sm_car_250504_0030_001_Ca000TrN_MaWOT_ode23t.png","figure")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538</v>
      </c>
      <c r="L3">
        <v>7.9101935000000001</v>
      </c>
      <c r="M3">
        <v>71.235659008195313</v>
      </c>
      <c r="N3">
        <v>-0.54130464665068811</v>
      </c>
      <c r="O3" s="1" t="str">
        <f>HYPERLINK(".\sm_car_250504_0030\sm_car_250504_0030_002_Ca000TrN_MaLSS_ode23t.png","figure")</f>
        <v>figure</v>
      </c>
      <c r="P3" t="s">
        <v>15</v>
      </c>
      <c r="R3" s="2" t="s">
        <v>145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404</v>
      </c>
      <c r="L4">
        <v>7.4776350999999996</v>
      </c>
      <c r="M4">
        <v>230.06629791816107</v>
      </c>
      <c r="N4">
        <v>-1.4565984019324548E-2</v>
      </c>
      <c r="O4" s="1" t="str">
        <f>HYPERLINK(".\sm_car_250504_0030\sm_car_250504_0030_003_Ca001TrN_MaWOT_ode23t.png","figure")</f>
        <v>figure</v>
      </c>
      <c r="P4" t="s">
        <v>15</v>
      </c>
      <c r="R4" s="2" t="s">
        <v>117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>
        <v>8.4114810999999996</v>
      </c>
      <c r="M5">
        <v>70.956191126720029</v>
      </c>
      <c r="N5">
        <v>-0.53162996669601692</v>
      </c>
      <c r="O5" s="1" t="str">
        <f>HYPERLINK(".\sm_car_250504_0030\sm_car_250504_0030_004_Ca001TrN_MaLSS_ode23t.png","figure")</f>
        <v>figure</v>
      </c>
      <c r="P5" t="s">
        <v>15</v>
      </c>
      <c r="R5" t="s">
        <v>146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453</v>
      </c>
      <c r="L6">
        <v>12.40072</v>
      </c>
      <c r="M6">
        <v>230.16498971372008</v>
      </c>
      <c r="N6">
        <v>4.7520987207889824E-2</v>
      </c>
      <c r="O6" s="1" t="str">
        <f>HYPERLINK(".\sm_car_250504_0030\sm_car_250504_0030_005_Ca002TrN_MaWOT_ode23t.png","figure")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523</v>
      </c>
      <c r="L7">
        <v>11.598214199999999</v>
      </c>
      <c r="M7">
        <v>70.954251952345629</v>
      </c>
      <c r="N7">
        <v>-0.53260339051132244</v>
      </c>
      <c r="O7" s="1" t="str">
        <f>HYPERLINK(".\sm_car_250504_0030\sm_car_250504_0030_006_Ca002TrN_MaLSS_ode23t.png","figure")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464</v>
      </c>
      <c r="L8">
        <v>13.2738303</v>
      </c>
      <c r="M8">
        <v>229.84726193021635</v>
      </c>
      <c r="N8">
        <v>4.8551569893203257E-2</v>
      </c>
      <c r="O8" s="1" t="str">
        <f>HYPERLINK(".\sm_car_250504_0030\sm_car_250504_0030_007_Ca003TrN_MaWOT_ode23t.png","figure")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546</v>
      </c>
      <c r="L9">
        <v>11.4797634</v>
      </c>
      <c r="M9">
        <v>70.832665793456144</v>
      </c>
      <c r="N9">
        <v>-0.52610943349586092</v>
      </c>
      <c r="O9" s="1" t="str">
        <f>HYPERLINK(".\sm_car_250504_0030\sm_car_250504_0030_008_Ca003TrN_MaLSS_ode23t.png","figure")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1088</v>
      </c>
      <c r="L10">
        <v>11.967976200000001</v>
      </c>
      <c r="M10">
        <v>231.29860293166811</v>
      </c>
      <c r="N10">
        <v>8.0919708534804037E-4</v>
      </c>
      <c r="O10" s="1" t="str">
        <f>HYPERLINK(".\sm_car_250504_0030\sm_car_250504_0030_009_Ca004TrN_MaWOT_ode23t.png","figure")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1196</v>
      </c>
      <c r="L11">
        <v>13.082967200000001</v>
      </c>
      <c r="M11">
        <v>71.246627233094117</v>
      </c>
      <c r="N11">
        <v>-0.54174697600283328</v>
      </c>
      <c r="O11" s="1" t="str">
        <f>HYPERLINK(".\sm_car_250504_0030\sm_car_250504_0030_010_Ca004TrN_MaLSS_ode23t.png","figure")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1121</v>
      </c>
      <c r="L12">
        <v>13.668788299999999</v>
      </c>
      <c r="M12">
        <v>230.26593296821756</v>
      </c>
      <c r="N12">
        <v>-1.1851475539837106E-2</v>
      </c>
      <c r="O12" s="1" t="str">
        <f>HYPERLINK(".\sm_car_250504_0030\sm_car_250504_0030_011_Ca005TrN_MaWOT_ode23t.png","figure")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1220</v>
      </c>
      <c r="L13">
        <v>15.1601464</v>
      </c>
      <c r="M13">
        <v>70.962717087774351</v>
      </c>
      <c r="N13">
        <v>-0.53717218694405156</v>
      </c>
      <c r="O13" s="1" t="str">
        <f>HYPERLINK(".\sm_car_250504_0030\sm_car_250504_0030_012_Ca005TrN_MaLSS_ode23t.png","figure")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1206</v>
      </c>
      <c r="L14">
        <v>16.216123899999999</v>
      </c>
      <c r="M14">
        <v>230.32713132196935</v>
      </c>
      <c r="N14">
        <v>6.2112295796358553E-2</v>
      </c>
      <c r="O14" s="1" t="str">
        <f>HYPERLINK(".\sm_car_250504_0030\sm_car_250504_0030_013_Ca006TrN_MaWOT_ode23t.png","figure")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1293</v>
      </c>
      <c r="L15">
        <v>16.246078600000001</v>
      </c>
      <c r="M15">
        <v>70.959360695680175</v>
      </c>
      <c r="N15">
        <v>-0.53400424030516391</v>
      </c>
      <c r="O15" s="1" t="str">
        <f>HYPERLINK(".\sm_car_250504_0030\sm_car_250504_0030_014_Ca006TrN_MaLSS_ode23t.png","figure")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1196</v>
      </c>
      <c r="L16">
        <v>17.484252399999999</v>
      </c>
      <c r="M16">
        <v>229.97695638371084</v>
      </c>
      <c r="N16">
        <v>5.4209557089822162E-2</v>
      </c>
      <c r="O16" s="1" t="str">
        <f>HYPERLINK(".\sm_car_250504_0030\sm_car_250504_0030_015_Ca007TrN_MaWOT_ode23t.png","figure")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1272</v>
      </c>
      <c r="L17">
        <v>17.853628499999999</v>
      </c>
      <c r="M17">
        <v>70.838109503468019</v>
      </c>
      <c r="N17">
        <v>-0.52806749242643347</v>
      </c>
      <c r="O17" s="1" t="str">
        <f>HYPERLINK(".\sm_car_250504_0030\sm_car_250504_0030_016_Ca007TrN_MaLSS_ode23t.png","figure")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416</v>
      </c>
      <c r="L18">
        <v>6.3624118000000003</v>
      </c>
      <c r="M18">
        <v>232.05879267517892</v>
      </c>
      <c r="N18">
        <v>-7.3151860647039338E-2</v>
      </c>
      <c r="O18" s="1" t="str">
        <f>HYPERLINK(".\sm_car_250504_0030\sm_car_250504_0030_017_Ca016TrN_MaWOT_ode23t.png","figure")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498</v>
      </c>
      <c r="L19">
        <v>6.0282194999999996</v>
      </c>
      <c r="M19">
        <v>71.524633009188094</v>
      </c>
      <c r="N19">
        <v>-2.1769745801628521E-2</v>
      </c>
      <c r="O19" s="1" t="str">
        <f>HYPERLINK(".\sm_car_250504_0030\sm_car_250504_0030_018_Ca016TrN_MaLSS_ode23t.png","figure")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407</v>
      </c>
      <c r="L20">
        <v>8.7320931000000002</v>
      </c>
      <c r="M20">
        <v>231.2806390855564</v>
      </c>
      <c r="N20">
        <v>1.0487404337932615E-2</v>
      </c>
      <c r="O20" s="1" t="str">
        <f>HYPERLINK(".\sm_car_250504_0030\sm_car_250504_0030_019_Ca032TrN_MaWOT_ode23t.png","figure")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>
        <v>8.7623387000000008</v>
      </c>
      <c r="M21">
        <v>71.248192248372064</v>
      </c>
      <c r="N21">
        <v>-0.51675456737402037</v>
      </c>
      <c r="O21" s="1" t="str">
        <f>HYPERLINK(".\sm_car_250504_0030\sm_car_250504_0030_020_Ca032TrN_MaLSS_ode23t.png","figure")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415</v>
      </c>
      <c r="L22">
        <v>8.4036652000000007</v>
      </c>
      <c r="M22">
        <v>231.32241991482218</v>
      </c>
      <c r="N22">
        <v>-1.8967075679644368E-2</v>
      </c>
      <c r="O22" s="1" t="str">
        <f>HYPERLINK(".\sm_car_250504_0030\sm_car_250504_0030_021_Ca048TrN_MaWOT_ode23t.png","figure")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524</v>
      </c>
      <c r="L23">
        <v>9.7406153999999994</v>
      </c>
      <c r="M23">
        <v>71.252171687576919</v>
      </c>
      <c r="N23">
        <v>-0.52936525029538239</v>
      </c>
      <c r="O23" s="1" t="str">
        <f>HYPERLINK(".\sm_car_250504_0030\sm_car_250504_0030_022_Ca048TrN_MaLSS_ode23t.png","figure")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402</v>
      </c>
      <c r="L24">
        <v>8.3407902000000007</v>
      </c>
      <c r="M24">
        <v>231.37732894404368</v>
      </c>
      <c r="N24">
        <v>9.6006998575496917E-3</v>
      </c>
      <c r="O24" s="1" t="str">
        <f>HYPERLINK(".\sm_car_250504_0030\sm_car_250504_0030_023_Ca064TrN_MaWOT_ode23t.png","figure")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522</v>
      </c>
      <c r="L25">
        <v>9.6509585999999992</v>
      </c>
      <c r="M25">
        <v>71.253322203436255</v>
      </c>
      <c r="N25">
        <v>-0.51803526753920215</v>
      </c>
      <c r="O25" s="1" t="str">
        <f>HYPERLINK(".\sm_car_250504_0030\sm_car_250504_0030_024_Ca064TrN_MaLSS_ode23t.png","figure")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397</v>
      </c>
      <c r="L26">
        <v>8.9968340999999992</v>
      </c>
      <c r="M26">
        <v>231.22186675367169</v>
      </c>
      <c r="N26">
        <v>-1.9646928395958281E-2</v>
      </c>
      <c r="O26" s="1" t="str">
        <f>HYPERLINK(".\sm_car_250504_0030\sm_car_250504_0030_025_Ca080TrN_MaWOT_ode23t.png","figure")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524</v>
      </c>
      <c r="L27">
        <v>9.0105208000000001</v>
      </c>
      <c r="M27">
        <v>71.246500683801642</v>
      </c>
      <c r="N27">
        <v>-0.5260553179728541</v>
      </c>
      <c r="O27" s="1" t="str">
        <f>HYPERLINK(".\sm_car_250504_0030\sm_car_250504_0030_026_Ca080TrN_MaLSS_ode23t.png","figure")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413</v>
      </c>
      <c r="L28">
        <v>6.6927889</v>
      </c>
      <c r="M28">
        <v>233.10746981398245</v>
      </c>
      <c r="N28">
        <v>1.8276205139517627E-2</v>
      </c>
      <c r="O28" s="1" t="str">
        <f>HYPERLINK(".\sm_car_250504_0030\sm_car_250504_0030_027_Ca096TrN_MaWOT_ode23t.png","figure")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518</v>
      </c>
      <c r="L29">
        <v>7.5495041000000001</v>
      </c>
      <c r="M29">
        <v>71.761731935856417</v>
      </c>
      <c r="N29">
        <v>-0.52644492036931545</v>
      </c>
      <c r="O29" s="1" t="str">
        <f>HYPERLINK(".\sm_car_250504_0030\sm_car_250504_0030_028_Ca096TrN_MaLSS_ode23t.png","figure")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375</v>
      </c>
      <c r="L30">
        <v>2.5987431000000001</v>
      </c>
      <c r="M30">
        <v>242.73651595198956</v>
      </c>
      <c r="N30">
        <v>0.23553468691325108</v>
      </c>
      <c r="O30" s="1" t="str">
        <f>HYPERLINK(".\sm_car_250504_0030\sm_car_250504_0030_029_Ca112TrN_MaWOT_ode23t.png","figure")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482</v>
      </c>
      <c r="L31">
        <v>2.8605141999999999</v>
      </c>
      <c r="M31">
        <v>74.671317598203046</v>
      </c>
      <c r="N31">
        <v>-0.33914963104776402</v>
      </c>
      <c r="O31" s="1" t="str">
        <f>HYPERLINK(".\sm_car_250504_0030\sm_car_250504_0030_030_Ca112TrN_MaLSS_ode23t.png","figure")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365</v>
      </c>
      <c r="L32">
        <v>3.1224167999999999</v>
      </c>
      <c r="M32">
        <v>241.47174481586686</v>
      </c>
      <c r="N32">
        <v>0.23189825717146278</v>
      </c>
      <c r="O32" s="1" t="str">
        <f>HYPERLINK(".\sm_car_250504_0030\sm_car_250504_0030_031_Ca113TrN_MaWOT_ode23t.png","figure")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>
        <v>3.237298</v>
      </c>
      <c r="M33">
        <v>74.341003984228408</v>
      </c>
      <c r="N33">
        <v>-0.33298561326170451</v>
      </c>
      <c r="O33" s="1" t="str">
        <f>HYPERLINK(".\sm_car_250504_0030\sm_car_250504_0030_032_Ca113TrN_MaLSS_ode23t.png","figure")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>
        <v>3.2423484999999999</v>
      </c>
      <c r="M34">
        <v>241.52922521922937</v>
      </c>
      <c r="N34">
        <v>0.23115767274762838</v>
      </c>
      <c r="O34" s="1" t="str">
        <f>HYPERLINK(".\sm_car_250504_0030\sm_car_250504_0030_033_Ca114TrN_MaWOT_ode23t.png","figure")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476</v>
      </c>
      <c r="L35">
        <v>3.4459390999999999</v>
      </c>
      <c r="M35">
        <v>74.346134764108754</v>
      </c>
      <c r="N35">
        <v>-0.33360833971581316</v>
      </c>
      <c r="O35" s="1" t="str">
        <f>HYPERLINK(".\sm_car_250504_0030\sm_car_250504_0030_034_Ca114TrN_MaLSS_ode23t.png","figure")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394</v>
      </c>
      <c r="L36">
        <v>3.4955159</v>
      </c>
      <c r="M36">
        <v>241.18068920609306</v>
      </c>
      <c r="N36">
        <v>0.23108884605114707</v>
      </c>
      <c r="O36" s="1" t="str">
        <f>HYPERLINK(".\sm_car_250504_0030\sm_car_250504_0030_035_Ca115TrN_MaWOT_ode23t.png","figure")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509</v>
      </c>
      <c r="L37">
        <v>3.7149279000000002</v>
      </c>
      <c r="M37">
        <v>74.216846894631956</v>
      </c>
      <c r="N37">
        <v>-0.33161654883571817</v>
      </c>
      <c r="O37" s="1" t="str">
        <f>HYPERLINK(".\sm_car_250504_0030\sm_car_250504_0030_036_Ca115TrN_MaLSS_ode23t.png","figure")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925</v>
      </c>
      <c r="L38">
        <v>4.8029073000000002</v>
      </c>
      <c r="M38">
        <v>242.65071254681209</v>
      </c>
      <c r="N38">
        <v>0.23720006147734915</v>
      </c>
      <c r="O38" s="1" t="str">
        <f>HYPERLINK(".\sm_car_250504_0030\sm_car_250504_0030_037_Ca116TrN_MaWOT_ode23t.png","figure")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1063</v>
      </c>
      <c r="L39">
        <v>5.4370855000000002</v>
      </c>
      <c r="M39">
        <v>74.663649830564623</v>
      </c>
      <c r="N39">
        <v>-0.34022089573743669</v>
      </c>
      <c r="O39" s="1" t="str">
        <f>HYPERLINK(".\sm_car_250504_0030\sm_car_250504_0030_038_Ca116TrN_MaLSS_ode23t.png","figure")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971</v>
      </c>
      <c r="L40">
        <v>5.9095842999999997</v>
      </c>
      <c r="M40">
        <v>241.57063338836934</v>
      </c>
      <c r="N40">
        <v>0.23372791812862875</v>
      </c>
      <c r="O40" s="1" t="str">
        <f>HYPERLINK(".\sm_car_250504_0030\sm_car_250504_0030_039_Ca117TrN_MaWOT_ode23t.png","figure")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1083</v>
      </c>
      <c r="L41">
        <v>6.3372583000000002</v>
      </c>
      <c r="M41">
        <v>74.339612121412543</v>
      </c>
      <c r="N41">
        <v>-0.33675108829315759</v>
      </c>
      <c r="O41" s="1" t="str">
        <f>HYPERLINK(".\sm_car_250504_0030\sm_car_250504_0030_040_Ca117TrN_MaLSS_ode23t.png","figure")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960</v>
      </c>
      <c r="L42">
        <v>5.5547335999999996</v>
      </c>
      <c r="M42">
        <v>241.50617978113783</v>
      </c>
      <c r="N42">
        <v>0.23279368239208362</v>
      </c>
      <c r="O42" s="1" t="str">
        <f>HYPERLINK(".\sm_car_250504_0030\sm_car_250504_0030_041_Ca118TrN_MaWOT_ode23t.png","figure")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1070</v>
      </c>
      <c r="L43">
        <v>6.4365342999999999</v>
      </c>
      <c r="M43">
        <v>74.336097243681266</v>
      </c>
      <c r="N43">
        <v>-0.3314148218584429</v>
      </c>
      <c r="O43" s="1" t="str">
        <f>HYPERLINK(".\sm_car_250504_0030\sm_car_250504_0030_042_Ca118TrN_MaLSS_ode23t.png","figure")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985</v>
      </c>
      <c r="L44">
        <v>5.6551935000000002</v>
      </c>
      <c r="M44">
        <v>241.00026216582265</v>
      </c>
      <c r="N44">
        <v>0.2305046617420303</v>
      </c>
      <c r="O44" s="1" t="str">
        <f>HYPERLINK(".\sm_car_250504_0030\sm_car_250504_0030_043_Ca119TrN_MaWOT_ode23t.png","figure")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1108</v>
      </c>
      <c r="L45">
        <v>6.3416785999999998</v>
      </c>
      <c r="M45">
        <v>74.193485970458909</v>
      </c>
      <c r="N45">
        <v>-0.333893046445563</v>
      </c>
      <c r="O45" s="1" t="str">
        <f>HYPERLINK(".\sm_car_250504_0030\sm_car_250504_0030_044_Ca119TrN_MaLSS_ode23t.png","figure")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312</v>
      </c>
      <c r="L46">
        <v>5.8164218999999999</v>
      </c>
      <c r="M46">
        <v>99.838453776944903</v>
      </c>
      <c r="N46">
        <v>-1.8048448178904927E-2</v>
      </c>
      <c r="O46" s="1" t="str">
        <f>HYPERLINK(".\sm_car_250504_0030\sm_car_250504_0030_045_Ca128TrN_MaWOT_ode23t.png","figure")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453</v>
      </c>
      <c r="L47">
        <v>7.6809488000000004</v>
      </c>
      <c r="M47">
        <v>36.974461909307117</v>
      </c>
      <c r="N47">
        <v>-0.1302894230930326</v>
      </c>
      <c r="O47" s="1" t="str">
        <f>HYPERLINK(".\sm_car_250504_0030\sm_car_250504_0030_046_Ca128TrN_MaLSS_ode23t.png","figure")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347</v>
      </c>
      <c r="L48">
        <v>7.0992294999999999</v>
      </c>
      <c r="M48">
        <v>229.38317648662277</v>
      </c>
      <c r="N48">
        <v>5.7795369539191774E-2</v>
      </c>
      <c r="O48" s="1" t="str">
        <f>HYPERLINK(".\sm_car_250504_0030\sm_car_250504_0030_047_Ca129TrN_MaWOT_ode23t.png","figure")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482</v>
      </c>
      <c r="L49">
        <v>8.4263344</v>
      </c>
      <c r="M49">
        <v>70.689134901007677</v>
      </c>
      <c r="N49">
        <v>-0.52667298572748056</v>
      </c>
      <c r="O49" s="1" t="str">
        <f>HYPERLINK(".\sm_car_250504_0030\sm_car_250504_0030_048_Ca129TrN_MaLSS_ode23t.png","figure")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800</v>
      </c>
      <c r="L50">
        <v>25.1293994</v>
      </c>
      <c r="M50">
        <v>217.24082713040829</v>
      </c>
      <c r="N50">
        <v>-1.5375589154338303</v>
      </c>
      <c r="O50" s="1" t="str">
        <f>HYPERLINK(".\sm_car_250504_0030\sm_car_250504_0030_049_Ca130TrN_MaWOT_ode23t.png","figure")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791</v>
      </c>
      <c r="L51">
        <v>22.960442499999999</v>
      </c>
      <c r="M51">
        <v>68.769439993843022</v>
      </c>
      <c r="N51">
        <v>-0.54725762514582399</v>
      </c>
      <c r="O51" s="1" t="str">
        <f>HYPERLINK(".\sm_car_250504_0030\sm_car_250504_0030_050_Ca130TrN_MaLSS_ode23t.png","figure")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351</v>
      </c>
      <c r="L52">
        <v>5.0362330000000002</v>
      </c>
      <c r="M52">
        <v>230.36503864824442</v>
      </c>
      <c r="N52">
        <v>-4.1342476951807053E-2</v>
      </c>
      <c r="O52" s="1" t="str">
        <f>HYPERLINK(".\sm_car_250504_0030\sm_car_250504_0030_051_Ca131TrN_MaWOT_ode23t.png","figure")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495</v>
      </c>
      <c r="L53">
        <v>5.8733253000000003</v>
      </c>
      <c r="M53">
        <v>70.96547839104305</v>
      </c>
      <c r="N53">
        <v>-0.53236714752215664</v>
      </c>
      <c r="O53" s="1" t="str">
        <f>HYPERLINK(".\sm_car_250504_0030\sm_car_250504_0030_052_Ca131TrN_MaLSS_ode23t.png","figure")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354</v>
      </c>
      <c r="L54">
        <v>4.7004029000000003</v>
      </c>
      <c r="M54">
        <v>230.29444180220668</v>
      </c>
      <c r="N54">
        <v>-8.2227872887791122E-3</v>
      </c>
      <c r="O54" s="1" t="str">
        <f>HYPERLINK(".\sm_car_250504_0030\sm_car_250504_0030_053_Ca132TrN_MaWOT_ode23t.png","figure")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505</v>
      </c>
      <c r="L55">
        <v>5.4899880999999997</v>
      </c>
      <c r="M55">
        <v>70.960626523117597</v>
      </c>
      <c r="N55">
        <v>-0.53566359115127804</v>
      </c>
      <c r="O55" s="1" t="str">
        <f>HYPERLINK(".\sm_car_250504_0030\sm_car_250504_0030_054_Ca132TrN_MaLSS_ode23t.png","figure")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339</v>
      </c>
      <c r="L56">
        <v>4.9384582000000004</v>
      </c>
      <c r="M56">
        <v>230.28848404047642</v>
      </c>
      <c r="N56">
        <v>-1.1279790850525743E-2</v>
      </c>
      <c r="O56" s="1" t="str">
        <f>HYPERLINK(".\sm_car_250504_0030\sm_car_250504_0030_055_Ca133TrN_MaWOT_ode23t.png","figure")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499</v>
      </c>
      <c r="L57">
        <v>5.7935397999999996</v>
      </c>
      <c r="M57">
        <v>70.970644662618511</v>
      </c>
      <c r="N57">
        <v>-0.5282764222234464</v>
      </c>
      <c r="O57" s="1" t="str">
        <f>HYPERLINK(".\sm_car_250504_0030\sm_car_250504_0030_056_Ca133TrN_MaLSS_ode23t.png","figure")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353</v>
      </c>
      <c r="L58">
        <v>5.0961046999999997</v>
      </c>
      <c r="M58">
        <v>230.3838440945604</v>
      </c>
      <c r="N58">
        <v>-1.6208121353932646E-2</v>
      </c>
      <c r="O58" s="1" t="str">
        <f>HYPERLINK(".\sm_car_250504_0030\sm_car_250504_0030_057_Ca134TrN_MaWOT_ode23t.png","figure")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499</v>
      </c>
      <c r="L59">
        <v>6.9513518999999997</v>
      </c>
      <c r="M59">
        <v>70.975877384650673</v>
      </c>
      <c r="N59">
        <v>-0.53344873300185902</v>
      </c>
      <c r="O59" s="1" t="str">
        <f>HYPERLINK(".\sm_car_250504_0030\sm_car_250504_0030_058_Ca134TrN_MaLSS_ode23t.png","figure")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337</v>
      </c>
      <c r="L60">
        <v>4.6161890999999997</v>
      </c>
      <c r="M60">
        <v>230.33901604509541</v>
      </c>
      <c r="N60">
        <v>-9.9255843617979261E-3</v>
      </c>
      <c r="O60" s="1" t="str">
        <f>HYPERLINK(".\sm_car_250504_0030\sm_car_250504_0030_059_Ca135TrN_MaWOT_ode23t.png","figure")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485</v>
      </c>
      <c r="L61">
        <v>5.6489843000000004</v>
      </c>
      <c r="M61">
        <v>70.978941421323512</v>
      </c>
      <c r="N61">
        <v>-0.52443113727017698</v>
      </c>
      <c r="O61" s="1" t="str">
        <f>HYPERLINK(".\sm_car_250504_0030\sm_car_250504_0030_060_Ca135TrN_MaLSS_ode23t.png","figure")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348</v>
      </c>
      <c r="L62">
        <v>5.7035779</v>
      </c>
      <c r="M62">
        <v>230.00779983033868</v>
      </c>
      <c r="N62">
        <v>5.3252449519957598E-2</v>
      </c>
      <c r="O62" s="1" t="str">
        <f>HYPERLINK(".\sm_car_250504_0030\sm_car_250504_0030_061_Ca136TrN_MaWOT_ode23t.png","figure")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486</v>
      </c>
      <c r="L63">
        <v>7.0024974999999996</v>
      </c>
      <c r="M63">
        <v>70.973260422812828</v>
      </c>
      <c r="N63">
        <v>-0.52440862172277602</v>
      </c>
      <c r="O63" s="1" t="str">
        <f>HYPERLINK(".\sm_car_250504_0030\sm_car_250504_0030_062_Ca136TrN_MaLSS_ode23t.png","figure")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328</v>
      </c>
      <c r="L64">
        <v>4.3334549000000004</v>
      </c>
      <c r="M64">
        <v>231.24791041420548</v>
      </c>
      <c r="N64">
        <v>0.14157355059148682</v>
      </c>
      <c r="O64" s="1" t="str">
        <f>HYPERLINK(".\sm_car_250504_0030\sm_car_250504_0030_063_Ca137TrN_MaWOT_ode23t.png","figure")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471</v>
      </c>
      <c r="L65">
        <v>4.8619595999999996</v>
      </c>
      <c r="M65">
        <v>71.239612767591581</v>
      </c>
      <c r="N65">
        <v>-0.51233836334039584</v>
      </c>
      <c r="O65" s="1" t="str">
        <f>HYPERLINK(".\sm_car_250504_0030\sm_car_250504_0030_064_Ca137TrN_MaLSS_ode23t.png","figure")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336</v>
      </c>
      <c r="L66">
        <v>6.9707714000000003</v>
      </c>
      <c r="M66">
        <v>231.18232262475502</v>
      </c>
      <c r="N66">
        <v>0.15072111946497135</v>
      </c>
      <c r="O66" s="1" t="str">
        <f>HYPERLINK(".\sm_car_250504_0030\sm_car_250504_0030_065_Ca138TrN_MaWOT_ode23t.png","figure")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477</v>
      </c>
      <c r="L67">
        <v>7.0707297999999996</v>
      </c>
      <c r="M67">
        <v>71.129064155696724</v>
      </c>
      <c r="N67">
        <v>-0.82774881809402945</v>
      </c>
      <c r="O67" s="1" t="str">
        <f>HYPERLINK(".\sm_car_250504_0030\sm_car_250504_0030_066_Ca138TrN_MaLSS_ode23t.png","figure")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691</v>
      </c>
      <c r="L68">
        <v>28.658814799999998</v>
      </c>
      <c r="M68">
        <v>405.17365123121613</v>
      </c>
      <c r="N68">
        <v>1.6201839926288018</v>
      </c>
      <c r="O68" s="1" t="str">
        <f>HYPERLINK(".\sm_car_250504_0030\sm_car_250504_0030_067_Ca139TrN_MaWOT_ode23t.png","figure")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645</v>
      </c>
      <c r="L69">
        <v>17.707326200000001</v>
      </c>
      <c r="M69">
        <v>154.33676250071449</v>
      </c>
      <c r="N69">
        <v>-0.58267900175231691</v>
      </c>
      <c r="O69" s="1" t="str">
        <f>HYPERLINK(".\sm_car_250504_0030\sm_car_250504_0030_068_Ca139TrN_MaLSS_ode23t.png","figure")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1938</v>
      </c>
      <c r="L70">
        <v>37.460641299999999</v>
      </c>
      <c r="M70">
        <v>405.28818736838844</v>
      </c>
      <c r="N70">
        <v>1.6335590598881913</v>
      </c>
      <c r="O70" s="1" t="str">
        <f>HYPERLINK(".\sm_car_250504_0030\sm_car_250504_0030_069_Ca141TrN_MaWOT_ode23t.png","figure")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1845</v>
      </c>
      <c r="L71">
        <v>25.556753799999999</v>
      </c>
      <c r="M71">
        <v>154.41136117451711</v>
      </c>
      <c r="N71">
        <v>-0.57475698958078203</v>
      </c>
      <c r="O71" s="1" t="str">
        <f>HYPERLINK(".\sm_car_250504_0030\sm_car_250504_0030_070_Ca141TrN_MaLSS_ode23t.png","figure")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355</v>
      </c>
      <c r="L72">
        <v>18.2264792</v>
      </c>
      <c r="M72">
        <v>95.841490812824048</v>
      </c>
      <c r="N72">
        <v>-3.1378255919093545E-2</v>
      </c>
      <c r="O72" s="1" t="str">
        <f>HYPERLINK(".\sm_car_250504_0030\sm_car_250504_0030_071_Ca143TrN_MaWOT_ode23t.png","figure")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468</v>
      </c>
      <c r="L73">
        <v>19.092728699999999</v>
      </c>
      <c r="M73">
        <v>25.014922999606007</v>
      </c>
      <c r="N73">
        <v>-5.3008514919658044E-2</v>
      </c>
      <c r="O73" s="1" t="str">
        <f>HYPERLINK(".\sm_car_250504_0030\sm_car_250504_0030_072_Ca143TrN_MaLSS_ode23t.png","figure")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333</v>
      </c>
      <c r="L74">
        <v>11.554938099999999</v>
      </c>
      <c r="M74">
        <v>114.00003197035915</v>
      </c>
      <c r="N74">
        <v>0.53108493216105246</v>
      </c>
      <c r="O74" s="1" t="str">
        <f>HYPERLINK(".\sm_car_250504_0030\sm_car_250504_0030_073_Ca144TrN_MaWOT_ode23t.png","figure")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443</v>
      </c>
      <c r="L75">
        <v>12.6443704</v>
      </c>
      <c r="M75">
        <v>35.599640444020267</v>
      </c>
      <c r="N75">
        <v>-3.2323219926446246E-2</v>
      </c>
      <c r="O75" s="1" t="str">
        <f>HYPERLINK(".\sm_car_250504_0030\sm_car_250504_0030_074_Ca144TrN_MaLSS_ode23t.png","figure")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2664</v>
      </c>
      <c r="L76">
        <v>27.675383</v>
      </c>
      <c r="M76">
        <v>399.74601931376583</v>
      </c>
      <c r="N76">
        <v>-16.073375184991328</v>
      </c>
      <c r="O76" s="1" t="str">
        <f>HYPERLINK(".\sm_car_250504_0030\sm_car_250504_0030_075_Ca147TrN_MaWOT_ode23t.png","figure")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1275</v>
      </c>
      <c r="L77">
        <v>18.228687099999998</v>
      </c>
      <c r="M77">
        <v>151.93677785577984</v>
      </c>
      <c r="N77">
        <v>-2.4000666779363971</v>
      </c>
      <c r="O77" s="1" t="str">
        <f>HYPERLINK(".\sm_car_250504_0030\sm_car_250504_0030_076_Ca147TrN_MaLSS_ode23t.png","figure")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118</v>
      </c>
      <c r="E78" t="s">
        <v>107</v>
      </c>
      <c r="F78" t="s">
        <v>131</v>
      </c>
      <c r="G78" t="s">
        <v>20</v>
      </c>
      <c r="H78" t="s">
        <v>21</v>
      </c>
      <c r="I78" t="s">
        <v>22</v>
      </c>
      <c r="J78" t="s">
        <v>23</v>
      </c>
      <c r="K78">
        <v>300</v>
      </c>
      <c r="L78">
        <v>8.5745976000000006</v>
      </c>
      <c r="M78">
        <v>229.63501568004187</v>
      </c>
      <c r="N78">
        <v>5.6287716534493106E-3</v>
      </c>
      <c r="O78" s="1" t="str">
        <f>HYPERLINK(".\sm_car_250504_0030\sm_car_250504_0030_077_Ca215TrN_MaWOT_ode23t.png","figure")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118</v>
      </c>
      <c r="E79" t="s">
        <v>107</v>
      </c>
      <c r="F79" t="s">
        <v>131</v>
      </c>
      <c r="G79" t="s">
        <v>20</v>
      </c>
      <c r="H79" t="s">
        <v>21</v>
      </c>
      <c r="I79" t="s">
        <v>24</v>
      </c>
      <c r="J79" t="s">
        <v>23</v>
      </c>
      <c r="K79">
        <v>483</v>
      </c>
      <c r="L79">
        <v>8.1862733999999993</v>
      </c>
      <c r="M79">
        <v>81.273926341917871</v>
      </c>
      <c r="N79">
        <v>-0.2241734653823837</v>
      </c>
      <c r="O79" s="1" t="str">
        <f>HYPERLINK(".\sm_car_250504_0030\sm_car_250504_0030_078_Ca215TrN_MaLSS_ode23t.png","figure")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132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364</v>
      </c>
      <c r="L80">
        <v>4.3930911999999998</v>
      </c>
      <c r="M80">
        <v>230.39059830960926</v>
      </c>
      <c r="N80">
        <v>0.17287270045340286</v>
      </c>
      <c r="O80" s="1" t="str">
        <f>HYPERLINK(".\sm_car_250504_0030\sm_car_250504_0030_079_Ca218TrN_MaWOT_ode23t.png","figure")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132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479</v>
      </c>
      <c r="L81">
        <v>4.9754709999999998</v>
      </c>
      <c r="M81">
        <v>70.956113433038794</v>
      </c>
      <c r="N81">
        <v>-0.53522489498893178</v>
      </c>
      <c r="O81" s="1" t="str">
        <f>HYPERLINK(".\sm_car_250504_0030\sm_car_250504_0030_080_Ca218TrN_MaLSS_ode23t.png","figure")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133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396</v>
      </c>
      <c r="L82">
        <v>6.7909153</v>
      </c>
      <c r="M82">
        <v>229.76866083731991</v>
      </c>
      <c r="N82">
        <v>0.17261189888327247</v>
      </c>
      <c r="O82" s="1" t="str">
        <f>HYPERLINK(".\sm_car_250504_0030\sm_car_250504_0030_081_Ca219TrN_MaWOT_ode23t.png","figure")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133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515</v>
      </c>
      <c r="L83">
        <v>8.3351293999999996</v>
      </c>
      <c r="M83">
        <v>70.788655397160269</v>
      </c>
      <c r="N83">
        <v>-0.55846344073399268</v>
      </c>
      <c r="O83" s="1" t="str">
        <f>HYPERLINK(".\sm_car_250504_0030\sm_car_250504_0030_082_Ca219TrN_MaLSS_ode23t.png","figure")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133</v>
      </c>
      <c r="E84" t="s">
        <v>107</v>
      </c>
      <c r="F84" t="s">
        <v>119</v>
      </c>
      <c r="G84" t="s">
        <v>26</v>
      </c>
      <c r="H84" t="s">
        <v>21</v>
      </c>
      <c r="I84" t="s">
        <v>22</v>
      </c>
      <c r="J84" t="s">
        <v>23</v>
      </c>
      <c r="K84">
        <v>932</v>
      </c>
      <c r="L84">
        <v>30.641034999999999</v>
      </c>
      <c r="M84">
        <v>223.86221268090432</v>
      </c>
      <c r="N84">
        <v>-1.2055279087904633</v>
      </c>
      <c r="O84" s="1" t="str">
        <f>HYPERLINK(".\sm_car_250504_0030\sm_car_250504_0030_083_Ca220TrN_MaWOT_ode23t.png","figure")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133</v>
      </c>
      <c r="E85" t="s">
        <v>107</v>
      </c>
      <c r="F85" t="s">
        <v>119</v>
      </c>
      <c r="G85" t="s">
        <v>26</v>
      </c>
      <c r="H85" t="s">
        <v>21</v>
      </c>
      <c r="I85" t="s">
        <v>24</v>
      </c>
      <c r="J85" t="s">
        <v>23</v>
      </c>
      <c r="K85">
        <v>1105</v>
      </c>
      <c r="L85">
        <v>38.078400600000002</v>
      </c>
      <c r="M85">
        <v>69.462008148138338</v>
      </c>
      <c r="N85">
        <v>-1.5023405189539343</v>
      </c>
      <c r="O85" s="1" t="str">
        <f>HYPERLINK(".\sm_car_250504_0030\sm_car_250504_0030_084_Ca220TrN_MaLSS_ode23t.png","figure")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134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466</v>
      </c>
      <c r="L86">
        <v>7.2774380000000001</v>
      </c>
      <c r="M86">
        <v>293.17952826878144</v>
      </c>
      <c r="N86">
        <v>1.3409239753715515E-4</v>
      </c>
      <c r="O86" s="1" t="str">
        <f>HYPERLINK(".\sm_car_250504_0030\sm_car_250504_0030_085_Ca223TrN_MaWOT_ode23t.png","figure")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134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657</v>
      </c>
      <c r="L87">
        <v>7.0549558000000001</v>
      </c>
      <c r="M87">
        <v>103.53480426086682</v>
      </c>
      <c r="N87">
        <v>-0.14816692111397461</v>
      </c>
      <c r="O87" s="1" t="str">
        <f>HYPERLINK(".\sm_car_250504_0030\sm_car_250504_0030_086_Ca223TrN_MaLSS_ode23t.png","figure")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135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630</v>
      </c>
      <c r="L88">
        <v>19.137926</v>
      </c>
      <c r="M88">
        <v>409.26530986657036</v>
      </c>
      <c r="N88">
        <v>1.5843608701631842</v>
      </c>
      <c r="O88" s="1" t="str">
        <f>HYPERLINK(".\sm_car_250504_0030\sm_car_250504_0030_087_Ca227TrN_MaWOT_ode23t.png","figure")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135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619</v>
      </c>
      <c r="L89">
        <v>11.1122891</v>
      </c>
      <c r="M89">
        <v>156.26682898549302</v>
      </c>
      <c r="N89">
        <v>-0.34231779578613464</v>
      </c>
      <c r="O89" s="1" t="str">
        <f>HYPERLINK(".\sm_car_250504_0030\sm_car_250504_0030_088_Ca227TrN_MaLSS_ode23t.png","figure")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397</v>
      </c>
      <c r="L90">
        <v>10.788449699999999</v>
      </c>
      <c r="M90">
        <v>231.33333721148216</v>
      </c>
      <c r="N90">
        <v>-3.2350973361429413E-3</v>
      </c>
      <c r="O90" s="1" t="str">
        <f>HYPERLINK(".\sm_car_250504_0030\sm_car_250504_0030_089_Ca008TrN_MaWOT_ode23t_1.png","figure")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557</v>
      </c>
      <c r="L91">
        <v>12.704741500000001</v>
      </c>
      <c r="M91">
        <v>71.256996148267191</v>
      </c>
      <c r="N91">
        <v>-0.53711214143304886</v>
      </c>
      <c r="O91" s="1" t="str">
        <f>HYPERLINK(".\sm_car_250504_0030\sm_car_250504_0030_090_Ca008TrN_MaLSS_ode23t_1.png","figure")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381</v>
      </c>
      <c r="L92">
        <v>11.6328779</v>
      </c>
      <c r="M92">
        <v>230.35950406262805</v>
      </c>
      <c r="N92">
        <v>-1.2824210419466072E-2</v>
      </c>
      <c r="O92" s="1" t="str">
        <f>HYPERLINK(".\sm_car_250504_0030\sm_car_250504_0030_091_Ca009TrN_MaWOT_ode23t_1.png","figure")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552</v>
      </c>
      <c r="L93">
        <v>14.237172599999999</v>
      </c>
      <c r="M93">
        <v>70.964832186977929</v>
      </c>
      <c r="N93">
        <v>-0.532710529881258</v>
      </c>
      <c r="O93" s="1" t="str">
        <f>HYPERLINK(".\sm_car_250504_0030\sm_car_250504_0030_092_Ca009TrN_MaLSS_ode23t_1.png","figure")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412</v>
      </c>
      <c r="L94">
        <v>12.498542199999999</v>
      </c>
      <c r="M94">
        <v>230.39858352836683</v>
      </c>
      <c r="N94">
        <v>5.616606982715934E-2</v>
      </c>
      <c r="O94" s="1" t="str">
        <f>HYPERLINK(".\sm_car_250504_0030\sm_car_250504_0030_093_Ca010TrN_MaWOT_ode23t_1.png","figure")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557</v>
      </c>
      <c r="L95">
        <v>16.6055797</v>
      </c>
      <c r="M95">
        <v>70.973925505321262</v>
      </c>
      <c r="N95">
        <v>-0.52193859815357169</v>
      </c>
      <c r="O95" s="1" t="str">
        <f>HYPERLINK(".\sm_car_250504_0030\sm_car_250504_0030_094_Ca010TrN_MaLSS_ode23t_1.png","figure")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445</v>
      </c>
      <c r="L96">
        <v>14.067360499999999</v>
      </c>
      <c r="M96">
        <v>229.94491054748838</v>
      </c>
      <c r="N96">
        <v>5.4281275260219933E-2</v>
      </c>
      <c r="O96" s="1" t="str">
        <f>HYPERLINK(".\sm_car_250504_0030\sm_car_250504_0030_095_Ca011TrN_MaWOT_ode23t_1.png","figure")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591</v>
      </c>
      <c r="L97">
        <v>17.201863199999998</v>
      </c>
      <c r="M97">
        <v>70.837678751824043</v>
      </c>
      <c r="N97">
        <v>-0.52261817609779049</v>
      </c>
      <c r="O97" s="1" t="str">
        <f>HYPERLINK(".\sm_car_250504_0030\sm_car_250504_0030_096_Ca011TrN_MaLSS_ode23t_1.png","figure")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852</v>
      </c>
      <c r="L98">
        <v>11.9514399</v>
      </c>
      <c r="M98">
        <v>231.35259019994211</v>
      </c>
      <c r="N98">
        <v>-3.6296214548999384E-3</v>
      </c>
      <c r="O98" s="1" t="str">
        <f>HYPERLINK(".\sm_car_250504_0030\sm_car_250504_0030_097_Ca012TrN_MaWOT_ode23t_1.png","figure")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990</v>
      </c>
      <c r="L99">
        <v>14.231011000000001</v>
      </c>
      <c r="M99">
        <v>71.248485466532543</v>
      </c>
      <c r="N99">
        <v>-0.54428015260195761</v>
      </c>
      <c r="O99" s="1" t="str">
        <f>HYPERLINK(".\sm_car_250504_0030\sm_car_250504_0030_098_Ca012TrN_MaLSS_ode23t_1.png","figure")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839</v>
      </c>
      <c r="L100">
        <v>12.627649399999999</v>
      </c>
      <c r="M100">
        <v>230.28152604285796</v>
      </c>
      <c r="N100">
        <v>-1.211095412216401E-2</v>
      </c>
      <c r="O100" s="1" t="str">
        <f>HYPERLINK(".\sm_car_250504_0030\sm_car_250504_0030_099_Ca013TrN_MaWOT_ode23t_1.png","figure")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1005</v>
      </c>
      <c r="L101">
        <v>15.843875000000001</v>
      </c>
      <c r="M101">
        <v>70.957024185827493</v>
      </c>
      <c r="N101">
        <v>-0.53880287972960694</v>
      </c>
      <c r="O101" s="1" t="str">
        <f>HYPERLINK(".\sm_car_250504_0030\sm_car_250504_0030_100_Ca013TrN_MaLSS_ode23t_1.png","figure")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873</v>
      </c>
      <c r="L102">
        <v>12.257263099999999</v>
      </c>
      <c r="M102">
        <v>230.06795730954991</v>
      </c>
      <c r="N102">
        <v>5.478541188231479E-2</v>
      </c>
      <c r="O102" s="1" t="str">
        <f>HYPERLINK(".\sm_car_250504_0030\sm_car_250504_0030_101_Ca014TrN_MaWOT_ode23t_1.png","figure")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1022</v>
      </c>
      <c r="L103">
        <v>15.748731899999999</v>
      </c>
      <c r="M103">
        <v>70.962253624933254</v>
      </c>
      <c r="N103">
        <v>-0.53348820136504826</v>
      </c>
      <c r="O103" s="1" t="str">
        <f>HYPERLINK(".\sm_car_250504_0030\sm_car_250504_0030_102_Ca014TrN_MaLSS_ode23t_1.png","figure")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891</v>
      </c>
      <c r="L104">
        <v>13.7704079</v>
      </c>
      <c r="M104">
        <v>229.8029670797215</v>
      </c>
      <c r="N104">
        <v>5.3351793660339972E-2</v>
      </c>
      <c r="O104" s="1" t="str">
        <f>HYPERLINK(".\sm_car_250504_0030\sm_car_250504_0030_103_Ca015TrN_MaWOT_ode23t_1.png","figure")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1056</v>
      </c>
      <c r="L105">
        <v>16.980059000000001</v>
      </c>
      <c r="M105">
        <v>70.832059365267227</v>
      </c>
      <c r="N105">
        <v>-0.53247999239249511</v>
      </c>
      <c r="O105" s="1" t="str">
        <f>HYPERLINK(".\sm_car_250504_0030\sm_car_250504_0030_104_Ca015TrN_MaLSS_ode23t_1.png","figure")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413</v>
      </c>
      <c r="L106">
        <v>3.3388673</v>
      </c>
      <c r="M106">
        <v>242.69174294271087</v>
      </c>
      <c r="N106">
        <v>0.23531139292089417</v>
      </c>
      <c r="O106" s="1" t="str">
        <f>HYPERLINK(".\sm_car_250504_0030\sm_car_250504_0030_105_Ca120TrN_MaWOT_ode23t_1.png","figure")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527</v>
      </c>
      <c r="L107">
        <v>4.0691438</v>
      </c>
      <c r="M107">
        <v>74.673062205491476</v>
      </c>
      <c r="N107">
        <v>-0.33895253431539496</v>
      </c>
      <c r="O107" s="1" t="str">
        <f>HYPERLINK(".\sm_car_250504_0030\sm_car_250504_0030_106_Ca120TrN_MaLSS_ode23t_1.png","figure")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407</v>
      </c>
      <c r="L108">
        <v>4.0065743999999999</v>
      </c>
      <c r="M108">
        <v>241.21117175166435</v>
      </c>
      <c r="N108">
        <v>0.23111594004149721</v>
      </c>
      <c r="O108" s="1" t="str">
        <f>HYPERLINK(".\sm_car_250504_0030\sm_car_250504_0030_107_Ca121TrN_MaWOT_ode23t_1.png","figure")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501</v>
      </c>
      <c r="L109">
        <v>4.3545927999999998</v>
      </c>
      <c r="M109">
        <v>74.356591170764588</v>
      </c>
      <c r="N109">
        <v>-0.33015770372572212</v>
      </c>
      <c r="O109" s="1" t="str">
        <f>HYPERLINK(".\sm_car_250504_0030\sm_car_250504_0030_108_Ca121TrN_MaLSS_ode23t_1.png","figure")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414</v>
      </c>
      <c r="L110">
        <v>4.3099148999999999</v>
      </c>
      <c r="M110">
        <v>241.75697356542406</v>
      </c>
      <c r="N110">
        <v>0.23176557887036647</v>
      </c>
      <c r="O110" s="1" t="str">
        <f>HYPERLINK(".\sm_car_250504_0030\sm_car_250504_0030_109_Ca122TrN_MaWOT_ode23t_1.png","figure")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512</v>
      </c>
      <c r="L111">
        <v>4.5868399999999996</v>
      </c>
      <c r="M111">
        <v>74.376812790645658</v>
      </c>
      <c r="N111">
        <v>-0.33433418371150114</v>
      </c>
      <c r="O111" s="1" t="str">
        <f>HYPERLINK(".\sm_car_250504_0030\sm_car_250504_0030_110_Ca122TrN_MaLSS_ode23t_1.png","figure")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445</v>
      </c>
      <c r="L112">
        <v>4.4743021000000001</v>
      </c>
      <c r="M112">
        <v>241.12593775066154</v>
      </c>
      <c r="N112">
        <v>0.22895077015058637</v>
      </c>
      <c r="O112" s="1" t="str">
        <f>HYPERLINK(".\sm_car_250504_0030\sm_car_250504_0030_111_Ca123TrN_MaWOT_ode23t_1.png","figure")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545</v>
      </c>
      <c r="L113">
        <v>4.9380350000000002</v>
      </c>
      <c r="M113">
        <v>74.205123031591341</v>
      </c>
      <c r="N113">
        <v>-0.32986039401505646</v>
      </c>
      <c r="O113" s="1" t="str">
        <f>HYPERLINK(".\sm_car_250504_0030\sm_car_250504_0030_112_Ca123TrN_MaLSS_ode23t_1.png","figure")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994</v>
      </c>
      <c r="L114">
        <v>4.1914420999999997</v>
      </c>
      <c r="M114">
        <v>242.59673926911904</v>
      </c>
      <c r="N114">
        <v>0.23602919838253739</v>
      </c>
      <c r="O114" s="1" t="str">
        <f>HYPERLINK(".\sm_car_250504_0030\sm_car_250504_0030_113_Ca124TrN_MaWOT_ode23t_1.png","figure")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>
        <v>4.9579247000000004</v>
      </c>
      <c r="M115">
        <v>74.658401770241397</v>
      </c>
      <c r="N115">
        <v>-0.34189616306595322</v>
      </c>
      <c r="O115" s="1" t="str">
        <f>HYPERLINK(".\sm_car_250504_0030\sm_car_250504_0030_114_Ca124TrN_MaLSS_ode23t_1.png","figure")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1005</v>
      </c>
      <c r="L116">
        <v>4.8478279000000004</v>
      </c>
      <c r="M116">
        <v>241.58752076350953</v>
      </c>
      <c r="N116">
        <v>0.23266703424713392</v>
      </c>
      <c r="O116" s="1" t="str">
        <f>HYPERLINK(".\sm_car_250504_0030\sm_car_250504_0030_115_Ca125TrN_MaWOT_ode23t_1.png","figure")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1131</v>
      </c>
      <c r="L117">
        <v>5.8928498999999999</v>
      </c>
      <c r="M117">
        <v>74.350050540402492</v>
      </c>
      <c r="N117">
        <v>-0.33747370778325414</v>
      </c>
      <c r="O117" s="1" t="str">
        <f>HYPERLINK(".\sm_car_250504_0030\sm_car_250504_0030_116_Ca125TrN_MaLSS_ode23t_1.png","figure")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1026</v>
      </c>
      <c r="L118">
        <v>5.6698041000000003</v>
      </c>
      <c r="M118">
        <v>241.400115425248</v>
      </c>
      <c r="N118">
        <v>0.23231610167602565</v>
      </c>
      <c r="O118" s="1" t="str">
        <f>HYPERLINK(".\sm_car_250504_0030\sm_car_250504_0030_117_Ca126TrN_MaWOT_ode23t_1.png","figure")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1151</v>
      </c>
      <c r="L119">
        <v>6.0315899000000002</v>
      </c>
      <c r="M119">
        <v>74.340276521405471</v>
      </c>
      <c r="N119">
        <v>-0.33691224467820413</v>
      </c>
      <c r="O119" s="1" t="str">
        <f>HYPERLINK(".\sm_car_250504_0030\sm_car_250504_0030_118_Ca126TrN_MaLSS_ode23t_1.png","figure")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1051</v>
      </c>
      <c r="L120">
        <v>5.7443618000000001</v>
      </c>
      <c r="M120">
        <v>241.13367515508455</v>
      </c>
      <c r="N120">
        <v>0.23114281756778615</v>
      </c>
      <c r="O120" s="1" t="str">
        <f>HYPERLINK(".\sm_car_250504_0030\sm_car_250504_0030_119_Ca127TrN_MaWOT_ode23t_1.png","figure")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1170</v>
      </c>
      <c r="L121">
        <v>6.1461888</v>
      </c>
      <c r="M121">
        <v>74.195661412561051</v>
      </c>
      <c r="N121">
        <v>-0.33370259073265973</v>
      </c>
      <c r="O121" s="1" t="str">
        <f>HYPERLINK(".\sm_car_250504_0030\sm_car_250504_0030_120_Ca127TrN_MaLSS_ode23t_1.png","figure")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666</v>
      </c>
      <c r="L122">
        <v>37.438647099999997</v>
      </c>
      <c r="M122">
        <v>405.06786357868577</v>
      </c>
      <c r="N122">
        <v>1.6831791461220831</v>
      </c>
      <c r="O122" s="1" t="str">
        <f>HYPERLINK(".\sm_car_250504_0030\sm_car_250504_0030_121_Ca140TrN_MaWOT_ode23t_1.png","figure")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643</v>
      </c>
      <c r="L123">
        <v>22.304826299999998</v>
      </c>
      <c r="M123">
        <v>154.3479942439746</v>
      </c>
      <c r="N123">
        <v>-0.58791841920006072</v>
      </c>
      <c r="O123" s="1" t="str">
        <f>HYPERLINK(".\sm_car_250504_0030\sm_car_250504_0030_122_Ca140TrN_MaLSS_ode23t_1.png","figure")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1224</v>
      </c>
      <c r="L124">
        <v>34.167253199999998</v>
      </c>
      <c r="M124">
        <v>405.31001884911171</v>
      </c>
      <c r="N124">
        <v>1.5980414074326026</v>
      </c>
      <c r="O124" s="1" t="str">
        <f>HYPERLINK(".\sm_car_250504_0030\sm_car_250504_0030_123_Ca142TrN_MaWOT_ode23t_1.png","figure")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1212</v>
      </c>
      <c r="L125">
        <v>24.206563899999999</v>
      </c>
      <c r="M125">
        <v>154.47124946097318</v>
      </c>
      <c r="N125">
        <v>-0.6003272140286785</v>
      </c>
      <c r="O125" s="1" t="str">
        <f>HYPERLINK(".\sm_car_250504_0030\sm_car_250504_0030_124_Ca142TrN_MaLSS_ode23t_1.png","figure")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352</v>
      </c>
      <c r="L126">
        <v>14.805773200000001</v>
      </c>
      <c r="M126">
        <v>95.784341217014443</v>
      </c>
      <c r="N126">
        <v>-3.2159605762589159E-2</v>
      </c>
      <c r="O126" s="1" t="str">
        <f>HYPERLINK(".\sm_car_250504_0030\sm_car_250504_0030_125_Ca145TrN_MaWOT_ode23t_1.png","figure")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446</v>
      </c>
      <c r="L127">
        <v>17.022385100000001</v>
      </c>
      <c r="M127">
        <v>25.002044330792856</v>
      </c>
      <c r="N127">
        <v>-4.968052471941032E-2</v>
      </c>
      <c r="O127" s="1" t="str">
        <f>HYPERLINK(".\sm_car_250504_0030\sm_car_250504_0030_126_Ca145TrN_MaLSS_ode23t_1.png","figure")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336</v>
      </c>
      <c r="L128">
        <v>10.595110200000001</v>
      </c>
      <c r="M128">
        <v>113.96637343019812</v>
      </c>
      <c r="N128">
        <v>0.53194984254093269</v>
      </c>
      <c r="O128" s="1" t="str">
        <f>HYPERLINK(".\sm_car_250504_0030\sm_car_250504_0030_127_Ca146TrN_MaWOT_ode23t_1.png","figure")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470</v>
      </c>
      <c r="L129">
        <v>12.925246899999999</v>
      </c>
      <c r="M129">
        <v>35.604306892032334</v>
      </c>
      <c r="N129">
        <v>-2.7703423294080778E-2</v>
      </c>
      <c r="O129" s="1" t="str">
        <f>HYPERLINK(".\sm_car_250504_0030\sm_car_250504_0030_128_Ca146TrN_MaLSS_ode23t_1.png","figure")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336</v>
      </c>
      <c r="L130">
        <v>10.5154763</v>
      </c>
      <c r="M130">
        <v>113.96637343019812</v>
      </c>
      <c r="N130">
        <v>0.53194984254093269</v>
      </c>
      <c r="O130" s="1" t="str">
        <f>HYPERLINK(".\sm_car_250504_0030\sm_car_250504_0030_129_Ca146TrN_MaWOT_ode23t_1.png","figure")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470</v>
      </c>
      <c r="L131">
        <v>13.0597812</v>
      </c>
      <c r="M131">
        <v>35.604306892032334</v>
      </c>
      <c r="N131">
        <v>-2.7703423294080778E-2</v>
      </c>
      <c r="O131" s="1" t="str">
        <f>HYPERLINK(".\sm_car_250504_0030\sm_car_250504_0030_130_Ca146TrN_MaLSS_ode23t_1.png","figure")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564</v>
      </c>
      <c r="L132">
        <v>27.3786296</v>
      </c>
      <c r="M132">
        <v>179.80882833822685</v>
      </c>
      <c r="N132">
        <v>0.2926179607627436</v>
      </c>
      <c r="O132" s="1" t="str">
        <f>HYPERLINK(".\sm_car_250504_0030\sm_car_250504_0030_131_Ca161TrN_MaWOT_ode23t_1.png","figure")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705</v>
      </c>
      <c r="L133">
        <v>30.640837099999999</v>
      </c>
      <c r="M133">
        <v>154.17998389525047</v>
      </c>
      <c r="N133">
        <v>-0.56015388386184506</v>
      </c>
      <c r="O133" s="1" t="str">
        <f>HYPERLINK(".\sm_car_250504_0030\sm_car_250504_0030_132_Ca161TrN_MaLSS_ode23t_1.png","figure")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643</v>
      </c>
      <c r="L134">
        <v>33.848515300000003</v>
      </c>
      <c r="M134">
        <v>277.45516875668187</v>
      </c>
      <c r="N134">
        <v>0.73571609495846835</v>
      </c>
      <c r="O134" s="1" t="str">
        <f>HYPERLINK(".\sm_car_250504_0030\sm_car_250504_0030_133_Ca163TrN_MaWOT_ode23t_1.png","figure")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846</v>
      </c>
      <c r="L135">
        <v>40.7559605</v>
      </c>
      <c r="M135">
        <v>256.38894840938093</v>
      </c>
      <c r="N135">
        <v>-0.85092937979781846</v>
      </c>
      <c r="O135" s="1" t="str">
        <f>HYPERLINK(".\sm_car_250504_0030\sm_car_250504_0030_134_Ca163TrN_MaLSS_ode23t_1.png","figure")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118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303</v>
      </c>
      <c r="L136">
        <v>14.0341787</v>
      </c>
      <c r="M136">
        <v>294.61861462651581</v>
      </c>
      <c r="N136">
        <v>-1.3317490414991469E-3</v>
      </c>
      <c r="O136" s="1" t="str">
        <f>HYPERLINK(".\sm_car_250504_0030\sm_car_250504_0030_135_Ca184TrN_MaWOT_ode23t_1.png","figure")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118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452</v>
      </c>
      <c r="L137">
        <v>11.784649399999999</v>
      </c>
      <c r="M137">
        <v>103.56748706242969</v>
      </c>
      <c r="N137">
        <v>-0.2062162036330723</v>
      </c>
      <c r="O137" s="1" t="str">
        <f>HYPERLINK(".\sm_car_250504_0030\sm_car_250504_0030_136_Ca184TrN_MaLSS_ode23t_1.png","figure")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119</v>
      </c>
      <c r="G138" t="s">
        <v>26</v>
      </c>
      <c r="H138" t="s">
        <v>21</v>
      </c>
      <c r="I138" t="s">
        <v>22</v>
      </c>
      <c r="J138" t="s">
        <v>23</v>
      </c>
      <c r="K138">
        <v>729</v>
      </c>
      <c r="L138">
        <v>30.4455122</v>
      </c>
      <c r="M138">
        <v>278.62128877822073</v>
      </c>
      <c r="N138">
        <v>0.73295298735630598</v>
      </c>
      <c r="O138" s="1" t="str">
        <f>HYPERLINK(".\sm_car_250504_0030\sm_car_250504_0030_137_Ca217TrN_MaWOT_ode23t_1.png","figure")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119</v>
      </c>
      <c r="G139" t="s">
        <v>26</v>
      </c>
      <c r="H139" t="s">
        <v>21</v>
      </c>
      <c r="I139" t="s">
        <v>24</v>
      </c>
      <c r="J139" t="s">
        <v>23</v>
      </c>
      <c r="K139">
        <v>859</v>
      </c>
      <c r="L139">
        <v>34.8426045</v>
      </c>
      <c r="M139">
        <v>110.09469360360764</v>
      </c>
      <c r="N139">
        <v>-0.35984329660241815</v>
      </c>
      <c r="O139" s="1" t="str">
        <f>HYPERLINK(".\sm_car_250504_0030\sm_car_250504_0030_138_Ca217TrN_MaLSS_ode23t_1.png","figure")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788</v>
      </c>
      <c r="L140">
        <v>10.8852081</v>
      </c>
      <c r="M140">
        <v>254.56755346610959</v>
      </c>
      <c r="N140">
        <v>3.4300814467833618E-3</v>
      </c>
      <c r="O140" s="1" t="str">
        <f>HYPERLINK(".\sm_car_250504_0030\sm_car_250504_0030_139_Ca012TrN_MaDLC_ode23t_1.png","figure")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934</v>
      </c>
      <c r="L141">
        <v>14.867041800000001</v>
      </c>
      <c r="M141">
        <v>74.80337315681976</v>
      </c>
      <c r="N141">
        <v>0.71996541367414357</v>
      </c>
      <c r="O141" s="1" t="str">
        <f>HYPERLINK(".\sm_car_250504_0030\sm_car_250504_0030_140_Ca012TrN_MaIPA_ode23t_1.png","figure")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769</v>
      </c>
      <c r="L142">
        <v>13.924899399999999</v>
      </c>
      <c r="M142">
        <v>254.93900914304851</v>
      </c>
      <c r="N142">
        <v>-5.1560561439165653E-3</v>
      </c>
      <c r="O142" s="1" t="str">
        <f>HYPERLINK(".\sm_car_250504_0030\sm_car_250504_0030_141_Ca142TrN_MaDLC_ode23t_1.png","figure")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4053</v>
      </c>
      <c r="L143">
        <v>220.11040729999999</v>
      </c>
      <c r="M143">
        <v>83.374200927343409</v>
      </c>
      <c r="N143">
        <v>0.85125925163743199</v>
      </c>
      <c r="O143" s="1" t="str">
        <f>HYPERLINK(".\sm_car_250504_0030\sm_car_250504_0030_142_Ca142TrN_MaIPA_ode23t_1.png","figure")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482</v>
      </c>
      <c r="L144">
        <v>17.351918099999999</v>
      </c>
      <c r="M144">
        <v>254.04862716118646</v>
      </c>
      <c r="N144">
        <v>4.6125644345754502E-2</v>
      </c>
      <c r="O144" s="1" t="str">
        <f>HYPERLINK(".\sm_car_250504_0030\sm_car_250504_0030_143_Ca145TrN_MaDLC_ode23t_1.png","figure")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297</v>
      </c>
      <c r="L145">
        <v>12.4737993</v>
      </c>
      <c r="M145">
        <v>28.087937575919817</v>
      </c>
      <c r="N145">
        <v>1.5884426876861382E-2</v>
      </c>
      <c r="O145" s="1" t="str">
        <f>HYPERLINK(".\sm_car_250504_0030\sm_car_250504_0030_144_Ca145TrN_MaIPA_ode23t_1.png","figure")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118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413</v>
      </c>
      <c r="L146">
        <v>11.2876069</v>
      </c>
      <c r="M146">
        <v>254.78912772422149</v>
      </c>
      <c r="N146">
        <v>1.1784061472128293E-2</v>
      </c>
      <c r="O146" s="1" t="str">
        <f>HYPERLINK(".\sm_car_250504_0030\sm_car_250504_0030_145_Ca184TrN_MaDLC_ode23t_1.png","figure")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118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324</v>
      </c>
      <c r="L147">
        <v>12.9824321</v>
      </c>
      <c r="M147">
        <v>55.272287524615116</v>
      </c>
      <c r="N147">
        <v>5.8143175242799973E-3</v>
      </c>
      <c r="O147" s="1" t="str">
        <f>HYPERLINK(".\sm_car_250504_0030\sm_car_250504_0030_146_Ca184TrN_MaIPA_ode23t_1.png","figure")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1939</v>
      </c>
      <c r="L148">
        <v>25.3055275</v>
      </c>
      <c r="M148">
        <v>254.9216130267115</v>
      </c>
      <c r="N148">
        <v>1.5373757324219639E-2</v>
      </c>
      <c r="O148" s="1" t="str">
        <f>HYPERLINK(".\sm_car_250504_0030\sm_car_250504_0030_147_Ca204TrN_MaDLC_ode23t_1.png","figure")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696</v>
      </c>
      <c r="L149">
        <v>13.000821200000001</v>
      </c>
      <c r="M149">
        <v>26.03878583446588</v>
      </c>
      <c r="N149">
        <v>9.656234380282791E-3</v>
      </c>
      <c r="O149" s="1" t="str">
        <f>HYPERLINK(".\sm_car_250504_0030\sm_car_250504_0030_148_Ca204TrN_MaIPA_ode23t_1.png","figure")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2709</v>
      </c>
      <c r="L150">
        <v>27.878763800000002</v>
      </c>
      <c r="M150">
        <v>-1.9832088175955415E-2</v>
      </c>
      <c r="N150">
        <v>-0.62242011767314442</v>
      </c>
      <c r="O150" s="1" t="str">
        <f>HYPERLINK(".\sm_car_250504_0030\sm_car_250504_0030_149_Ca012TrN_MaMPK_ode23t_1.png","figure")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3118</v>
      </c>
      <c r="L151">
        <v>30.388242000000002</v>
      </c>
      <c r="M151">
        <v>0.78837264641392935</v>
      </c>
      <c r="N151">
        <v>-0.32246742608560847</v>
      </c>
      <c r="O151" s="1" t="str">
        <f>HYPERLINK(".\sm_car_250504_0030\sm_car_250504_0030_150_Ca012TrN_MaMPC_ode23t_1.png","figure")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2594</v>
      </c>
      <c r="L152">
        <v>59.173871900000002</v>
      </c>
      <c r="M152">
        <v>-1.9356637570327309E-2</v>
      </c>
      <c r="N152">
        <v>-0.5470011623407125</v>
      </c>
      <c r="O152" s="1" t="str">
        <f>HYPERLINK(".\sm_car_250504_0030\sm_car_250504_0030_151_Ca142TrN_MaMPK_ode23t_1.png","figure")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3168</v>
      </c>
      <c r="L153">
        <v>68.258150799999996</v>
      </c>
      <c r="M153">
        <v>0.78694535202073723</v>
      </c>
      <c r="N153">
        <v>-0.36517971173358654</v>
      </c>
      <c r="O153" s="1" t="str">
        <f>HYPERLINK(".\sm_car_250504_0030\sm_car_250504_0030_152_Ca142TrN_MaMPC_ode23t_1.png","figure")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2875</v>
      </c>
      <c r="L154">
        <v>12.2449268</v>
      </c>
      <c r="M154">
        <v>-1.8509656634008192E-2</v>
      </c>
      <c r="N154">
        <v>-0.52476092655518158</v>
      </c>
      <c r="O154" s="1" t="str">
        <f>HYPERLINK(".\sm_car_250504_0030\sm_car_250504_0030_153_Ca116TrN_MaMPK_ode23t_1.png","figure")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3388</v>
      </c>
      <c r="L155">
        <v>13.078140299999999</v>
      </c>
      <c r="M155">
        <v>0.78926199658838136</v>
      </c>
      <c r="N155">
        <v>-0.35487179423851195</v>
      </c>
      <c r="O155" s="1" t="str">
        <f>HYPERLINK(".\sm_car_250504_0030\sm_car_250504_0030_154_Ca116TrN_MaMPC_ode23t_1.png","figure")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2701</v>
      </c>
      <c r="L156">
        <v>51.812607700000001</v>
      </c>
      <c r="M156">
        <v>-1.3804232791276225E-2</v>
      </c>
      <c r="N156">
        <v>-0.38967953667833405</v>
      </c>
      <c r="O156" s="1" t="str">
        <f>HYPERLINK(".\sm_car_250504_0030\sm_car_250504_0030_155_Ca143TrN_MaMPK_ode23t_1.png","figure")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2909</v>
      </c>
      <c r="L157">
        <v>65.334283900000003</v>
      </c>
      <c r="M157">
        <v>0.78714814365045349</v>
      </c>
      <c r="N157">
        <v>-0.25890507788717221</v>
      </c>
      <c r="O157" s="1" t="str">
        <f>HYPERLINK(".\sm_car_250504_0030\sm_car_250504_0030_156_Ca143TrN_MaMPC_ode23t_1.png","figure")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3158</v>
      </c>
      <c r="L158">
        <v>39.002481699999997</v>
      </c>
      <c r="M158">
        <v>-1.8752987959798489E-2</v>
      </c>
      <c r="N158">
        <v>-0.55556168288478835</v>
      </c>
      <c r="O158" s="1" t="str">
        <f>HYPERLINK(".\sm_car_250504_0030\sm_car_250504_0030_157_Ca166TrN_MaMPK_ode23t_1.png","figure")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3570</v>
      </c>
      <c r="L159">
        <v>44.893023800000002</v>
      </c>
      <c r="M159">
        <v>0.78781336888090614</v>
      </c>
      <c r="N159">
        <v>-0.35629960252567766</v>
      </c>
      <c r="O159" s="1" t="str">
        <f>HYPERLINK(".\sm_car_250504_0030\sm_car_250504_0030_158_Ca166TrN_MaMPC_ode23t_1.png","figure")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3136</v>
      </c>
      <c r="L160">
        <v>35.495936200000003</v>
      </c>
      <c r="M160">
        <v>-1.9231786958452665E-2</v>
      </c>
      <c r="N160">
        <v>-0.55639130819228488</v>
      </c>
      <c r="O160" s="1" t="str">
        <f>HYPERLINK(".\sm_car_250504_0030\sm_car_250504_0030_159_Ca169TrN_MaMPK_ode23t_1.png","figure")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3378</v>
      </c>
      <c r="L161">
        <v>37.799440699999998</v>
      </c>
      <c r="M161">
        <v>0.78830270097702382</v>
      </c>
      <c r="N161">
        <v>-0.35562755635938953</v>
      </c>
      <c r="O161" s="1" t="str">
        <f>HYPERLINK(".\sm_car_250504_0030\sm_car_250504_0030_160_Ca169TrN_MaMPC_ode23t_1.png","figure")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118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2097</v>
      </c>
      <c r="L162">
        <v>52.006005899999998</v>
      </c>
      <c r="M162">
        <v>6.408517332402594E-3</v>
      </c>
      <c r="N162">
        <v>-0.69731076330967923</v>
      </c>
      <c r="O162" s="1" t="str">
        <f>HYPERLINK(".\sm_car_250504_0030\sm_car_250504_0030_161_Ca184TrN_MaMPK_ode23t_1.png","figure")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118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2152</v>
      </c>
      <c r="L163">
        <v>47.929106500000003</v>
      </c>
      <c r="M163">
        <v>0.78856473189526</v>
      </c>
      <c r="N163">
        <v>-0.32948899606388127</v>
      </c>
      <c r="O163" s="1" t="str">
        <f>HYPERLINK(".\sm_car_250504_0030\sm_car_250504_0030_162_Ca184TrN_MaMPC_ode23t_1.png","figure")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3140</v>
      </c>
      <c r="L164">
        <v>31.587569999999999</v>
      </c>
      <c r="M164">
        <v>-1.8488347049206919E-2</v>
      </c>
      <c r="N164">
        <v>-0.55641372755116369</v>
      </c>
      <c r="O164" s="1" t="str">
        <f>HYPERLINK(".\sm_car_250504_0030\sm_car_250504_0030_163_Ca195TrN_MaMPK_ode23t_1.png","figure")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3367</v>
      </c>
      <c r="L165">
        <v>32.834861099999998</v>
      </c>
      <c r="M165">
        <v>0.78938059001284699</v>
      </c>
      <c r="N165">
        <v>-0.35565609401938386</v>
      </c>
      <c r="O165" s="1" t="str">
        <f>HYPERLINK(".\sm_car_250504_0030\sm_car_250504_0030_164_Ca195TrN_MaMPC_ode23t_1.png","figure")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118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2156</v>
      </c>
      <c r="L166">
        <v>29.215249</v>
      </c>
      <c r="M166">
        <v>-2.2206297498885127E-2</v>
      </c>
      <c r="N166">
        <v>-0.69668816977379155</v>
      </c>
      <c r="O166" s="1" t="str">
        <f>HYPERLINK(".\sm_car_250504_0030\sm_car_250504_0030_165_Ca198TrN_MaMPK_ode23t_1.png","figure")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118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2179</v>
      </c>
      <c r="L167">
        <v>29.516516899999999</v>
      </c>
      <c r="M167">
        <v>0.78783815698287896</v>
      </c>
      <c r="N167">
        <v>-0.32938658306139701</v>
      </c>
      <c r="O167" s="1" t="str">
        <f>HYPERLINK(".\sm_car_250504_0030\sm_car_250504_0030_166_Ca198TrN_MaMPC_ode23t_1.png","figure")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518</v>
      </c>
      <c r="L168">
        <v>12.979111400000001</v>
      </c>
      <c r="M168">
        <v>72.55944644445708</v>
      </c>
      <c r="N168">
        <v>-0.80539648132627717</v>
      </c>
      <c r="O168" s="1" t="str">
        <f>HYPERLINK(".\sm_car_250504_0030\sm_car_250504_0030_167_Ca151TrN_MaLSS_ode23t_1.png","figure")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523</v>
      </c>
      <c r="L169">
        <v>13.185181</v>
      </c>
      <c r="M169">
        <v>70.954251952345629</v>
      </c>
      <c r="N169">
        <v>-0.53260339051132244</v>
      </c>
      <c r="O169" s="1" t="str">
        <f>HYPERLINK(".\sm_car_250504_0030\sm_car_250504_0030_168_Ca152TrN_MaLSS_ode23t_1.png","figure")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539</v>
      </c>
      <c r="L170">
        <v>14.917985</v>
      </c>
      <c r="M170">
        <v>70.793782241466886</v>
      </c>
      <c r="N170">
        <v>-0.86742377551217786</v>
      </c>
      <c r="O170" s="1" t="str">
        <f>HYPERLINK(".\sm_car_250504_0030\sm_car_250504_0030_169_Ca153TrN_MaLSS_ode23t_1.png","figure")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497</v>
      </c>
      <c r="L171">
        <v>16.355338499999998</v>
      </c>
      <c r="M171">
        <v>70.985450404960659</v>
      </c>
      <c r="N171">
        <v>-0.35698141692399177</v>
      </c>
      <c r="O171" s="1" t="str">
        <f>HYPERLINK(".\sm_car_250504_0030\sm_car_250504_0030_170_Ca154TrN_MaLSS_ode23t_1.png","figure")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551</v>
      </c>
      <c r="L172">
        <v>18.448410599999999</v>
      </c>
      <c r="M172">
        <v>70.844847620116653</v>
      </c>
      <c r="N172">
        <v>-0.84652442265511008</v>
      </c>
      <c r="O172" s="1" t="str">
        <f>HYPERLINK(".\sm_car_250504_0030\sm_car_250504_0030_171_Ca155TrN_MaLSS_ode23t_1.png","figure")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>
        <v>8.9171881000000006</v>
      </c>
      <c r="M173">
        <v>231.3822468142121</v>
      </c>
      <c r="N173">
        <v>2.2339716427625142E-3</v>
      </c>
      <c r="O173" s="1" t="str">
        <f>HYPERLINK(".\sm_car_250504_0030\sm_car_250504_0030_172_Ca004TrN_MaWOT_ode3_1.png","figure")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>
        <v>7.3305471999999998</v>
      </c>
      <c r="M174">
        <v>71.251895404577766</v>
      </c>
      <c r="N174">
        <v>-0.54030571151127782</v>
      </c>
      <c r="O174" s="1" t="str">
        <f>HYPERLINK(".\sm_car_250504_0030\sm_car_250504_0030_173_Ca004TrN_MaLSS_ode3_1.png","figure")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>
        <v>7.2721292000000002</v>
      </c>
      <c r="M175">
        <v>63.784285151082628</v>
      </c>
      <c r="N175">
        <v>-25.042725613120531</v>
      </c>
      <c r="O175" s="1" t="str">
        <f>HYPERLINK(".\sm_car_250504_0030\sm_car_250504_0030_174_Ca004TrN_MaTUR_ode3_1.png","figure")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>
        <v>3.8186306999999999</v>
      </c>
      <c r="M176">
        <v>242.69607455502108</v>
      </c>
      <c r="N176">
        <v>0.236354456482231</v>
      </c>
      <c r="O176" s="1" t="str">
        <f>HYPERLINK(".\sm_car_250504_0030\sm_car_250504_0030_175_Ca116TrN_MaWOT_ode3_1.png","figure")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>
        <v>3.1409638000000002</v>
      </c>
      <c r="M177">
        <v>74.657190766459138</v>
      </c>
      <c r="N177">
        <v>-0.34075824603539334</v>
      </c>
      <c r="O177" s="1" t="str">
        <f>HYPERLINK(".\sm_car_250504_0030\sm_car_250504_0030_176_Ca116TrN_MaLSS_ode3_1.png","figure")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>
        <v>3.1685813999999999</v>
      </c>
      <c r="M178">
        <v>71.322015475142095</v>
      </c>
      <c r="N178">
        <v>-17.590329134054983</v>
      </c>
      <c r="O178" s="1" t="str">
        <f>HYPERLINK(".\sm_car_250504_0030\sm_car_250504_0030_177_Ca116TrN_MaTUR_ode3_1.png","figure")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>
        <v>2.2951362</v>
      </c>
      <c r="M179">
        <v>242.87242715682305</v>
      </c>
      <c r="N179">
        <v>0.2361586466438336</v>
      </c>
      <c r="O179" s="1" t="str">
        <f>HYPERLINK(".\sm_car_250504_0030\sm_car_250504_0030_178_Ca124TrN_MaWOT_ode3_1.png","figure")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>
        <v>1.8814914</v>
      </c>
      <c r="M180">
        <v>74.796106048085093</v>
      </c>
      <c r="N180">
        <v>-0.34233746660015291</v>
      </c>
      <c r="O180" s="1" t="str">
        <f>HYPERLINK(".\sm_car_250504_0030\sm_car_250504_0030_179_Ca124TrN_MaLSS_ode3_1.png","figure")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>
        <v>1.8701289999999999</v>
      </c>
      <c r="M181">
        <v>71.447408139063199</v>
      </c>
      <c r="N181">
        <v>-17.636376356645247</v>
      </c>
      <c r="O181" s="1" t="str">
        <f>HYPERLINK(".\sm_car_250504_0030\sm_car_250504_0030_180_Ca124TrN_MaTUR_ode3_1.png","figure")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>
        <v>12.5477063</v>
      </c>
      <c r="M182">
        <v>405.28915147151878</v>
      </c>
      <c r="N182">
        <v>1.5948272595674267</v>
      </c>
      <c r="O182" s="1" t="str">
        <f>HYPERLINK(".\sm_car_250504_0030\sm_car_250504_0030_181_Ca141TrN_MaWOT_ode3_1.png","figure")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>
        <v>10.3727432</v>
      </c>
      <c r="M183">
        <v>154.46780340462431</v>
      </c>
      <c r="N183">
        <v>-0.58059592590144582</v>
      </c>
      <c r="O183" s="1" t="str">
        <f>HYPERLINK(".\sm_car_250504_0030\sm_car_250504_0030_182_Ca141TrN_MaLSS_ode3_1.png","figure")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>
        <v>10.657504899999999</v>
      </c>
      <c r="M184">
        <v>98.347174839197066</v>
      </c>
      <c r="N184">
        <v>-87.521160458158107</v>
      </c>
      <c r="O184" s="1" t="str">
        <f>HYPERLINK(".\sm_car_250504_0030\sm_car_250504_0030_183_Ca141TrN_MaTUR_ode3_1.png","figure")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2856</v>
      </c>
      <c r="L185">
        <v>7.8211266000000004</v>
      </c>
      <c r="M185">
        <v>96.143293584542477</v>
      </c>
      <c r="N185">
        <v>8.6318522634519414E-4</v>
      </c>
      <c r="O185" s="1" t="str">
        <f>HYPERLINK(".\sm_car_250504_0030\sm_car_250504_0030_184_Ca145TrN_MaWOT_ode3_1.png","figure")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2385</v>
      </c>
      <c r="L186">
        <v>6.5874876000000002</v>
      </c>
      <c r="M186">
        <v>25.351601817833707</v>
      </c>
      <c r="N186">
        <v>-4.1368589281911311E-2</v>
      </c>
      <c r="O186" s="1" t="str">
        <f>HYPERLINK(".\sm_car_250504_0030\sm_car_250504_0030_185_Ca145TrN_MaLSS_ode3_1.png","figure")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>
        <v>6.8130721000000003</v>
      </c>
      <c r="M187">
        <v>25.137842847097982</v>
      </c>
      <c r="N187">
        <v>-2.6089117989709583</v>
      </c>
      <c r="O187" s="1" t="str">
        <f>HYPERLINK(".\sm_car_250504_0030\sm_car_250504_0030_186_Ca145TrN_MaTUR_ode3_1.png","figure")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2856</v>
      </c>
      <c r="L188">
        <v>9.0781817</v>
      </c>
      <c r="M188">
        <v>96.874498520697102</v>
      </c>
      <c r="N188">
        <v>0.14711541262466793</v>
      </c>
      <c r="O188" s="1" t="str">
        <f>HYPERLINK(".\sm_car_250504_0030\sm_car_250504_0030_187_Ca199TrN_MaWOT_ode3_1.png","figure")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2387</v>
      </c>
      <c r="L189">
        <v>7.2954432999999996</v>
      </c>
      <c r="M189">
        <v>25.965300865011024</v>
      </c>
      <c r="N189">
        <v>-2.8433107238327707E-2</v>
      </c>
      <c r="O189" s="1" t="str">
        <f>HYPERLINK(".\sm_car_250504_0030\sm_car_250504_0030_188_Ca199TrN_MaLSS_ode3_1.png","figure")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2381</v>
      </c>
      <c r="L190">
        <v>7.3589678000000003</v>
      </c>
      <c r="M190">
        <v>25.753072775503231</v>
      </c>
      <c r="N190">
        <v>-2.6780294853401752</v>
      </c>
      <c r="O190" s="1" t="str">
        <f>HYPERLINK(".\sm_car_250504_0030\sm_car_250504_0030_189_Ca199TrN_MaTUR_ode3_1.png","figure")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548</v>
      </c>
      <c r="L191">
        <v>9.1281844999999997</v>
      </c>
      <c r="M191">
        <v>255.56624984098573</v>
      </c>
      <c r="N191">
        <v>-5.7269309335046259E-3</v>
      </c>
      <c r="O191" s="1" t="str">
        <f>HYPERLINK(".\sm_car_250504_0030\sm_car_250504_0030_190_Ca139TrN_MaDLC_ode23t_1.png","figure")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883</v>
      </c>
      <c r="L192">
        <v>29.0504961</v>
      </c>
      <c r="M192">
        <v>253.22410691867225</v>
      </c>
      <c r="N192">
        <v>0.18244743278496145</v>
      </c>
      <c r="O192" s="1" t="str">
        <f>HYPERLINK(".\sm_car_250504_0030\sm_car_250504_0030_191_Ca139TrE_MaDLC_ode23t_1.png","figure")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1004</v>
      </c>
      <c r="L193">
        <v>34.4748144</v>
      </c>
      <c r="M193">
        <v>253.77297082584727</v>
      </c>
      <c r="N193">
        <v>-6.1375055223464869E-3</v>
      </c>
      <c r="O193" s="1" t="str">
        <f>HYPERLINK(".\sm_car_250504_0030\sm_car_250504_0030_192_Ca139TrT_MaDLC_ode23t_1.png","figure")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781</v>
      </c>
      <c r="L194">
        <v>19.500825599999999</v>
      </c>
      <c r="M194">
        <v>253.64461103300789</v>
      </c>
      <c r="N194">
        <v>1.218953523107924E-2</v>
      </c>
      <c r="O194" s="1" t="str">
        <f>HYPERLINK(".\sm_car_250504_0030\sm_car_250504_0030_193_Ca139TrE_MaDLC_ode23t_1.png","figure")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634</v>
      </c>
      <c r="L195">
        <v>9.5845117000000002</v>
      </c>
      <c r="M195">
        <v>253.91115773787038</v>
      </c>
      <c r="N195">
        <v>3.3388393556927909E-3</v>
      </c>
      <c r="O195" s="1" t="str">
        <f>HYPERLINK(".\sm_car_250504_0030\sm_car_250504_0030_194_Ca002TrN_MaDLC_ode23t_1.png","figure")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789</v>
      </c>
      <c r="L196">
        <v>20.917939700000002</v>
      </c>
      <c r="M196">
        <v>253.20324919159282</v>
      </c>
      <c r="N196">
        <v>3.7223283182434841E-3</v>
      </c>
      <c r="O196" s="1" t="str">
        <f>HYPERLINK(".\sm_car_250504_0030\sm_car_250504_0030_195_Ca002TrE_MaDLC_ode23t_1.png","figure")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941</v>
      </c>
      <c r="L197">
        <v>26.756033500000001</v>
      </c>
      <c r="M197">
        <v>253.58872923846633</v>
      </c>
      <c r="N197">
        <v>3.5267799506550901E-3</v>
      </c>
      <c r="O197" s="1" t="str">
        <f>HYPERLINK(".\sm_car_250504_0030\sm_car_250504_0030_196_Ca002TrT_MaDLC_ode23t_1.png","figure")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802</v>
      </c>
      <c r="L198">
        <v>16.283158199999999</v>
      </c>
      <c r="M198">
        <v>253.84040929906644</v>
      </c>
      <c r="N198">
        <v>3.3898343936087372E-3</v>
      </c>
      <c r="O198" s="1" t="str">
        <f>HYPERLINK(".\sm_car_250504_0030\sm_car_250504_0030_197_Ca002TrE_MaDLC_ode23t_1.png","figure")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482</v>
      </c>
      <c r="L199">
        <v>17.604190599999999</v>
      </c>
      <c r="M199">
        <v>254.04862716118646</v>
      </c>
      <c r="N199">
        <v>4.6125644345754502E-2</v>
      </c>
      <c r="O199" s="1" t="str">
        <f>HYPERLINK(".\sm_car_250504_0030\sm_car_250504_0030_198_Ca145TrN_MaDLC_ode23t_1.png","figure")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555</v>
      </c>
      <c r="L200">
        <v>32.946435800000003</v>
      </c>
      <c r="M200">
        <v>253.42233338195126</v>
      </c>
      <c r="N200">
        <v>4.8940038412821352E-2</v>
      </c>
      <c r="O200" s="1" t="str">
        <f>HYPERLINK(".\sm_car_250504_0030\sm_car_250504_0030_199_Ca145TrE_MaDLC_ode23t_1.png","figure")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610</v>
      </c>
      <c r="L201">
        <v>35.344794100000001</v>
      </c>
      <c r="M201">
        <v>254.98767786044999</v>
      </c>
      <c r="N201">
        <v>4.2893996050388239E-2</v>
      </c>
      <c r="O201" s="1" t="str">
        <f>HYPERLINK(".\sm_car_250504_0030\sm_car_250504_0030_200_Ca145TrT_MaDLC_ode23t_1.png","figure")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553</v>
      </c>
      <c r="L202">
        <v>27.485191199999999</v>
      </c>
      <c r="M202">
        <v>253.34024398630083</v>
      </c>
      <c r="N202">
        <v>4.9259557860444225E-2</v>
      </c>
      <c r="O202" s="1" t="str">
        <f>HYPERLINK(".\sm_car_250504_0030\sm_car_250504_0030_201_Ca145TrE_MaDLC_ode23t_1.png","figure")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483</v>
      </c>
      <c r="L203">
        <v>6.9046108000000004</v>
      </c>
      <c r="M203">
        <v>255.34504044564869</v>
      </c>
      <c r="N203">
        <v>4.1418899807965204E-2</v>
      </c>
      <c r="O203" s="1" t="str">
        <f>HYPERLINK(".\sm_car_250504_0030\sm_car_250504_0030_202_Ca199TrN_MaDLC_ode23t_1.png","figure")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555</v>
      </c>
      <c r="L204">
        <v>16.201291099999999</v>
      </c>
      <c r="M204">
        <v>254.12572454282088</v>
      </c>
      <c r="N204">
        <v>4.6215472975583261E-2</v>
      </c>
      <c r="O204" s="1" t="str">
        <f>HYPERLINK(".\sm_car_250504_0030\sm_car_250504_0030_203_Ca199TrE_MaDLC_ode23t_1.png","figure")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667</v>
      </c>
      <c r="L205">
        <v>19.002849099999999</v>
      </c>
      <c r="M205">
        <v>254.98823414797693</v>
      </c>
      <c r="N205">
        <v>4.2631104830484823E-2</v>
      </c>
      <c r="O205" s="1" t="str">
        <f>HYPERLINK(".\sm_car_250504_0030\sm_car_250504_0030_204_Ca199TrT_MaDLC_ode23t_1.png","figure")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550</v>
      </c>
      <c r="L206">
        <v>11.8883703</v>
      </c>
      <c r="M206">
        <v>254.12716659707991</v>
      </c>
      <c r="N206">
        <v>4.618938606794476E-2</v>
      </c>
      <c r="O206" s="1" t="str">
        <f>HYPERLINK(".\sm_car_250504_0030\sm_car_250504_0030_205_Ca199TrE_MaDLC_ode23t_1.png","figure")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472</v>
      </c>
      <c r="L207">
        <v>11.358140300000001</v>
      </c>
      <c r="M207">
        <v>259.59911335881003</v>
      </c>
      <c r="N207">
        <v>5.0013101039397938</v>
      </c>
      <c r="O207" s="1" t="str">
        <f>HYPERLINK(".\sm_car_250504_0030\sm_car_250504_0030_206_Ca189TrE_MaTRD_ode23t_1.png","figure")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636</v>
      </c>
      <c r="L208">
        <v>13.388476300000001</v>
      </c>
      <c r="M208">
        <v>259.57210013753763</v>
      </c>
      <c r="N208">
        <v>4.9163083246652306</v>
      </c>
      <c r="O208" s="1" t="str">
        <f>HYPERLINK(".\sm_car_250504_0030\sm_car_250504_0030_207_Ca189TrU_MaTRD_ode23t_1.png","figure")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671</v>
      </c>
      <c r="L209">
        <v>9.7459594999999997</v>
      </c>
      <c r="M209">
        <v>-5.9517572795328988E-3</v>
      </c>
      <c r="N209">
        <v>-5.2871457174116787E-4</v>
      </c>
      <c r="O209" s="1" t="str">
        <f>HYPERLINK(".\sm_car_250504_0030\sm_car_250504_0030_208_Ca149TrN_MaPST_ode23t_1.png","figure")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1581</v>
      </c>
      <c r="L210">
        <v>38.1711265</v>
      </c>
      <c r="M210">
        <v>36.714639321410729</v>
      </c>
      <c r="N210">
        <v>0.33757623512539425</v>
      </c>
      <c r="O210" s="1" t="str">
        <f>HYPERLINK(".\sm_car_250504_0030\sm_car_250504_0030_209_Ca139TrN_MaSKD_ode23t_1.png","figure")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1079</v>
      </c>
      <c r="L211">
        <v>32.284868000000003</v>
      </c>
      <c r="M211">
        <v>3.4888061424487837</v>
      </c>
      <c r="N211">
        <v>27.082857060992243</v>
      </c>
      <c r="O211" s="1" t="str">
        <f>HYPERLINK(".\sm_car_250504_0030\sm_car_250504_0030_210_Ca139TrN_MaRAD_ode23t_1.png","figure")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118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1326</v>
      </c>
      <c r="L212">
        <v>49.584705499999998</v>
      </c>
      <c r="M212">
        <v>36.65668435430662</v>
      </c>
      <c r="N212">
        <v>0.23964954791487972</v>
      </c>
      <c r="O212" s="1" t="str">
        <f>HYPERLINK(".\sm_car_250504_0030\sm_car_250504_0030_211_Ca184TrN_MaSKD_ode23t_1.png","figure")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118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626</v>
      </c>
      <c r="L213">
        <v>22.1859188</v>
      </c>
      <c r="M213">
        <v>13.884770448163954</v>
      </c>
      <c r="N213">
        <v>23.76345329938292</v>
      </c>
      <c r="O213" s="1" t="str">
        <f>HYPERLINK(".\sm_car_250504_0030\sm_car_250504_0030_212_Ca184TrN_MaRAD_ode23t_1.png","figure")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118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1417</v>
      </c>
      <c r="L214">
        <v>30.4848502</v>
      </c>
      <c r="M214">
        <v>36.663034660007085</v>
      </c>
      <c r="N214">
        <v>0.23928925486419469</v>
      </c>
      <c r="O214" s="1" t="str">
        <f>HYPERLINK(".\sm_car_250504_0030\sm_car_250504_0030_213_Ca198TrN_MaSKD_ode23t_1.png","figure")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118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668</v>
      </c>
      <c r="L215">
        <v>13.728740200000001</v>
      </c>
      <c r="M215">
        <v>13.858202779551256</v>
      </c>
      <c r="N215">
        <v>23.711039934924685</v>
      </c>
      <c r="O215" s="1" t="str">
        <f>HYPERLINK(".\sm_car_250504_0030\sm_car_250504_0030_214_Ca198TrN_MaRAD_ode23t_1.png","figure")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136</v>
      </c>
      <c r="J216" t="s">
        <v>23</v>
      </c>
      <c r="K216">
        <v>745</v>
      </c>
      <c r="L216">
        <v>10.7222931</v>
      </c>
      <c r="M216">
        <v>120.1184624717705</v>
      </c>
      <c r="N216">
        <v>-15.841798710314515</v>
      </c>
      <c r="O216" s="1" t="str">
        <f>HYPERLINK(".\sm_car_250504_0030\sm_car_250504_0030_215_Ca189TrN_MaFSH_ode23t_1.png","figure")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137</v>
      </c>
      <c r="J217" t="s">
        <v>23</v>
      </c>
      <c r="K217">
        <v>531</v>
      </c>
      <c r="L217">
        <v>7.2640419999999999</v>
      </c>
      <c r="M217">
        <v>117.00407879674476</v>
      </c>
      <c r="N217">
        <v>-9.443706709741015</v>
      </c>
      <c r="O217" s="1" t="str">
        <f>HYPERLINK(".\sm_car_250504_0030\sm_car_250504_0030_216_Ca189TrN_MaSWD_ode23t_1.png","figure")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138</v>
      </c>
      <c r="J218" t="s">
        <v>23</v>
      </c>
      <c r="K218">
        <v>532</v>
      </c>
      <c r="L218">
        <v>8.5881439999999998</v>
      </c>
      <c r="M218">
        <v>100.62996935312827</v>
      </c>
      <c r="N218">
        <v>18.072887976821871</v>
      </c>
      <c r="O218" s="1" t="str">
        <f>HYPERLINK(".\sm_car_250504_0030\sm_car_250504_0030_217_Ca189TrN_MaRST_ode23t_1.png","figure")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139</v>
      </c>
      <c r="J219" t="s">
        <v>23</v>
      </c>
      <c r="K219">
        <v>613</v>
      </c>
      <c r="L219">
        <v>16.5393379</v>
      </c>
      <c r="M219">
        <v>230.87645075033382</v>
      </c>
      <c r="N219">
        <v>6.352960204423197E-2</v>
      </c>
      <c r="O219" s="1" t="str">
        <f>HYPERLINK(".\sm_car_250504_0030\sm_car_250504_0030_218_Ca189TrN_MaSLA_ode23t_1.png","figure")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132</v>
      </c>
      <c r="E220" t="s">
        <v>107</v>
      </c>
      <c r="F220" t="s">
        <v>19</v>
      </c>
      <c r="G220" t="s">
        <v>26</v>
      </c>
      <c r="H220" t="s">
        <v>21</v>
      </c>
      <c r="I220" t="s">
        <v>136</v>
      </c>
      <c r="J220" t="s">
        <v>23</v>
      </c>
      <c r="K220">
        <v>674</v>
      </c>
      <c r="L220">
        <v>6.5383816000000001</v>
      </c>
      <c r="M220">
        <v>90.640841422108068</v>
      </c>
      <c r="N220">
        <v>-21.975333501899875</v>
      </c>
      <c r="O220" s="1" t="str">
        <f>HYPERLINK(".\sm_car_250504_0030\sm_car_250504_0030_219_Ca218TrN_MaFSH_ode23t_1.png","figure")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132</v>
      </c>
      <c r="E221" t="s">
        <v>107</v>
      </c>
      <c r="F221" t="s">
        <v>19</v>
      </c>
      <c r="G221" t="s">
        <v>26</v>
      </c>
      <c r="H221" t="s">
        <v>21</v>
      </c>
      <c r="I221" t="s">
        <v>137</v>
      </c>
      <c r="J221" t="s">
        <v>23</v>
      </c>
      <c r="K221">
        <v>556</v>
      </c>
      <c r="L221">
        <v>4.8907870000000004</v>
      </c>
      <c r="M221">
        <v>125.31006349845396</v>
      </c>
      <c r="N221">
        <v>-8.5953432609937899</v>
      </c>
      <c r="O221" s="1" t="str">
        <f>HYPERLINK(".\sm_car_250504_0030\sm_car_250504_0030_220_Ca218TrN_MaSWD_ode23t_1.png","figure")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132</v>
      </c>
      <c r="E222" t="s">
        <v>107</v>
      </c>
      <c r="F222" t="s">
        <v>19</v>
      </c>
      <c r="G222" t="s">
        <v>26</v>
      </c>
      <c r="H222" t="s">
        <v>21</v>
      </c>
      <c r="I222" t="s">
        <v>138</v>
      </c>
      <c r="J222" t="s">
        <v>23</v>
      </c>
      <c r="K222">
        <v>474</v>
      </c>
      <c r="L222">
        <v>4.8678531999999999</v>
      </c>
      <c r="M222">
        <v>90.663561272187735</v>
      </c>
      <c r="N222">
        <v>28.881664224995401</v>
      </c>
      <c r="O222" s="1" t="str">
        <f>HYPERLINK(".\sm_car_250504_0030\sm_car_250504_0030_221_Ca218TrN_MaRST_ode23t_1.png","figure")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132</v>
      </c>
      <c r="E223" t="s">
        <v>107</v>
      </c>
      <c r="F223" t="s">
        <v>19</v>
      </c>
      <c r="G223" t="s">
        <v>26</v>
      </c>
      <c r="H223" t="s">
        <v>21</v>
      </c>
      <c r="I223" t="s">
        <v>139</v>
      </c>
      <c r="J223" t="s">
        <v>23</v>
      </c>
      <c r="K223">
        <v>566</v>
      </c>
      <c r="L223">
        <v>9.0864604</v>
      </c>
      <c r="M223">
        <v>230.18359254348516</v>
      </c>
      <c r="N223">
        <v>6.6695452690611112E-2</v>
      </c>
      <c r="O223" s="1" t="str">
        <f>HYPERLINK(".\sm_car_250504_0030\sm_car_250504_0030_222_Ca218TrN_MaSLA_ode23t_1.png","figure")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25628</v>
      </c>
      <c r="L224">
        <v>372.16796319999997</v>
      </c>
      <c r="M224">
        <v>19.368499300022677</v>
      </c>
      <c r="N224">
        <v>2.6290013044527196</v>
      </c>
      <c r="O224" s="1" t="str">
        <f>HYPERLINK(".\sm_car_250504_0030\sm_car_250504_0030_223_Ca156TrN_MaIPA_ode23t.png","figure")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18605</v>
      </c>
      <c r="L225">
        <v>273.72822650000001</v>
      </c>
      <c r="M225">
        <v>16.364257471548257</v>
      </c>
      <c r="N225">
        <v>0.56135458902165059</v>
      </c>
      <c r="O225" s="1" t="str">
        <f>HYPERLINK(".\sm_car_250504_0030\sm_car_250504_0030_224_Ca130TrN_MaIPA_ode23t.png","figure")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1367</v>
      </c>
      <c r="L226">
        <v>21.663057599999998</v>
      </c>
      <c r="M226">
        <v>338.79888015746593</v>
      </c>
      <c r="N226">
        <v>0.68954170190603448</v>
      </c>
      <c r="O226" s="1" t="str">
        <f>HYPERLINK(".\sm_car_250504_0030\sm_car_250504_0030_225_Ca171TrN_MaRDP_ode23t_1.png","figure")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1246</v>
      </c>
      <c r="L227">
        <v>11.2168268</v>
      </c>
      <c r="M227">
        <v>137.89560854983438</v>
      </c>
      <c r="N227">
        <v>3.8560457436474314E-2</v>
      </c>
      <c r="O227" s="1" t="str">
        <f>HYPERLINK(".\sm_car_250504_0030\sm_car_250504_0030_226_Ca172TrN_MaRDP_ode23t_1.png","figure")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1458</v>
      </c>
      <c r="L228">
        <v>17.880621399999999</v>
      </c>
      <c r="M228">
        <v>364.33269140095143</v>
      </c>
      <c r="N228">
        <v>0.74448190805698</v>
      </c>
      <c r="O228" s="1" t="str">
        <f>HYPERLINK(".\sm_car_250504_0030\sm_car_250504_0030_227_Ca139TrN_MaZPL_ode23t_1.png","figure")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2094</v>
      </c>
      <c r="L229">
        <v>9.8810003999999996</v>
      </c>
      <c r="M229">
        <v>397.64383078005812</v>
      </c>
      <c r="N229">
        <v>0.34001669269092899</v>
      </c>
      <c r="O229" s="1" t="str">
        <f>HYPERLINK(".\sm_car_250504_0030\sm_car_250504_0030_228_Ca165TrN_MaZPL_ode23t_1.png","figure")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1461</v>
      </c>
      <c r="L230">
        <v>23.2826521</v>
      </c>
      <c r="M230">
        <v>364.34345589183914</v>
      </c>
      <c r="N230">
        <v>0.76312834551201725</v>
      </c>
      <c r="O230" s="1" t="str">
        <f>HYPERLINK(".\sm_car_250504_0030\sm_car_250504_0030_229_Ca171TrN_MaZPL_ode23t_1.png","figure")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506</v>
      </c>
      <c r="L231">
        <v>4.4186072000000003</v>
      </c>
      <c r="M231">
        <v>378.21040444828975</v>
      </c>
      <c r="N231">
        <v>0.32693508783369635</v>
      </c>
      <c r="O231" s="1" t="str">
        <f>HYPERLINK(".\sm_car_250504_0030\sm_car_250504_0030_230_Ca165TrN_MaCPL_ode23t_1.png","figure")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468</v>
      </c>
      <c r="L232">
        <v>2.9233934000000001</v>
      </c>
      <c r="M232">
        <v>381.18700598903507</v>
      </c>
      <c r="N232">
        <v>0.33350001790459682</v>
      </c>
      <c r="O232" s="1" t="str">
        <f>HYPERLINK(".\sm_car_250504_0030\sm_car_250504_0030_231_Ca170TrN_MaCPL_ode23t_1.png","figure")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2463</v>
      </c>
      <c r="L233">
        <v>39.7103003</v>
      </c>
      <c r="M233">
        <v>152.37062282797353</v>
      </c>
      <c r="N233">
        <v>1.9312295300180815E-3</v>
      </c>
      <c r="O233" s="1" t="str">
        <f>HYPERLINK(".\sm_car_250504_0030\sm_car_250504_0030_232_Ca171TrN_MaRDR_ode23t_1.png","figure")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2951</v>
      </c>
      <c r="L234">
        <v>26.1963881</v>
      </c>
      <c r="M234">
        <v>146.50478373143818</v>
      </c>
      <c r="N234">
        <v>-4.8548338457181685E-3</v>
      </c>
      <c r="O234" s="1" t="str">
        <f>HYPERLINK(".\sm_car_250504_0030\sm_car_250504_0030_233_Ca172TrN_MaRDR_ode23t_1.png","figure")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2991</v>
      </c>
      <c r="L235">
        <v>33.447894900000001</v>
      </c>
      <c r="M235">
        <v>176.48042123687765</v>
      </c>
      <c r="N235">
        <v>8.7345174314784125E-4</v>
      </c>
      <c r="O235" s="1" t="str">
        <f>HYPERLINK(".\sm_car_250504_0030\sm_car_250504_0030_234_Ca139TrN_MaZRR_ode23t_1.png","figure")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3540</v>
      </c>
      <c r="L236">
        <v>20.241564100000002</v>
      </c>
      <c r="M236">
        <v>176.81224804211891</v>
      </c>
      <c r="N236">
        <v>8.2807909530452535E-5</v>
      </c>
      <c r="O236" s="1" t="str">
        <f>HYPERLINK(".\sm_car_250504_0030\sm_car_250504_0030_235_Ca165TrN_MaZRR_ode23t_1.png","figure")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3003</v>
      </c>
      <c r="L237">
        <v>47.231180899999998</v>
      </c>
      <c r="M237">
        <v>176.48724179235177</v>
      </c>
      <c r="N237">
        <v>8.5757929824075351E-4</v>
      </c>
      <c r="O237" s="1" t="str">
        <f>HYPERLINK(".\sm_car_250504_0030\sm_car_250504_0030_236_Ca171TrN_MaZRR_ode23t_1.png","figure")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5107</v>
      </c>
      <c r="L238">
        <v>17.413445599999999</v>
      </c>
      <c r="M238">
        <v>-5.9944152727863109</v>
      </c>
      <c r="N238">
        <v>2.8339782165120331E-3</v>
      </c>
      <c r="O238" s="1" t="str">
        <f>HYPERLINK(".\sm_car_250504_0030\sm_car_250504_0030_237_Ca170TrN_MaCMP_ode23t_1.png","figure")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1836</v>
      </c>
      <c r="L239">
        <v>11.419553799999999</v>
      </c>
      <c r="M239">
        <v>-5.9996704140607351</v>
      </c>
      <c r="N239">
        <v>2.859357975474448E-3</v>
      </c>
      <c r="O239" s="1" t="str">
        <f>HYPERLINK(".\sm_car_250504_0030\sm_car_250504_0030_238_Ca170TrN_MaCMF_ode23t_1.png","figure")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4600</v>
      </c>
      <c r="L240">
        <v>30.847055000000001</v>
      </c>
      <c r="M240">
        <v>-329.50645620744166</v>
      </c>
      <c r="N240">
        <v>6.0546673298857483</v>
      </c>
      <c r="O240" s="1" t="str">
        <f>HYPERLINK(".\sm_car_250504_0030\sm_car_250504_0030_239_Ca170TrN_MaMPO_ode23t_1.png","figure")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1194</v>
      </c>
      <c r="L241">
        <v>9.1316068999999995</v>
      </c>
      <c r="M241">
        <v>-13.903197414312004</v>
      </c>
      <c r="N241">
        <v>0.20432006847809703</v>
      </c>
      <c r="O241" s="1" t="str">
        <f>HYPERLINK(".\sm_car_250504_0030\sm_car_250504_0030_240_Ca170TrN_MaMCI_ode23t_1.png","figure")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6313</v>
      </c>
      <c r="L242">
        <v>17.550466799999999</v>
      </c>
      <c r="M242">
        <v>-5.9985810214640685</v>
      </c>
      <c r="N242">
        <v>-4.4459912722809945E-3</v>
      </c>
      <c r="O242" s="1" t="str">
        <f>HYPERLINK(".\sm_car_250504_0030\sm_car_250504_0030_241_Ca170TrN_MaCHO_ode23t_1.png","figure")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3464</v>
      </c>
      <c r="L243">
        <v>15.872803299999999</v>
      </c>
      <c r="M243">
        <v>-5.999940910728216</v>
      </c>
      <c r="N243">
        <v>-4.5060792558596716E-3</v>
      </c>
      <c r="O243" s="1" t="str">
        <f>HYPERLINK(".\sm_car_250504_0030\sm_car_250504_0030_242_Ca170TrN_MaCHF_ode23t_1.png","figure")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7090</v>
      </c>
      <c r="L244">
        <v>28.685650299999999</v>
      </c>
      <c r="M244">
        <v>-751.82030553507877</v>
      </c>
      <c r="N244">
        <v>628.25470857279186</v>
      </c>
      <c r="O244" s="1" t="str">
        <f>HYPERLINK(".\sm_car_250504_0030\sm_car_250504_0030_243_Ca170TrN_MaCKY_ode23t_1.png","figure")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2156</v>
      </c>
      <c r="L245">
        <v>14.367605299999999</v>
      </c>
      <c r="M245">
        <v>-758.4539218620472</v>
      </c>
      <c r="N245">
        <v>632.56287303482225</v>
      </c>
      <c r="O245" s="1" t="str">
        <f>HYPERLINK(".\sm_car_250504_0030\sm_car_250504_0030_244_Ca170TrN_MaCKF_ode23t_1.png","figure")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2848</v>
      </c>
      <c r="L246">
        <v>13.2826778</v>
      </c>
      <c r="M246">
        <v>177.30617637322828</v>
      </c>
      <c r="N246">
        <v>288.173801459863</v>
      </c>
      <c r="O246" s="1" t="str">
        <f>HYPERLINK(".\sm_car_250504_0030\sm_car_250504_0030_245_Ca170TrN_MaCNN_ode23t_1.png","figure")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4345</v>
      </c>
      <c r="L247">
        <v>56.0885806</v>
      </c>
      <c r="M247">
        <v>2995.8578163285838</v>
      </c>
      <c r="N247">
        <v>-3063.9218120215965</v>
      </c>
      <c r="O247" s="1" t="str">
        <f>HYPERLINK(".\sm_car_250504_0030\sm_car_250504_0030_246_Ca170TrN_MaCNF_ode23t_1.png","figure")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2934</v>
      </c>
      <c r="L248">
        <v>11.9277344</v>
      </c>
      <c r="M248">
        <v>522.3064414652365</v>
      </c>
      <c r="N248">
        <v>-164.27218302574636</v>
      </c>
      <c r="O248" s="1" t="str">
        <f>HYPERLINK(".\sm_car_250504_0030\sm_car_250504_0030_247_Ca170TrN_MaCSZ_ode23t_1.png","figure")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5680</v>
      </c>
      <c r="L249">
        <v>68.268966399999996</v>
      </c>
      <c r="M249">
        <v>-8.9621935214957649</v>
      </c>
      <c r="N249">
        <v>9.8661446936225191E-3</v>
      </c>
      <c r="O249" s="1" t="str">
        <f>HYPERLINK(".\sm_car_250504_0030\sm_car_250504_0030_248_Ca170TrN_MaCSF_ode23t_1.png","figure")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2234</v>
      </c>
      <c r="L250">
        <v>13.390536600000001</v>
      </c>
      <c r="M250">
        <v>208.95353468854807</v>
      </c>
      <c r="N250">
        <v>379.20776989145492</v>
      </c>
      <c r="O250" s="1" t="str">
        <f>HYPERLINK(".\sm_car_250504_0030\sm_car_250504_0030_249_Ca170TrN_MaCPU_ode23t_1.png","figure")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2511</v>
      </c>
      <c r="L251">
        <v>13.1145406</v>
      </c>
      <c r="M251">
        <v>183.0473000395059</v>
      </c>
      <c r="N251">
        <v>-170.21965750802519</v>
      </c>
      <c r="O251" s="1" t="str">
        <f>HYPERLINK(".\sm_car_250504_0030\sm_car_250504_0030_250_Ca170TrN_MaCPD_ode23t_1.png","figure")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1844</v>
      </c>
      <c r="L252">
        <v>4.0986038999999996</v>
      </c>
      <c r="M252">
        <v>-5.99785399158137</v>
      </c>
      <c r="N252">
        <v>2.8121445535559779E-3</v>
      </c>
      <c r="O252" s="1" t="str">
        <f>HYPERLINK(".\sm_car_250504_0030\sm_car_250504_0030_251_Ca202TrN_MaCMF_ode23t_1.png","figure")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4542</v>
      </c>
      <c r="L253">
        <v>19.573718100000001</v>
      </c>
      <c r="M253">
        <v>-329.5037445450256</v>
      </c>
      <c r="N253">
        <v>6.0472011693352519</v>
      </c>
      <c r="O253" s="1" t="str">
        <f>HYPERLINK(".\sm_car_250504_0030\sm_car_250504_0030_252_Ca202TrN_MaMPO_ode23t_1.png","figure")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1215</v>
      </c>
      <c r="L254">
        <v>5.1475356999999997</v>
      </c>
      <c r="M254">
        <v>-13.901421018934428</v>
      </c>
      <c r="N254">
        <v>0.20548180403434912</v>
      </c>
      <c r="O254" s="1" t="str">
        <f>HYPERLINK(".\sm_car_250504_0030\sm_car_250504_0030_253_Ca202TrN_MaMCI_ode23t_1.png","figure")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3605</v>
      </c>
      <c r="L255">
        <v>8.8176144000000001</v>
      </c>
      <c r="M255">
        <v>-5.9935889520266761</v>
      </c>
      <c r="N255">
        <v>-7.1869198562647674E-3</v>
      </c>
      <c r="O255" s="1" t="str">
        <f>HYPERLINK(".\sm_car_250504_0030\sm_car_250504_0030_254_Ca202TrN_MaCKF_ode23t_1.png","figure")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10227</v>
      </c>
      <c r="L256">
        <v>84.040388699999994</v>
      </c>
      <c r="M256">
        <v>-8.9986802597639883</v>
      </c>
      <c r="N256">
        <v>4.7244647876871437E-2</v>
      </c>
      <c r="O256" s="1" t="str">
        <f>HYPERLINK(".\sm_car_250504_0030\sm_car_250504_0030_255_Ca202TrN_MaCNF_ode23t_1.png","figure")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5691</v>
      </c>
      <c r="L257">
        <v>39.822075099999999</v>
      </c>
      <c r="M257">
        <v>-8.947001532827608</v>
      </c>
      <c r="N257">
        <v>9.3406998107951542E-3</v>
      </c>
      <c r="O257" s="1" t="str">
        <f>HYPERLINK(".\sm_car_250504_0030\sm_car_250504_0030_256_Ca202TrN_MaCSF_ode23t_1.png","figure")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5378</v>
      </c>
      <c r="L258">
        <v>16.513122299999999</v>
      </c>
      <c r="M258">
        <v>-5.9990343240655513</v>
      </c>
      <c r="N258">
        <v>2.9303591541607068E-3</v>
      </c>
      <c r="O258" s="1" t="str">
        <f>HYPERLINK(".\sm_car_250504_0030\sm_car_250504_0030_257_Ca202TrN_MaCMP_ode23t_1.png","figure")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14966</v>
      </c>
      <c r="L259">
        <v>44.713340100000003</v>
      </c>
      <c r="M259">
        <v>-5.9956862740733126</v>
      </c>
      <c r="N259">
        <v>-8.8826460226686006E-3</v>
      </c>
      <c r="O259" s="1" t="str">
        <f>HYPERLINK(".\sm_car_250504_0030\sm_car_250504_0030_258_Ca202TrN_MaCKY_ode23t_1.png","figure")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458</v>
      </c>
      <c r="L260">
        <v>2.2718512</v>
      </c>
      <c r="M260">
        <v>381.43340802935285</v>
      </c>
      <c r="N260">
        <v>0.33401560638127886</v>
      </c>
      <c r="O260" s="1" t="str">
        <f>HYPERLINK(".\sm_car_250504_0030\sm_car_250504_0030_259_Ca202TrN_MaCPL_ode23t_1.png","figure")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2721</v>
      </c>
      <c r="L261">
        <v>39.382139199999997</v>
      </c>
      <c r="M261">
        <v>176.28487760197862</v>
      </c>
      <c r="N261">
        <v>7.1690259598106197E-4</v>
      </c>
      <c r="O261" s="1" t="str">
        <f>HYPERLINK(".\sm_car_250504_0030\sm_car_250504_0030_260_Ca140TrN_MaCRR_ode23t_1.png","figure")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3294</v>
      </c>
      <c r="L262">
        <v>37.293723999999997</v>
      </c>
      <c r="M262">
        <v>176.34317481282505</v>
      </c>
      <c r="N262">
        <v>7.7232350235801163E-4</v>
      </c>
      <c r="O262" s="1" t="str">
        <f>HYPERLINK(".\sm_car_250504_0030\sm_car_250504_0030_261_Ca189TrN_MaCRR_ode23t_1.png","figure")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189</v>
      </c>
      <c r="C263" t="s">
        <v>45</v>
      </c>
      <c r="D263" t="s">
        <v>17</v>
      </c>
      <c r="E263" t="s">
        <v>107</v>
      </c>
      <c r="F263" t="s">
        <v>19</v>
      </c>
      <c r="G263" t="s">
        <v>26</v>
      </c>
      <c r="H263" t="s">
        <v>21</v>
      </c>
      <c r="I263" t="s">
        <v>120</v>
      </c>
      <c r="J263" t="s">
        <v>23</v>
      </c>
      <c r="K263">
        <v>10549</v>
      </c>
      <c r="L263">
        <v>104.06693660000001</v>
      </c>
      <c r="M263">
        <v>208.80400185247998</v>
      </c>
      <c r="N263">
        <v>-0.77091832676864858</v>
      </c>
      <c r="O263" s="1" t="str">
        <f>HYPERLINK(".\sm_car_250504_0030\sm_car_250504_0030_262_Ca189TrN_MaGSU_ode23t_1.png","figure")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91</v>
      </c>
      <c r="J264" t="s">
        <v>92</v>
      </c>
      <c r="K264">
        <v>1684</v>
      </c>
      <c r="L264">
        <v>77.1074457</v>
      </c>
      <c r="M264">
        <v>51.299375396888045</v>
      </c>
      <c r="N264">
        <v>9.1527724906730924E-3</v>
      </c>
      <c r="O264" s="1" t="str">
        <f>HYPERLINK(".\sm_car_250504_0030\sm_car_250504_0030_263_Ca173TrN_MaDCA_daessc_1.png","figure")</f>
        <v>figure</v>
      </c>
      <c r="P264" t="s">
        <v>15</v>
      </c>
    </row>
    <row r="265" spans="1:16" x14ac:dyDescent="0.25">
      <c r="A265">
        <v>264</v>
      </c>
      <c r="B265">
        <v>173</v>
      </c>
      <c r="C265" t="s">
        <v>45</v>
      </c>
      <c r="D265" t="s">
        <v>35</v>
      </c>
      <c r="E265" t="s">
        <v>49</v>
      </c>
      <c r="F265" t="s">
        <v>19</v>
      </c>
      <c r="G265" t="s">
        <v>90</v>
      </c>
      <c r="H265" t="s">
        <v>21</v>
      </c>
      <c r="I265" t="s">
        <v>93</v>
      </c>
      <c r="J265" t="s">
        <v>92</v>
      </c>
      <c r="K265">
        <v>4216</v>
      </c>
      <c r="L265">
        <v>118.07616160000001</v>
      </c>
      <c r="M265">
        <v>980.46807894399069</v>
      </c>
      <c r="N265">
        <v>0.73390756790021616</v>
      </c>
      <c r="O265" s="1" t="str">
        <f>HYPERLINK(".\sm_car_250504_0030\sm_car_250504_0030_264_Ca173TrN_MaDC1_daessc_1.png","figure")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91</v>
      </c>
      <c r="J266" t="s">
        <v>23</v>
      </c>
      <c r="K266">
        <v>335</v>
      </c>
      <c r="L266">
        <v>3.1342881</v>
      </c>
      <c r="M266">
        <v>53.508043142532351</v>
      </c>
      <c r="N266">
        <v>1.0349937096290349E-2</v>
      </c>
      <c r="O266" s="1" t="str">
        <f>HYPERLINK(".\sm_car_250504_0030\sm_car_250504_0030_265_Ca165TrN_MaDCA_ode23t_1.png","figure")</f>
        <v>figure</v>
      </c>
      <c r="P266" t="s">
        <v>15</v>
      </c>
    </row>
    <row r="267" spans="1:16" x14ac:dyDescent="0.25">
      <c r="A267">
        <v>266</v>
      </c>
      <c r="B267">
        <v>165</v>
      </c>
      <c r="C267" t="s">
        <v>45</v>
      </c>
      <c r="D267" t="s">
        <v>35</v>
      </c>
      <c r="E267" t="s">
        <v>49</v>
      </c>
      <c r="F267" t="s">
        <v>19</v>
      </c>
      <c r="G267" t="s">
        <v>26</v>
      </c>
      <c r="H267" t="s">
        <v>21</v>
      </c>
      <c r="I267" t="s">
        <v>93</v>
      </c>
      <c r="J267" t="s">
        <v>23</v>
      </c>
      <c r="K267">
        <v>1196</v>
      </c>
      <c r="L267">
        <v>6.9457886999999996</v>
      </c>
      <c r="M267">
        <v>992.6541623697334</v>
      </c>
      <c r="N267">
        <v>0.75519876662384233</v>
      </c>
      <c r="O267" s="1" t="str">
        <f>HYPERLINK(".\sm_car_250504_0030\sm_car_250504_0030_266_Ca165TrN_MaDC1_ode23t_1.png","figure")</f>
        <v>figure</v>
      </c>
      <c r="P267" t="s">
        <v>15</v>
      </c>
    </row>
    <row r="268" spans="1:16" x14ac:dyDescent="0.25">
      <c r="A268">
        <v>267</v>
      </c>
      <c r="B268">
        <v>196</v>
      </c>
      <c r="C268" t="s">
        <v>45</v>
      </c>
      <c r="D268" t="s">
        <v>35</v>
      </c>
      <c r="E268" t="s">
        <v>107</v>
      </c>
      <c r="F268" t="s">
        <v>19</v>
      </c>
      <c r="G268" t="s">
        <v>90</v>
      </c>
      <c r="H268" t="s">
        <v>21</v>
      </c>
      <c r="I268" t="s">
        <v>93</v>
      </c>
      <c r="J268" t="s">
        <v>92</v>
      </c>
      <c r="K268">
        <v>3969</v>
      </c>
      <c r="L268">
        <v>50.1042992</v>
      </c>
      <c r="M268">
        <v>980.46411142778311</v>
      </c>
      <c r="N268">
        <v>0.73406217857675204</v>
      </c>
      <c r="O268" s="1" t="str">
        <f>HYPERLINK(".\sm_car_250504_0030\sm_car_250504_0030_267_Ca196TrN_MaDC1_daessc_1.png","figure")</f>
        <v>figure</v>
      </c>
      <c r="P268" t="s">
        <v>15</v>
      </c>
    </row>
    <row r="269" spans="1:16" x14ac:dyDescent="0.25">
      <c r="A269">
        <v>268</v>
      </c>
      <c r="B269">
        <v>179</v>
      </c>
      <c r="C269" t="s">
        <v>45</v>
      </c>
      <c r="D269" t="s">
        <v>57</v>
      </c>
      <c r="E269" t="s">
        <v>18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498</v>
      </c>
      <c r="L269">
        <v>5.2214874</v>
      </c>
      <c r="M269">
        <v>147.83755076534379</v>
      </c>
      <c r="N269">
        <v>9.6421026448992905E-2</v>
      </c>
      <c r="O269" s="1" t="str">
        <f>HYPERLINK(".\sm_car_250504_0030\sm_car_250504_0030_268_Ca179TrN_MaWOT_ode23t_1.png","figure")</f>
        <v>figure</v>
      </c>
      <c r="P269" t="s">
        <v>15</v>
      </c>
    </row>
    <row r="270" spans="1:16" x14ac:dyDescent="0.25">
      <c r="A270">
        <v>269</v>
      </c>
      <c r="B270">
        <v>180</v>
      </c>
      <c r="C270" t="s">
        <v>45</v>
      </c>
      <c r="D270" t="s">
        <v>57</v>
      </c>
      <c r="E270" t="s">
        <v>49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511</v>
      </c>
      <c r="L270">
        <v>6.3248503999999999</v>
      </c>
      <c r="M270">
        <v>147.85411525622717</v>
      </c>
      <c r="N270">
        <v>9.6018644849823254E-2</v>
      </c>
      <c r="O270" s="1" t="str">
        <f>HYPERLINK(".\sm_car_250504_0030\sm_car_250504_0030_269_Ca180TrN_MaWOT_ode23t_1.png","figure")</f>
        <v>figure</v>
      </c>
      <c r="P270" t="s">
        <v>15</v>
      </c>
    </row>
    <row r="271" spans="1:16" x14ac:dyDescent="0.25">
      <c r="A271">
        <v>270</v>
      </c>
      <c r="B271">
        <v>197</v>
      </c>
      <c r="C271" t="s">
        <v>45</v>
      </c>
      <c r="D271" t="s">
        <v>57</v>
      </c>
      <c r="E271" t="s">
        <v>107</v>
      </c>
      <c r="F271" t="s">
        <v>19</v>
      </c>
      <c r="G271" t="s">
        <v>26</v>
      </c>
      <c r="H271" t="s">
        <v>21</v>
      </c>
      <c r="I271" t="s">
        <v>22</v>
      </c>
      <c r="J271" t="s">
        <v>23</v>
      </c>
      <c r="K271">
        <v>448</v>
      </c>
      <c r="L271">
        <v>1.9903301</v>
      </c>
      <c r="M271">
        <v>147.85147561743781</v>
      </c>
      <c r="N271">
        <v>9.6028883994892414E-2</v>
      </c>
      <c r="O271" s="1" t="str">
        <f>HYPERLINK(".\sm_car_250504_0030\sm_car_250504_0030_270_Ca197TrN_MaWOT_ode23t_1.png","figure")</f>
        <v>figure</v>
      </c>
      <c r="P271" t="s">
        <v>15</v>
      </c>
    </row>
    <row r="272" spans="1:16" x14ac:dyDescent="0.25">
      <c r="A272">
        <v>271</v>
      </c>
      <c r="B272">
        <v>182</v>
      </c>
      <c r="C272" t="s">
        <v>45</v>
      </c>
      <c r="D272" t="s">
        <v>17</v>
      </c>
      <c r="E272" t="s">
        <v>49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425</v>
      </c>
      <c r="L272">
        <v>12.2960101</v>
      </c>
      <c r="M272">
        <v>62.252040720015884</v>
      </c>
      <c r="N272">
        <v>-24.545826181157423</v>
      </c>
      <c r="O272" s="1" t="str">
        <f>HYPERLINK(".\sm_car_250504_0030\sm_car_250504_0030_271_Ca182TrN_MaTUR_ode23t_1.png","figure")</f>
        <v>figure</v>
      </c>
      <c r="P272" t="s">
        <v>15</v>
      </c>
    </row>
    <row r="273" spans="1:16" x14ac:dyDescent="0.25">
      <c r="A273">
        <v>272</v>
      </c>
      <c r="B273">
        <v>203</v>
      </c>
      <c r="C273" t="s">
        <v>45</v>
      </c>
      <c r="D273" t="s">
        <v>17</v>
      </c>
      <c r="E273" t="s">
        <v>107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368</v>
      </c>
      <c r="L273">
        <v>4.4902698000000001</v>
      </c>
      <c r="M273">
        <v>62.25949258860625</v>
      </c>
      <c r="N273">
        <v>-24.560546483238713</v>
      </c>
      <c r="O273" s="1" t="str">
        <f>HYPERLINK(".\sm_car_250504_0030\sm_car_250504_0030_272_Ca203TrN_MaTUR_ode23t_1.png","figure")</f>
        <v>figure</v>
      </c>
      <c r="P273" t="s">
        <v>15</v>
      </c>
    </row>
    <row r="274" spans="1:16" x14ac:dyDescent="0.25">
      <c r="A274">
        <v>273</v>
      </c>
      <c r="B274">
        <v>185</v>
      </c>
      <c r="C274" t="s">
        <v>45</v>
      </c>
      <c r="D274" t="s">
        <v>17</v>
      </c>
      <c r="E274" t="s">
        <v>18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552</v>
      </c>
      <c r="L274">
        <v>23.060608500000001</v>
      </c>
      <c r="M274">
        <v>112.76712379488697</v>
      </c>
      <c r="N274">
        <v>-79.276401005620741</v>
      </c>
      <c r="O274" s="1" t="str">
        <f>HYPERLINK(".\sm_car_250504_0030\sm_car_250504_0030_273_Ca185TrN_MaTUR_ode23t_1.png","figure")</f>
        <v>figure</v>
      </c>
      <c r="P274" t="s">
        <v>15</v>
      </c>
    </row>
    <row r="275" spans="1:16" x14ac:dyDescent="0.25">
      <c r="A275">
        <v>274</v>
      </c>
      <c r="B275">
        <v>188</v>
      </c>
      <c r="C275" t="s">
        <v>45</v>
      </c>
      <c r="D275" t="s">
        <v>113</v>
      </c>
      <c r="E275" t="s">
        <v>49</v>
      </c>
      <c r="F275" t="s">
        <v>19</v>
      </c>
      <c r="G275" t="s">
        <v>26</v>
      </c>
      <c r="H275" t="s">
        <v>21</v>
      </c>
      <c r="I275" t="s">
        <v>64</v>
      </c>
      <c r="J275" t="s">
        <v>23</v>
      </c>
      <c r="K275">
        <v>540</v>
      </c>
      <c r="L275">
        <v>6.6607469000000004</v>
      </c>
      <c r="M275">
        <v>140.61652885018083</v>
      </c>
      <c r="N275">
        <v>-71.744052817060265</v>
      </c>
      <c r="O275" s="1" t="str">
        <f>HYPERLINK(".\sm_car_250504_0030\sm_car_250504_0030_274_Ca188TrN_MaTUR_ode23t_1.png","figure")</f>
        <v>figure</v>
      </c>
      <c r="P275" t="s">
        <v>15</v>
      </c>
    </row>
    <row r="276" spans="1:16" x14ac:dyDescent="0.25">
      <c r="A276">
        <v>275</v>
      </c>
      <c r="B276" t="s">
        <v>94</v>
      </c>
      <c r="C276" t="s">
        <v>95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438</v>
      </c>
      <c r="L276">
        <v>13.6269866</v>
      </c>
      <c r="M276">
        <v>79.216158648925386</v>
      </c>
      <c r="N276">
        <v>-0.33361530102816234</v>
      </c>
      <c r="O276" s="1" t="str">
        <f>HYPERLINK(".\sm_car_250504_0030\sm_car_Axle3_250504_0030_275_CaAxle3_000TrN_MaWOT_ode23t_1.png","figure")</f>
        <v>figure</v>
      </c>
      <c r="P276" t="s">
        <v>15</v>
      </c>
    </row>
    <row r="277" spans="1:16" x14ac:dyDescent="0.25">
      <c r="A277">
        <v>276</v>
      </c>
      <c r="B277" t="s">
        <v>99</v>
      </c>
      <c r="C277" t="s">
        <v>100</v>
      </c>
      <c r="D277" t="s">
        <v>35</v>
      </c>
      <c r="E277" t="s">
        <v>18</v>
      </c>
      <c r="F277" t="s">
        <v>19</v>
      </c>
      <c r="G277" t="s">
        <v>96</v>
      </c>
      <c r="H277" t="s">
        <v>21</v>
      </c>
      <c r="I277" t="s">
        <v>22</v>
      </c>
      <c r="J277" t="s">
        <v>23</v>
      </c>
      <c r="K277">
        <v>479</v>
      </c>
      <c r="L277">
        <v>13.600468899999999</v>
      </c>
      <c r="M277">
        <v>68.927320334711155</v>
      </c>
      <c r="N277">
        <v>8.3284667691767886E-2</v>
      </c>
      <c r="O277" s="1" t="str">
        <f>HYPERLINK(".\sm_car_250504_0030\sm_car_Axle3_250504_0030_276_CaAxle3_008TrN_MaWOT_ode23t_1.png","figure")</f>
        <v>figure</v>
      </c>
      <c r="P277" t="s">
        <v>15</v>
      </c>
    </row>
    <row r="278" spans="1:16" x14ac:dyDescent="0.25">
      <c r="A278">
        <v>277</v>
      </c>
      <c r="B278" t="s">
        <v>97</v>
      </c>
      <c r="C278" t="s">
        <v>95</v>
      </c>
      <c r="D278" t="s">
        <v>35</v>
      </c>
      <c r="E278" t="s">
        <v>49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426</v>
      </c>
      <c r="L278">
        <v>11.317364400000001</v>
      </c>
      <c r="M278">
        <v>79.265706861750871</v>
      </c>
      <c r="N278">
        <v>-0.31323883463624247</v>
      </c>
      <c r="O278" s="1" t="str">
        <f>HYPERLINK(".\sm_car_250504_0030\sm_car_Axle3_250504_0030_277_CaAxle3_003TrN_MaWOT_ode23t_1.png","figure")</f>
        <v>figure</v>
      </c>
      <c r="P278" t="s">
        <v>15</v>
      </c>
    </row>
    <row r="279" spans="1:16" x14ac:dyDescent="0.25">
      <c r="A279">
        <v>278</v>
      </c>
      <c r="B279" t="s">
        <v>114</v>
      </c>
      <c r="C279" t="s">
        <v>95</v>
      </c>
      <c r="D279" t="s">
        <v>35</v>
      </c>
      <c r="E279" t="s">
        <v>107</v>
      </c>
      <c r="F279" t="s">
        <v>19</v>
      </c>
      <c r="G279" t="s">
        <v>98</v>
      </c>
      <c r="H279" t="s">
        <v>21</v>
      </c>
      <c r="I279" t="s">
        <v>22</v>
      </c>
      <c r="J279" t="s">
        <v>23</v>
      </c>
      <c r="K279">
        <v>427</v>
      </c>
      <c r="L279">
        <v>1.9731675</v>
      </c>
      <c r="M279">
        <v>80.145520056216895</v>
      </c>
      <c r="N279">
        <v>-0.31945069771391377</v>
      </c>
      <c r="O279" s="1" t="str">
        <f>HYPERLINK(".\sm_car_250504_0030\sm_car_Axle3_250504_0030_278_CaAxle3_017TrN_MaWOT_ode23t_1.png","figure")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391</v>
      </c>
      <c r="L280">
        <v>28.298955599999999</v>
      </c>
      <c r="M280">
        <v>23.439989514767746</v>
      </c>
      <c r="N280">
        <v>2.5340590490938869E-3</v>
      </c>
      <c r="O280" s="1" t="str">
        <f>HYPERLINK(".\sm_car_250504_0030\sm_car_Axle3_250504_0030_279_CaAxle3_010TrK_MaWOT_ode23t_1.png","figure")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101</v>
      </c>
      <c r="C281" t="s">
        <v>100</v>
      </c>
      <c r="D281" t="s">
        <v>35</v>
      </c>
      <c r="E281" t="s">
        <v>49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408</v>
      </c>
      <c r="L281">
        <v>27.206205300000001</v>
      </c>
      <c r="M281">
        <v>23.430003926020028</v>
      </c>
      <c r="N281">
        <v>2.5300641897305041E-3</v>
      </c>
      <c r="O281" s="1" t="str">
        <f>HYPERLINK(".\sm_car_250504_0030\sm_car_Axle3_250504_0030_280_CaAxle3_010TrK_MaWOT_ode23t_1.png","figure")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398</v>
      </c>
      <c r="L282">
        <v>2.4044815000000002</v>
      </c>
      <c r="M282">
        <v>26.93857632389766</v>
      </c>
      <c r="N282">
        <v>3.6338222117920128E-3</v>
      </c>
      <c r="O282" s="1" t="str">
        <f>HYPERLINK(".\sm_car_250504_0030\sm_car_Axle3_250504_0030_281_CaAxle3_019TrK_MaWOT_ode23t_1.png","figure")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115</v>
      </c>
      <c r="C283" t="s">
        <v>100</v>
      </c>
      <c r="D283" t="s">
        <v>35</v>
      </c>
      <c r="E283" t="s">
        <v>107</v>
      </c>
      <c r="F283" t="s">
        <v>19</v>
      </c>
      <c r="G283" t="s">
        <v>96</v>
      </c>
      <c r="H283" t="s">
        <v>102</v>
      </c>
      <c r="I283" t="s">
        <v>22</v>
      </c>
      <c r="J283" t="s">
        <v>23</v>
      </c>
      <c r="K283">
        <v>407</v>
      </c>
      <c r="L283">
        <v>2.4141284000000001</v>
      </c>
      <c r="M283">
        <v>26.922909146453712</v>
      </c>
      <c r="N283">
        <v>3.625095114772936E-3</v>
      </c>
      <c r="O283" s="1" t="str">
        <f>HYPERLINK(".\sm_car_250504_0030\sm_car_Axle3_250504_0030_282_CaAxle3_019TrK_MaWOT_ode23t_1.png","figure")</f>
        <v>figure</v>
      </c>
      <c r="P283" t="s">
        <v>15</v>
      </c>
    </row>
    <row r="284" spans="1:16" x14ac:dyDescent="0.25">
      <c r="A284">
        <v>283</v>
      </c>
      <c r="B284" t="s">
        <v>115</v>
      </c>
      <c r="C284" t="s">
        <v>100</v>
      </c>
      <c r="D284" t="s">
        <v>35</v>
      </c>
      <c r="E284" t="s">
        <v>107</v>
      </c>
      <c r="F284" t="s">
        <v>19</v>
      </c>
      <c r="G284" t="s">
        <v>96</v>
      </c>
      <c r="H284" t="s">
        <v>102</v>
      </c>
      <c r="I284" t="s">
        <v>53</v>
      </c>
      <c r="J284" t="s">
        <v>23</v>
      </c>
      <c r="K284">
        <v>683</v>
      </c>
      <c r="L284">
        <v>3.8569279000000001</v>
      </c>
      <c r="M284">
        <v>253.22499344601738</v>
      </c>
      <c r="N284">
        <v>-9.8051236509429707E-2</v>
      </c>
      <c r="O284" s="1" t="str">
        <f>HYPERLINK(".\sm_car_250504_0030\sm_car_Axle3_250504_0030_283_CaAxle3_019TrK_MaDLC_ode23t_1.png","figure")</f>
        <v>figure</v>
      </c>
      <c r="P284" t="s">
        <v>15</v>
      </c>
    </row>
    <row r="285" spans="1:16" x14ac:dyDescent="0.25">
      <c r="A285">
        <v>284</v>
      </c>
      <c r="B285" t="s">
        <v>115</v>
      </c>
      <c r="C285" t="s">
        <v>100</v>
      </c>
      <c r="D285" t="s">
        <v>35</v>
      </c>
      <c r="E285" t="s">
        <v>107</v>
      </c>
      <c r="F285" t="s">
        <v>19</v>
      </c>
      <c r="G285" t="s">
        <v>96</v>
      </c>
      <c r="H285" t="s">
        <v>102</v>
      </c>
      <c r="I285" t="s">
        <v>53</v>
      </c>
      <c r="J285" t="s">
        <v>23</v>
      </c>
      <c r="K285">
        <v>799</v>
      </c>
      <c r="L285">
        <v>4.1599404</v>
      </c>
      <c r="M285">
        <v>253.88728490411734</v>
      </c>
      <c r="N285">
        <v>-9.9760568215200962E-2</v>
      </c>
      <c r="O285" s="1" t="str">
        <f>HYPERLINK(".\sm_car_250504_0030\sm_car_Axle3_250504_0030_284_CaAxle3_019TrK_MaDLC_ode23t_1.png","figure")</f>
        <v>figure</v>
      </c>
      <c r="P285" t="s">
        <v>15</v>
      </c>
    </row>
    <row r="286" spans="1:16" x14ac:dyDescent="0.25">
      <c r="A286">
        <v>285</v>
      </c>
      <c r="B286" t="s">
        <v>115</v>
      </c>
      <c r="C286" t="s">
        <v>100</v>
      </c>
      <c r="D286" t="s">
        <v>35</v>
      </c>
      <c r="E286" t="s">
        <v>107</v>
      </c>
      <c r="F286" t="s">
        <v>19</v>
      </c>
      <c r="G286" t="s">
        <v>96</v>
      </c>
      <c r="H286" t="s">
        <v>102</v>
      </c>
      <c r="I286" t="s">
        <v>53</v>
      </c>
      <c r="J286" t="s">
        <v>23</v>
      </c>
      <c r="K286">
        <v>677</v>
      </c>
      <c r="L286">
        <v>3.9427067999999998</v>
      </c>
      <c r="M286">
        <v>253.5627974121449</v>
      </c>
      <c r="N286">
        <v>-9.9287224177485811E-2</v>
      </c>
      <c r="O286" s="1" t="str">
        <f>HYPERLINK(".\sm_car_250504_0030\sm_car_Axle3_250504_0030_285_CaAxle3_019TrK_MaDLC_ode23t_1.png","figure")</f>
        <v>figure</v>
      </c>
      <c r="P286" t="s">
        <v>15</v>
      </c>
    </row>
    <row r="287" spans="1:16" x14ac:dyDescent="0.25">
      <c r="A287">
        <v>286</v>
      </c>
      <c r="B287" t="s">
        <v>115</v>
      </c>
      <c r="C287" t="s">
        <v>100</v>
      </c>
      <c r="D287" t="s">
        <v>35</v>
      </c>
      <c r="E287" t="s">
        <v>107</v>
      </c>
      <c r="F287" t="s">
        <v>19</v>
      </c>
      <c r="G287" t="s">
        <v>96</v>
      </c>
      <c r="H287" t="s">
        <v>102</v>
      </c>
      <c r="I287" t="s">
        <v>53</v>
      </c>
      <c r="J287" t="s">
        <v>23</v>
      </c>
      <c r="K287">
        <v>915</v>
      </c>
      <c r="L287">
        <v>4.2619546000000001</v>
      </c>
      <c r="M287">
        <v>253.33423239297792</v>
      </c>
      <c r="N287">
        <v>-9.2262514234171533E-2</v>
      </c>
      <c r="O287" s="1" t="str">
        <f>HYPERLINK(".\sm_car_250504_0030\sm_car_Axle3_250504_0030_286_CaAxle3_019TrK_MaDLC_ode23t_1.png","figure")</f>
        <v>figure</v>
      </c>
      <c r="P287" t="s">
        <v>15</v>
      </c>
    </row>
    <row r="288" spans="1:16" x14ac:dyDescent="0.25">
      <c r="A288">
        <v>287</v>
      </c>
      <c r="B288" t="s">
        <v>142</v>
      </c>
      <c r="C288" t="s">
        <v>143</v>
      </c>
      <c r="D288" t="s">
        <v>35</v>
      </c>
      <c r="E288" t="s">
        <v>49</v>
      </c>
      <c r="F288" t="s">
        <v>19</v>
      </c>
      <c r="G288" t="s">
        <v>96</v>
      </c>
      <c r="H288" t="s">
        <v>102</v>
      </c>
      <c r="I288" t="s">
        <v>22</v>
      </c>
      <c r="J288" t="s">
        <v>23</v>
      </c>
      <c r="K288">
        <v>347</v>
      </c>
      <c r="L288">
        <v>2.4745512000000001</v>
      </c>
      <c r="M288">
        <v>85.308297144904117</v>
      </c>
      <c r="N288">
        <v>7.0160244246986081E-2</v>
      </c>
      <c r="O288" s="1" t="str">
        <f>HYPERLINK(".\sm_car_250504_0030\sm_car_Axle3_250504_0030_287_CaAxle3_023TrK_MaWOT_ode23t_1.png","figure")</f>
        <v>figure</v>
      </c>
      <c r="P28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2024b_250205_2227</vt:lpstr>
      <vt:lpstr>2024b_250206_2041</vt:lpstr>
      <vt:lpstr>2024b_250207_0944</vt:lpstr>
      <vt:lpstr>2024b_250419_1657</vt:lpstr>
      <vt:lpstr>2024b_250504_0030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2025-05-04T01:19:48Z</dcterms:modified>
</cp:coreProperties>
</file>