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Matias\Privado\EXCEL\Proyecto 3(Factura)\"/>
    </mc:Choice>
  </mc:AlternateContent>
  <xr:revisionPtr revIDLastSave="0" documentId="13_ncr:1_{6E9E1007-FA5A-4A36-AF38-14E6C986CC55}" xr6:coauthVersionLast="47" xr6:coauthVersionMax="47" xr10:uidLastSave="{00000000-0000-0000-0000-000000000000}"/>
  <bookViews>
    <workbookView xWindow="-120" yWindow="-120" windowWidth="24240" windowHeight="13140" xr2:uid="{ACCD628F-8CB2-4471-9D74-974AA48A538F}"/>
  </bookViews>
  <sheets>
    <sheet name="POS" sheetId="3" r:id="rId1"/>
    <sheet name="DatosControl" sheetId="1" r:id="rId2"/>
    <sheet name="Registro" sheetId="2" r:id="rId3"/>
  </sheets>
  <definedNames>
    <definedName name="_xlnm.Print_Area" localSheetId="0">POS!$Q$1:$T$24</definedName>
    <definedName name="nombrefacturador">TablaFacturador[Nombre]</definedName>
    <definedName name="_xlnm.Print_Titles" localSheetId="0">POS!$1:$11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6" i="3" l="1"/>
  <c r="T15" i="3"/>
  <c r="T13" i="3"/>
  <c r="T12" i="3"/>
  <c r="H28" i="1"/>
  <c r="D15" i="3"/>
  <c r="S18" i="3"/>
  <c r="S11" i="3"/>
  <c r="D12" i="3"/>
  <c r="Q11" i="3" s="1"/>
  <c r="R11" i="3"/>
  <c r="F14" i="3"/>
  <c r="S7" i="3"/>
  <c r="S6" i="3"/>
  <c r="P6" i="3"/>
  <c r="G26" i="3"/>
  <c r="Q6" i="3" s="1"/>
  <c r="F27" i="3"/>
  <c r="Q7" i="3" s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3" i="1"/>
  <c r="T14" i="3" l="1"/>
  <c r="Q8" i="3"/>
  <c r="T11" i="3"/>
  <c r="T17" i="3" l="1"/>
  <c r="T18" i="3" s="1"/>
  <c r="T19" i="3" l="1"/>
</calcChain>
</file>

<file path=xl/sharedStrings.xml><?xml version="1.0" encoding="utf-8"?>
<sst xmlns="http://schemas.openxmlformats.org/spreadsheetml/2006/main" count="184" uniqueCount="145">
  <si>
    <t>Id</t>
  </si>
  <si>
    <t>Nombre</t>
  </si>
  <si>
    <t>Descripcion</t>
  </si>
  <si>
    <t>Precio</t>
  </si>
  <si>
    <t>Ruta</t>
  </si>
  <si>
    <t>555-0001</t>
  </si>
  <si>
    <t>Aceite De Girasol</t>
  </si>
  <si>
    <t>Esta es la descripción del P. Aceite De Girasol</t>
  </si>
  <si>
    <t>555-0002</t>
  </si>
  <si>
    <t>Aceite Vegetal</t>
  </si>
  <si>
    <t>Esta es la descripción del P. Aceite Vegetal</t>
  </si>
  <si>
    <t>555-0003</t>
  </si>
  <si>
    <t>Acetaminofen Ag 500Mg</t>
  </si>
  <si>
    <t>Esta es la descripción del P. Acetaminofen Ag 500Mg</t>
  </si>
  <si>
    <t>555-0004</t>
  </si>
  <si>
    <t>Acetaminofen Mk 500Mg</t>
  </si>
  <si>
    <t>Esta es la descripción del P. Acetaminofen Mk 500Mg</t>
  </si>
  <si>
    <t>555-0005</t>
  </si>
  <si>
    <t>Acodein 325Mg Tableta</t>
  </si>
  <si>
    <t>Esta es la descripción del P. Acodein 325Mg Tableta</t>
  </si>
  <si>
    <t>555-0006</t>
  </si>
  <si>
    <t>Adorem 500Mg</t>
  </si>
  <si>
    <t>Esta es la descripción del P. Adorem 500Mg</t>
  </si>
  <si>
    <t>555-0007</t>
  </si>
  <si>
    <t>Alcohol Mk</t>
  </si>
  <si>
    <t>Esta es la descripción del P. Alcohol Mk</t>
  </si>
  <si>
    <t>555-0008</t>
  </si>
  <si>
    <t>Amoxicilina Ag 500Mg</t>
  </si>
  <si>
    <t>Esta es la descripción del P. Amoxicilina Ag 500Mg</t>
  </si>
  <si>
    <t>555-0009</t>
  </si>
  <si>
    <t>Arroz Caribe 500</t>
  </si>
  <si>
    <t>Esta es la descripción del P. Arroz Caribe 500</t>
  </si>
  <si>
    <t>555-0010</t>
  </si>
  <si>
    <t>Arroz Castellano Premium</t>
  </si>
  <si>
    <t>Esta es la descripción del P. Arroz Castellano Premium</t>
  </si>
  <si>
    <t>555-0011</t>
  </si>
  <si>
    <t>Arveja Amarilla Seca</t>
  </si>
  <si>
    <t>Esta es la descripción del P. Arveja Amarilla Seca</t>
  </si>
  <si>
    <t>555-0012</t>
  </si>
  <si>
    <t>Arveja Verde Seca</t>
  </si>
  <si>
    <t>Esta es la descripción del P. Arveja Verde Seca</t>
  </si>
  <si>
    <t>555-0013</t>
  </si>
  <si>
    <t>Aspirina 100Mg Tableta</t>
  </si>
  <si>
    <t>Esta es la descripción del P. Aspirina 100Mg Tableta</t>
  </si>
  <si>
    <t>555-0014</t>
  </si>
  <si>
    <t>Aspirina 500Mg Tableta</t>
  </si>
  <si>
    <t>Esta es la descripción del P. Aspirina 500Mg Tableta</t>
  </si>
  <si>
    <t>555-0015</t>
  </si>
  <si>
    <t>Azucar Stick Pack</t>
  </si>
  <si>
    <t>Esta es la descripción del P. Azucar Stick Pack</t>
  </si>
  <si>
    <t>555-0016</t>
  </si>
  <si>
    <t>Azucar Suprema Riopaila</t>
  </si>
  <si>
    <t>Esta es la descripción del P. Azucar Suprema Riopaila</t>
  </si>
  <si>
    <t>555-0017</t>
  </si>
  <si>
    <t>Caja Guantes Inverfarma</t>
  </si>
  <si>
    <t>Esta es la descripción del P. Caja Guantes Inverfarma</t>
  </si>
  <si>
    <t>555-0018</t>
  </si>
  <si>
    <t>Cebolla Larga Pura</t>
  </si>
  <si>
    <t>Esta es la descripción del P. Cebolla Larga Pura</t>
  </si>
  <si>
    <t>555-0019</t>
  </si>
  <si>
    <t>Gel Antibacterial 500</t>
  </si>
  <si>
    <t>Esta es la descripción del P. Gel Antibacterial 500</t>
  </si>
  <si>
    <t>555-0020</t>
  </si>
  <si>
    <t>Huevo AA Rojo</t>
  </si>
  <si>
    <t>Esta es la descripción del P. Huevo AA Rojo</t>
  </si>
  <si>
    <t>555-0021</t>
  </si>
  <si>
    <t>Huevo Economico</t>
  </si>
  <si>
    <t>Esta es la descripción del P. Huevo Economico</t>
  </si>
  <si>
    <t>555-0022</t>
  </si>
  <si>
    <t>Jabon Barra Surtido</t>
  </si>
  <si>
    <t>Esta es la descripción del P. Jabon Barra Surtido</t>
  </si>
  <si>
    <t>555-0023</t>
  </si>
  <si>
    <t>Jabon Liquido Antibacterial</t>
  </si>
  <si>
    <t>Esta es la descripción del P. Jabon Liquido Antibacterial</t>
  </si>
  <si>
    <t>555-0024</t>
  </si>
  <si>
    <t>Leche Alqueria Entera</t>
  </si>
  <si>
    <t>Esta es la descripción del P. Leche Alqueria Entera</t>
  </si>
  <si>
    <t>555-0025</t>
  </si>
  <si>
    <t>Leche Deslactosada</t>
  </si>
  <si>
    <t>Esta es la descripción del P. Leche Deslactosada</t>
  </si>
  <si>
    <t>555-0026</t>
  </si>
  <si>
    <t>Naranja Malla</t>
  </si>
  <si>
    <t>Esta es la descripción del P. Naranja Malla</t>
  </si>
  <si>
    <t>555-0027</t>
  </si>
  <si>
    <t>Queso Campesino Fresco</t>
  </si>
  <si>
    <t>Esta es la descripción del P. Queso Campesino Fresco</t>
  </si>
  <si>
    <t>555-0028</t>
  </si>
  <si>
    <t>Sevedol 250Mg Tableta</t>
  </si>
  <si>
    <t>Esta es la descripción del P. Sevedol 250Mg Tableta</t>
  </si>
  <si>
    <t>555-0029</t>
  </si>
  <si>
    <t>Tabletas Aspirina 100Mg</t>
  </si>
  <si>
    <t>Esta es la descripción del P. Tabletas Aspirina 100Mg</t>
  </si>
  <si>
    <t>C:\Users\Usuario\Documents\Matias\Privado\EXCEL\Proyecto 3(Factura)\Imagenes\aceite.jpg</t>
  </si>
  <si>
    <t>C:\Users\Usuario\Documents\Matias\Privado\EXCEL\Proyecto 3(Factura)\Imagenes\arroz.jpg</t>
  </si>
  <si>
    <t>C:\Users\Usuario\Documents\Matias\Privado\EXCEL\Proyecto 3(Factura)\Imagenes\arveja.jpg</t>
  </si>
  <si>
    <t>LISTADO DE PRODUCTOS DE SUPERMERCADO</t>
  </si>
  <si>
    <t>Facturas Registradas</t>
  </si>
  <si>
    <t>Código</t>
  </si>
  <si>
    <t>Facturador</t>
  </si>
  <si>
    <t>Matías</t>
  </si>
  <si>
    <t>Laura</t>
  </si>
  <si>
    <t>Victoria</t>
  </si>
  <si>
    <t>José</t>
  </si>
  <si>
    <t>María</t>
  </si>
  <si>
    <t>PUNTO DE VENTA</t>
  </si>
  <si>
    <t>Código Producto:</t>
  </si>
  <si>
    <t>Cantidad:</t>
  </si>
  <si>
    <t>Precio:</t>
  </si>
  <si>
    <t>Producto:</t>
  </si>
  <si>
    <t xml:space="preserve">Descripción: </t>
  </si>
  <si>
    <t>controles</t>
  </si>
  <si>
    <t>IVA:</t>
  </si>
  <si>
    <t>Medio de Pago:</t>
  </si>
  <si>
    <t xml:space="preserve">Se recibe del cliente: </t>
  </si>
  <si>
    <t>Siguiente Factura:</t>
  </si>
  <si>
    <t>Fecha Hora:</t>
  </si>
  <si>
    <t>Facturador:</t>
  </si>
  <si>
    <t>Marcos</t>
  </si>
  <si>
    <t>Analía</t>
  </si>
  <si>
    <t>Mauricio</t>
  </si>
  <si>
    <t>Josefina</t>
  </si>
  <si>
    <t>Lucero</t>
  </si>
  <si>
    <t>EMPRESA: TU PUNTO DE VENTA</t>
  </si>
  <si>
    <t>Registro: 888-34567</t>
  </si>
  <si>
    <t>Dirección: Tulissi 2324, Bs As</t>
  </si>
  <si>
    <t>Tel: 1135674529 Local: 4456-2345</t>
  </si>
  <si>
    <t>Producto</t>
  </si>
  <si>
    <t>Total</t>
  </si>
  <si>
    <t>Cant</t>
  </si>
  <si>
    <t>Subtotal:</t>
  </si>
  <si>
    <t>Total:</t>
  </si>
  <si>
    <t>¡Gracias por su compra!</t>
  </si>
  <si>
    <t>Cod.</t>
  </si>
  <si>
    <t>Factura</t>
  </si>
  <si>
    <t>Fecha</t>
  </si>
  <si>
    <t>Cod. Producto</t>
  </si>
  <si>
    <t>IVA</t>
  </si>
  <si>
    <t>Tipo de Pago</t>
  </si>
  <si>
    <t>Cantidad</t>
  </si>
  <si>
    <t>FALSO</t>
  </si>
  <si>
    <t>Efectivo</t>
  </si>
  <si>
    <t>FAC0023</t>
  </si>
  <si>
    <t>Acetaminofen Mk 50</t>
  </si>
  <si>
    <t>Acodein 325Mg Tabl</t>
  </si>
  <si>
    <t>Arroz Castellano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</si>
</sst>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"/>
    <numFmt numFmtId="165" formatCode="[$$-2C0A]\ #,##0.00"/>
    <numFmt numFmtId="166" formatCode="dd/mm/yyyy\ hh:mm:ss"/>
    <numFmt numFmtId="167" formatCode="0.0"/>
    <numFmt numFmtId="168" formatCode="#,##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6"/>
      <color theme="1"/>
      <name val="Consolas"/>
      <family val="3"/>
    </font>
    <font>
      <sz val="8"/>
      <color theme="1"/>
      <name val="Consolas"/>
      <family val="3"/>
    </font>
    <font>
      <sz val="7"/>
      <color theme="1"/>
      <name val="Calibri"/>
      <family val="2"/>
      <scheme val="minor"/>
    </font>
    <font>
      <sz val="22"/>
      <color theme="1"/>
      <name val="Libre Barcode 39"/>
    </font>
    <font>
      <sz val="6"/>
      <name val="Consolas"/>
      <family val="3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1" xfId="0" applyFill="1" applyBorder="1" applyAlignment="1">
      <alignment horizontal="center"/>
    </xf>
    <xf numFmtId="9" fontId="0" fillId="0" borderId="7" xfId="0" applyNumberFormat="1" applyBorder="1"/>
    <xf numFmtId="0" fontId="1" fillId="0" borderId="0" xfId="0" applyFont="1" applyAlignment="1"/>
    <xf numFmtId="0" fontId="0" fillId="0" borderId="0" xfId="0" applyAlignment="1">
      <alignment horizontal="left"/>
    </xf>
    <xf numFmtId="0" fontId="7" fillId="0" borderId="0" xfId="0" applyFont="1"/>
    <xf numFmtId="0" fontId="5" fillId="0" borderId="0" xfId="0" applyFont="1"/>
    <xf numFmtId="167" fontId="5" fillId="0" borderId="0" xfId="0" applyNumberFormat="1" applyFont="1"/>
    <xf numFmtId="165" fontId="5" fillId="0" borderId="0" xfId="0" applyNumberFormat="1" applyFont="1"/>
    <xf numFmtId="165" fontId="5" fillId="0" borderId="0" xfId="0" applyNumberFormat="1" applyFont="1" applyAlignment="1">
      <alignment horizontal="right"/>
    </xf>
    <xf numFmtId="0" fontId="5" fillId="0" borderId="11" xfId="0" applyFont="1" applyBorder="1" applyAlignment="1">
      <alignment horizontal="left"/>
    </xf>
    <xf numFmtId="0" fontId="5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right"/>
    </xf>
    <xf numFmtId="165" fontId="5" fillId="0" borderId="0" xfId="0" applyNumberFormat="1" applyFont="1" applyAlignment="1"/>
    <xf numFmtId="0" fontId="0" fillId="4" borderId="0" xfId="0" applyFill="1"/>
    <xf numFmtId="0" fontId="3" fillId="2" borderId="0" xfId="0" applyFont="1" applyFill="1"/>
    <xf numFmtId="165" fontId="5" fillId="0" borderId="11" xfId="0" applyNumberFormat="1" applyFont="1" applyBorder="1" applyAlignment="1">
      <alignment horizontal="right"/>
    </xf>
    <xf numFmtId="165" fontId="5" fillId="0" borderId="11" xfId="0" applyNumberFormat="1" applyFont="1" applyBorder="1"/>
    <xf numFmtId="0" fontId="9" fillId="0" borderId="0" xfId="0" applyFont="1" applyFill="1" applyAlignment="1">
      <alignment horizontal="left"/>
    </xf>
    <xf numFmtId="167" fontId="9" fillId="0" borderId="0" xfId="0" applyNumberFormat="1" applyFont="1" applyFill="1" applyAlignment="1">
      <alignment horizontal="center" vertical="center"/>
    </xf>
    <xf numFmtId="165" fontId="9" fillId="0" borderId="0" xfId="0" applyNumberFormat="1" applyFont="1" applyFill="1" applyAlignment="1">
      <alignment horizontal="right"/>
    </xf>
    <xf numFmtId="22" fontId="0" fillId="0" borderId="0" xfId="0" applyNumberFormat="1"/>
    <xf numFmtId="166" fontId="0" fillId="4" borderId="7" xfId="0" applyNumberFormat="1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0" borderId="7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 applyAlignment="1">
      <alignment horizontal="left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6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8" xfId="0" applyNumberFormat="1" applyBorder="1" applyAlignment="1">
      <alignment horizontal="left"/>
    </xf>
    <xf numFmtId="165" fontId="0" fillId="0" borderId="9" xfId="0" applyNumberForma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4">
    <dxf>
      <border outline="0">
        <bottom style="medium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&quot;$&quot;#,##0.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165" formatCode="[$$-2C0A]\ 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165" formatCode="[$$-2C0A]\ 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dotted">
          <color auto="1"/>
        </top>
      </border>
    </dxf>
    <dxf>
      <font>
        <color auto="1"/>
      </font>
      <fill>
        <patternFill patternType="none">
          <fgColor indexed="64"/>
          <bgColor indexed="65"/>
        </patternFill>
      </fill>
    </dxf>
    <dxf>
      <border outline="0">
        <bottom style="dotted">
          <color auto="1"/>
        </bottom>
      </border>
    </dxf>
  </dxfs>
  <tableStyles count="0" defaultTableStyle="TableStyleMedium2" defaultPivotStyle="PivotStyleLight16"/>
  <colors>
    <mruColors>
      <color rgb="FFD9E1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95981</xdr:colOff>
      <xdr:row>16</xdr:row>
      <xdr:rowOff>87923</xdr:rowOff>
    </xdr:from>
    <xdr:to>
      <xdr:col>6</xdr:col>
      <xdr:colOff>256443</xdr:colOff>
      <xdr:row>18</xdr:row>
      <xdr:rowOff>73271</xdr:rowOff>
    </xdr:to>
    <xdr:sp macro="[0]!PagoConEfectiv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302F8D8-6A61-4EEE-BD63-E35B622018CF}"/>
            </a:ext>
          </a:extLst>
        </xdr:cNvPr>
        <xdr:cNvSpPr/>
      </xdr:nvSpPr>
      <xdr:spPr>
        <a:xfrm>
          <a:off x="2000981" y="2549769"/>
          <a:ext cx="541462" cy="29307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700"/>
            <a:t>Efectivo</a:t>
          </a:r>
        </a:p>
      </xdr:txBody>
    </xdr:sp>
    <xdr:clientData/>
  </xdr:twoCellAnchor>
  <xdr:twoCellAnchor editAs="oneCell">
    <xdr:from>
      <xdr:col>11</xdr:col>
      <xdr:colOff>43296</xdr:colOff>
      <xdr:row>0</xdr:row>
      <xdr:rowOff>1</xdr:rowOff>
    </xdr:from>
    <xdr:to>
      <xdr:col>12</xdr:col>
      <xdr:colOff>105816</xdr:colOff>
      <xdr:row>2</xdr:row>
      <xdr:rowOff>141874</xdr:rowOff>
    </xdr:to>
    <xdr:pic>
      <xdr:nvPicPr>
        <xdr:cNvPr id="17" name="Gráfico 16" descr="Carro de la compra con relleno sólido">
          <a:extLst>
            <a:ext uri="{FF2B5EF4-FFF2-40B4-BE49-F238E27FC236}">
              <a16:creationId xmlns:a16="http://schemas.microsoft.com/office/drawing/2014/main" id="{C75B2C11-9001-46BE-BE69-1F92C691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04410" y="1"/>
          <a:ext cx="443520" cy="453600"/>
        </a:xfrm>
        <a:prstGeom prst="rect">
          <a:avLst/>
        </a:prstGeom>
      </xdr:spPr>
    </xdr:pic>
    <xdr:clientData/>
  </xdr:twoCellAnchor>
  <xdr:twoCellAnchor>
    <xdr:from>
      <xdr:col>2</xdr:col>
      <xdr:colOff>372341</xdr:colOff>
      <xdr:row>21</xdr:row>
      <xdr:rowOff>5195</xdr:rowOff>
    </xdr:from>
    <xdr:to>
      <xdr:col>6</xdr:col>
      <xdr:colOff>0</xdr:colOff>
      <xdr:row>23</xdr:row>
      <xdr:rowOff>152399</xdr:rowOff>
    </xdr:to>
    <xdr:sp macro="[0]!botonLimpiar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DF298C45-A2C1-4EFF-8934-E3155BCE658A}"/>
            </a:ext>
          </a:extLst>
        </xdr:cNvPr>
        <xdr:cNvSpPr/>
      </xdr:nvSpPr>
      <xdr:spPr>
        <a:xfrm>
          <a:off x="1134341" y="3278331"/>
          <a:ext cx="1151659" cy="4589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1"/>
            <a:t>Limpiar</a:t>
          </a:r>
        </a:p>
      </xdr:txBody>
    </xdr:sp>
    <xdr:clientData/>
  </xdr:twoCellAnchor>
  <xdr:twoCellAnchor>
    <xdr:from>
      <xdr:col>6</xdr:col>
      <xdr:colOff>143741</xdr:colOff>
      <xdr:row>21</xdr:row>
      <xdr:rowOff>5195</xdr:rowOff>
    </xdr:from>
    <xdr:to>
      <xdr:col>9</xdr:col>
      <xdr:colOff>282286</xdr:colOff>
      <xdr:row>23</xdr:row>
      <xdr:rowOff>152399</xdr:rowOff>
    </xdr:to>
    <xdr:sp macro="[0]!botonImprimir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3AA5977-F3D0-4D83-A71D-138B5A2029F8}"/>
            </a:ext>
          </a:extLst>
        </xdr:cNvPr>
        <xdr:cNvSpPr/>
      </xdr:nvSpPr>
      <xdr:spPr>
        <a:xfrm>
          <a:off x="2429741" y="3278331"/>
          <a:ext cx="1151659" cy="4589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1"/>
            <a:t>Imprimir</a:t>
          </a:r>
        </a:p>
      </xdr:txBody>
    </xdr:sp>
    <xdr:clientData/>
  </xdr:twoCellAnchor>
  <xdr:twoCellAnchor>
    <xdr:from>
      <xdr:col>10</xdr:col>
      <xdr:colOff>36368</xdr:colOff>
      <xdr:row>21</xdr:row>
      <xdr:rowOff>5195</xdr:rowOff>
    </xdr:from>
    <xdr:to>
      <xdr:col>13</xdr:col>
      <xdr:colOff>45027</xdr:colOff>
      <xdr:row>23</xdr:row>
      <xdr:rowOff>152399</xdr:rowOff>
    </xdr:to>
    <xdr:sp macro="[0]!botonGuardar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ABB6BFE-ECAF-4595-9F78-B1EE11197DD5}"/>
            </a:ext>
          </a:extLst>
        </xdr:cNvPr>
        <xdr:cNvSpPr/>
      </xdr:nvSpPr>
      <xdr:spPr>
        <a:xfrm>
          <a:off x="3716482" y="3278331"/>
          <a:ext cx="1151659" cy="4589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1"/>
            <a:t>Guardar</a:t>
          </a:r>
        </a:p>
      </xdr:txBody>
    </xdr:sp>
    <xdr:clientData/>
  </xdr:twoCellAnchor>
  <xdr:twoCellAnchor>
    <xdr:from>
      <xdr:col>21</xdr:col>
      <xdr:colOff>14653</xdr:colOff>
      <xdr:row>5</xdr:row>
      <xdr:rowOff>7328</xdr:rowOff>
    </xdr:from>
    <xdr:to>
      <xdr:col>21</xdr:col>
      <xdr:colOff>769327</xdr:colOff>
      <xdr:row>7</xdr:row>
      <xdr:rowOff>1571</xdr:rowOff>
    </xdr:to>
    <xdr:sp macro="[0]!botonCambi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6582809-425C-4ECF-9C9E-E6DDD3823E12}"/>
            </a:ext>
          </a:extLst>
        </xdr:cNvPr>
        <xdr:cNvSpPr/>
      </xdr:nvSpPr>
      <xdr:spPr>
        <a:xfrm>
          <a:off x="8660422" y="776655"/>
          <a:ext cx="754674" cy="3019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/>
            <a:t>Cambiar</a:t>
          </a:r>
        </a:p>
      </xdr:txBody>
    </xdr:sp>
    <xdr:clientData/>
  </xdr:twoCellAnchor>
  <xdr:twoCellAnchor>
    <xdr:from>
      <xdr:col>6</xdr:col>
      <xdr:colOff>365613</xdr:colOff>
      <xdr:row>16</xdr:row>
      <xdr:rowOff>93784</xdr:rowOff>
    </xdr:from>
    <xdr:to>
      <xdr:col>8</xdr:col>
      <xdr:colOff>145075</xdr:colOff>
      <xdr:row>18</xdr:row>
      <xdr:rowOff>79132</xdr:rowOff>
    </xdr:to>
    <xdr:sp macro="[0]!PagoConTarjeta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2E23E28-7565-4883-8B80-59875AD4D467}"/>
            </a:ext>
          </a:extLst>
        </xdr:cNvPr>
        <xdr:cNvSpPr/>
      </xdr:nvSpPr>
      <xdr:spPr>
        <a:xfrm>
          <a:off x="2651613" y="2555630"/>
          <a:ext cx="541462" cy="29307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700"/>
            <a:t>Tarjeta</a:t>
          </a:r>
        </a:p>
      </xdr:txBody>
    </xdr:sp>
    <xdr:clientData/>
  </xdr:twoCellAnchor>
  <xdr:twoCellAnchor>
    <xdr:from>
      <xdr:col>8</xdr:col>
      <xdr:colOff>241788</xdr:colOff>
      <xdr:row>4</xdr:row>
      <xdr:rowOff>7326</xdr:rowOff>
    </xdr:from>
    <xdr:to>
      <xdr:col>12</xdr:col>
      <xdr:colOff>373673</xdr:colOff>
      <xdr:row>12</xdr:row>
      <xdr:rowOff>0</xdr:rowOff>
    </xdr:to>
    <xdr:sp macro="" textlink="">
      <xdr:nvSpPr>
        <xdr:cNvPr id="6" name="FotoProducto">
          <a:extLst>
            <a:ext uri="{FF2B5EF4-FFF2-40B4-BE49-F238E27FC236}">
              <a16:creationId xmlns:a16="http://schemas.microsoft.com/office/drawing/2014/main" id="{5DF808B9-FCCF-40DF-BCD5-A0A567CF2B61}"/>
            </a:ext>
          </a:extLst>
        </xdr:cNvPr>
        <xdr:cNvSpPr/>
      </xdr:nvSpPr>
      <xdr:spPr>
        <a:xfrm>
          <a:off x="3289788" y="622788"/>
          <a:ext cx="1524000" cy="1223597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CB8920-5BDF-47BD-A6A7-FC7A68E57A2F}" name="TablaFacImprimir" displayName="TablaFacImprimir" ref="Q10:T16" totalsRowShown="0" dataDxfId="12" headerRowBorderDxfId="13" tableBorderDxfId="11">
  <autoFilter ref="Q10:T16" xr:uid="{77CB8920-5BDF-47BD-A6A7-FC7A68E57A2F}">
    <filterColumn colId="0" hiddenButton="1"/>
    <filterColumn colId="1" hiddenButton="1"/>
    <filterColumn colId="2" hiddenButton="1"/>
    <filterColumn colId="3" hiddenButton="1"/>
  </autoFilter>
  <tableColumns count="4">
    <tableColumn id="1" xr3:uid="{5272D8DF-483E-496A-B879-67F76A780183}" name="Producto" dataDxfId="10">
      <calculatedColumnFormula>D12</calculatedColumnFormula>
    </tableColumn>
    <tableColumn id="2" xr3:uid="{51906E32-C1D9-4A9D-831E-CF4112D031AC}" name="Cant" dataDxfId="9">
      <calculatedColumnFormula>D9</calculatedColumnFormula>
    </tableColumn>
    <tableColumn id="3" xr3:uid="{591D463A-87C7-4AEB-B982-057008B404EB}" name="Precio" dataDxfId="8">
      <calculatedColumnFormula>G9</calculatedColumnFormula>
    </tableColumn>
    <tableColumn id="4" xr3:uid="{FE6916CE-BB4D-47C7-935F-E207EE04F71A}" name="Total" dataDxfId="7">
      <calculatedColumnFormula>R11*S11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161097-0286-4763-A762-26D5FDB867A5}" name="TablaProductos" displayName="TablaProductos" ref="A2:E31" totalsRowShown="0" headerRowDxfId="6" headerRowBorderDxfId="5">
  <autoFilter ref="A2:E31" xr:uid="{7E161097-0286-4763-A762-26D5FDB867A5}"/>
  <tableColumns count="5">
    <tableColumn id="1" xr3:uid="{341AE0D2-D01A-4BD4-8E88-C65EDA246791}" name="Id"/>
    <tableColumn id="2" xr3:uid="{2449195E-CCB0-477F-92F9-5CDD2D2950A6}" name="Nombre"/>
    <tableColumn id="3" xr3:uid="{9F2D0207-5985-45AB-8389-7A9153BC06F5}" name="Descripcion"/>
    <tableColumn id="4" xr3:uid="{3C781377-67A4-4560-B100-55755B29CB7D}" name="Precio" dataDxfId="4"/>
    <tableColumn id="5" xr3:uid="{D6873CA6-79B2-456C-B29C-59E45AE7E02D}" name="Ruta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31E34-9155-4009-9E42-D0AE159CF3D4}" name="TablaFacturas" displayName="TablaFacturas" ref="G2:H28" totalsRowShown="0" headerRowDxfId="3" headerRowBorderDxfId="2">
  <autoFilter ref="G2:H28" xr:uid="{48F31E34-9155-4009-9E42-D0AE159CF3D4}"/>
  <tableColumns count="2">
    <tableColumn id="1" xr3:uid="{A4231C2B-D7BD-4040-8858-30D6D925877B}" name="Id"/>
    <tableColumn id="2" xr3:uid="{13F85B0B-BCAA-4E60-A309-4EA35159E7BF}" name="Código">
      <calculatedColumnFormula>"FAC"&amp;TEXT(G3,"0000")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6115B-D209-4636-8FBC-D453DF65BB8B}" name="TablaFacturador" displayName="TablaFacturador" ref="J2:J27" totalsRowShown="0" headerRowDxfId="1" headerRowBorderDxfId="0">
  <autoFilter ref="J2:J27" xr:uid="{5096115B-D209-4636-8FBC-D453DF65BB8B}"/>
  <tableColumns count="1">
    <tableColumn id="1" xr3:uid="{44FD2AA8-8EE7-4FE1-8AEF-1A52C29D4C2A}" name="Nombr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BB9C4-B3DF-42AB-866A-BC83ECFBAC82}">
  <sheetPr codeName="Hoja1">
    <tabColor theme="4" tint="-0.249977111117893"/>
  </sheetPr>
  <dimension ref="D1:V103"/>
  <sheetViews>
    <sheetView tabSelected="1" zoomScale="130" zoomScaleNormal="130" workbookViewId="0">
      <selection activeCell="B8" sqref="B8"/>
    </sheetView>
  </sheetViews>
  <sheetFormatPr baseColWidth="10" defaultRowHeight="15" x14ac:dyDescent="0.25"/>
  <cols>
    <col min="1" max="8" width="5.7109375" customWidth="1"/>
    <col min="9" max="9" width="3.7109375" customWidth="1"/>
    <col min="10" max="16" width="5.7109375" customWidth="1"/>
    <col min="17" max="17" width="12.7109375" customWidth="1"/>
    <col min="18" max="18" width="5.42578125" customWidth="1"/>
    <col min="19" max="19" width="7.7109375" customWidth="1"/>
    <col min="20" max="20" width="8.7109375" customWidth="1"/>
    <col min="21" max="21" width="5.7109375" customWidth="1"/>
    <col min="22" max="22" width="11.7109375" customWidth="1"/>
    <col min="23" max="26" width="5.7109375" customWidth="1"/>
  </cols>
  <sheetData>
    <row r="1" spans="4:22" ht="12" customHeight="1" x14ac:dyDescent="0.25">
      <c r="D1" s="40" t="s">
        <v>104</v>
      </c>
      <c r="E1" s="41"/>
      <c r="F1" s="41"/>
      <c r="G1" s="41"/>
      <c r="H1" s="41"/>
      <c r="I1" s="41"/>
      <c r="J1" s="41"/>
      <c r="K1" s="41"/>
      <c r="L1" s="41"/>
      <c r="M1" s="41"/>
      <c r="Q1" s="38" t="s">
        <v>122</v>
      </c>
      <c r="R1" s="38"/>
      <c r="S1" s="38"/>
      <c r="T1" s="38"/>
    </row>
    <row r="2" spans="4:22" ht="12" customHeight="1" x14ac:dyDescent="0.25">
      <c r="D2" s="41"/>
      <c r="E2" s="41"/>
      <c r="F2" s="41"/>
      <c r="G2" s="41"/>
      <c r="H2" s="41"/>
      <c r="I2" s="41"/>
      <c r="J2" s="41"/>
      <c r="K2" s="41"/>
      <c r="L2" s="41"/>
      <c r="M2" s="41"/>
      <c r="N2" s="10"/>
      <c r="O2" s="10"/>
      <c r="P2" s="10"/>
      <c r="Q2" s="39" t="s">
        <v>123</v>
      </c>
      <c r="R2" s="39"/>
      <c r="S2" s="39"/>
      <c r="T2" s="39"/>
    </row>
    <row r="3" spans="4:22" ht="12" customHeight="1" x14ac:dyDescent="0.25">
      <c r="D3" s="41"/>
      <c r="E3" s="41"/>
      <c r="F3" s="41"/>
      <c r="G3" s="41"/>
      <c r="H3" s="41"/>
      <c r="I3" s="41"/>
      <c r="J3" s="41"/>
      <c r="K3" s="41"/>
      <c r="L3" s="41"/>
      <c r="M3" s="41"/>
      <c r="N3" s="10"/>
      <c r="O3" s="10"/>
      <c r="P3" s="10"/>
      <c r="Q3" s="11"/>
      <c r="R3" s="11"/>
      <c r="S3" s="11"/>
      <c r="T3" s="11"/>
    </row>
    <row r="4" spans="4:22" ht="12" customHeight="1" thickBot="1" x14ac:dyDescent="0.3">
      <c r="N4" s="10"/>
      <c r="O4" s="10"/>
      <c r="P4" s="10"/>
      <c r="Q4" s="39" t="s">
        <v>124</v>
      </c>
      <c r="R4" s="39"/>
      <c r="S4" s="39"/>
      <c r="T4" s="39"/>
    </row>
    <row r="5" spans="4:22" ht="12" customHeight="1" x14ac:dyDescent="0.25">
      <c r="D5" s="42" t="s">
        <v>105</v>
      </c>
      <c r="E5" s="43"/>
      <c r="F5" s="44"/>
      <c r="G5" s="48" t="s">
        <v>32</v>
      </c>
      <c r="H5" s="49"/>
      <c r="J5" s="52"/>
      <c r="K5" s="52"/>
      <c r="L5" s="52"/>
      <c r="M5" s="52"/>
      <c r="N5" s="10"/>
      <c r="O5" s="10"/>
      <c r="P5" s="10"/>
      <c r="Q5" s="39" t="s">
        <v>125</v>
      </c>
      <c r="R5" s="39"/>
      <c r="S5" s="39"/>
      <c r="T5" s="39"/>
    </row>
    <row r="6" spans="4:22" ht="12" customHeight="1" thickBot="1" x14ac:dyDescent="0.3">
      <c r="D6" s="45"/>
      <c r="E6" s="46"/>
      <c r="F6" s="47"/>
      <c r="G6" s="50"/>
      <c r="H6" s="51"/>
      <c r="J6" s="52"/>
      <c r="K6" s="52"/>
      <c r="L6" s="52"/>
      <c r="M6" s="52"/>
      <c r="N6" s="10"/>
      <c r="O6" s="10"/>
      <c r="P6" s="10" t="str">
        <f>""</f>
        <v/>
      </c>
      <c r="Q6" s="39" t="str">
        <f>"Factura: FAC"&amp;TEXT(G26,"0000")</f>
        <v>Factura: FAC0023</v>
      </c>
      <c r="R6" s="39"/>
      <c r="S6" s="39" t="str">
        <f>"Pago con: "&amp;G20</f>
        <v>Pago con: Efectivo</v>
      </c>
      <c r="T6" s="39"/>
    </row>
    <row r="7" spans="4:22" ht="12" customHeight="1" x14ac:dyDescent="0.25">
      <c r="J7" s="52"/>
      <c r="K7" s="52"/>
      <c r="L7" s="52"/>
      <c r="M7" s="52"/>
      <c r="N7" s="10"/>
      <c r="O7" s="10"/>
      <c r="P7" s="10"/>
      <c r="Q7" s="30" t="str">
        <f ca="1">"Fecha:"&amp;TEXT(F27,"mm/dd/aaaa hh:mm:ss")</f>
        <v>Fecha:02/15/2025 22:54:19</v>
      </c>
      <c r="R7" s="30"/>
      <c r="S7" s="30" t="str">
        <f>"Facturador por: "&amp;L26</f>
        <v>Facturador por: Mauricio</v>
      </c>
      <c r="T7" s="30"/>
    </row>
    <row r="8" spans="4:22" ht="12" customHeight="1" x14ac:dyDescent="0.25">
      <c r="D8" s="55" t="s">
        <v>106</v>
      </c>
      <c r="E8" s="55"/>
      <c r="G8" s="55" t="s">
        <v>107</v>
      </c>
      <c r="H8" s="55"/>
      <c r="J8" s="52"/>
      <c r="K8" s="52"/>
      <c r="L8" s="52"/>
      <c r="M8" s="52"/>
      <c r="N8" s="10"/>
      <c r="O8" s="10"/>
      <c r="P8" s="10"/>
      <c r="Q8" s="31" t="str">
        <f>"FAC"&amp;TEXT(G26,"0000")</f>
        <v>FAC0023</v>
      </c>
      <c r="R8" s="31"/>
      <c r="S8" s="31"/>
      <c r="T8" s="31"/>
      <c r="V8" s="9" t="s">
        <v>139</v>
      </c>
    </row>
    <row r="9" spans="4:22" ht="12" customHeight="1" x14ac:dyDescent="0.25">
      <c r="D9" s="53">
        <v>1</v>
      </c>
      <c r="E9" s="54"/>
      <c r="G9" s="56">
        <v>52</v>
      </c>
      <c r="H9" s="57"/>
      <c r="J9" s="52"/>
      <c r="K9" s="52"/>
      <c r="L9" s="52"/>
      <c r="M9" s="52"/>
      <c r="N9" s="10"/>
      <c r="O9" s="10"/>
      <c r="P9" s="10"/>
      <c r="Q9" s="31"/>
      <c r="R9" s="31"/>
      <c r="S9" s="31"/>
      <c r="T9" s="31"/>
    </row>
    <row r="10" spans="4:22" ht="12" customHeight="1" x14ac:dyDescent="0.25">
      <c r="J10" s="52"/>
      <c r="K10" s="52"/>
      <c r="L10" s="52"/>
      <c r="M10" s="52"/>
      <c r="N10" s="10"/>
      <c r="O10" s="10"/>
      <c r="P10" s="10"/>
      <c r="Q10" s="15" t="s">
        <v>126</v>
      </c>
      <c r="R10" s="16" t="s">
        <v>128</v>
      </c>
      <c r="S10" s="17" t="s">
        <v>3</v>
      </c>
      <c r="T10" s="17" t="s">
        <v>127</v>
      </c>
      <c r="V10" s="20" t="s">
        <v>132</v>
      </c>
    </row>
    <row r="11" spans="4:22" ht="12" customHeight="1" x14ac:dyDescent="0.25">
      <c r="D11" s="1" t="s">
        <v>108</v>
      </c>
      <c r="J11" s="52"/>
      <c r="K11" s="52"/>
      <c r="L11" s="52"/>
      <c r="M11" s="52"/>
      <c r="N11" s="10"/>
      <c r="O11" s="10"/>
      <c r="P11" s="10"/>
      <c r="Q11" s="23" t="str">
        <f>D12</f>
        <v>Arroz Castellano Premium</v>
      </c>
      <c r="R11" s="24">
        <f>D9</f>
        <v>1</v>
      </c>
      <c r="S11" s="25">
        <f>G9</f>
        <v>52</v>
      </c>
      <c r="T11" s="25">
        <f t="shared" ref="T11" si="0">R11*S11</f>
        <v>52</v>
      </c>
      <c r="V11" s="19"/>
    </row>
    <row r="12" spans="4:22" ht="12" customHeight="1" x14ac:dyDescent="0.25">
      <c r="D12" s="58" t="str">
        <f>IFERROR(VLOOKUP($G$5,TablaProductos[],2,FALSE),"")</f>
        <v>Arroz Castellano Premium</v>
      </c>
      <c r="E12" s="59"/>
      <c r="F12" s="59"/>
      <c r="G12" s="59"/>
      <c r="H12" s="60"/>
      <c r="J12" s="52"/>
      <c r="K12" s="52"/>
      <c r="L12" s="52"/>
      <c r="M12" s="52"/>
      <c r="N12" s="10"/>
      <c r="O12" s="10"/>
      <c r="P12" s="10"/>
      <c r="Q12" s="23" t="s">
        <v>142</v>
      </c>
      <c r="R12" s="24">
        <v>1</v>
      </c>
      <c r="S12" s="25">
        <v>38.6</v>
      </c>
      <c r="T12" s="25">
        <f>R12*S12</f>
        <v>38.6</v>
      </c>
      <c r="V12" s="19" t="s">
        <v>14</v>
      </c>
    </row>
    <row r="13" spans="4:22" ht="12" customHeight="1" x14ac:dyDescent="0.25">
      <c r="N13" s="10"/>
      <c r="O13" s="10"/>
      <c r="P13" s="10"/>
      <c r="Q13" s="23" t="s">
        <v>9</v>
      </c>
      <c r="R13" s="24">
        <v>1</v>
      </c>
      <c r="S13" s="25">
        <v>53.8</v>
      </c>
      <c r="T13" s="25">
        <f>R13*S13</f>
        <v>53.8</v>
      </c>
      <c r="V13" s="19" t="s">
        <v>8</v>
      </c>
    </row>
    <row r="14" spans="4:22" ht="12" customHeight="1" x14ac:dyDescent="0.25">
      <c r="D14" s="1" t="s">
        <v>109</v>
      </c>
      <c r="F14" s="32" t="str">
        <f>IFERROR(VLOOKUP($G$5,TablaProductos[],3,FALSE),"")</f>
        <v>Esta es la descripción del P. Arroz Castellano Premium</v>
      </c>
      <c r="G14" s="33"/>
      <c r="H14" s="33"/>
      <c r="I14" s="33"/>
      <c r="J14" s="33"/>
      <c r="K14" s="33"/>
      <c r="L14" s="33"/>
      <c r="M14" s="34"/>
      <c r="N14" s="10"/>
      <c r="O14" s="10"/>
      <c r="P14" s="10"/>
      <c r="Q14" s="23" t="s">
        <v>143</v>
      </c>
      <c r="R14" s="24">
        <v>1</v>
      </c>
      <c r="S14" s="25">
        <v>49.5</v>
      </c>
      <c r="T14" s="25">
        <f>R14*S14</f>
        <v>49.5</v>
      </c>
      <c r="V14" s="19" t="s">
        <v>17</v>
      </c>
    </row>
    <row r="15" spans="4:22" ht="12" customHeight="1" x14ac:dyDescent="0.25">
      <c r="D15" s="11" t="str">
        <f>IFERROR(IF(ISBLANK(VLOOKUP($G$5,TablaProductos[],5,FALSE)),"",VLOOKUP($G$5,TablaProductos[],5,FALSE)),"")</f>
        <v>C:\Users\Usuario\Documents\Matias\Privado\EXCEL\Proyecto 3(Factura)\Imagenes\arroz.jpg</v>
      </c>
      <c r="N15" s="10"/>
      <c r="O15" s="10"/>
      <c r="P15" s="10"/>
      <c r="Q15" s="23" t="s">
        <v>6</v>
      </c>
      <c r="R15" s="24">
        <v>1</v>
      </c>
      <c r="S15" s="25">
        <v>27.8</v>
      </c>
      <c r="T15" s="25">
        <f>R15*S15</f>
        <v>27.8</v>
      </c>
      <c r="V15" s="19" t="s">
        <v>5</v>
      </c>
    </row>
    <row r="16" spans="4:22" ht="12" customHeight="1" x14ac:dyDescent="0.25">
      <c r="D16" s="35" t="s">
        <v>110</v>
      </c>
      <c r="E16" s="35"/>
      <c r="F16" s="35"/>
      <c r="G16" s="35"/>
      <c r="H16" s="35"/>
      <c r="I16" s="35"/>
      <c r="J16" s="35"/>
      <c r="K16" s="35"/>
      <c r="L16" s="35"/>
      <c r="M16" s="35"/>
      <c r="N16" s="10"/>
      <c r="O16" s="10"/>
      <c r="P16" s="10"/>
      <c r="Q16" s="23" t="s">
        <v>144</v>
      </c>
      <c r="R16" s="24">
        <v>1</v>
      </c>
      <c r="S16" s="25">
        <v>52</v>
      </c>
      <c r="T16" s="25">
        <f>R16*S16</f>
        <v>52</v>
      </c>
      <c r="V16" s="19" t="s">
        <v>32</v>
      </c>
    </row>
    <row r="17" spans="4:22" ht="12" customHeight="1" x14ac:dyDescent="0.25">
      <c r="N17" s="10"/>
      <c r="O17" s="10"/>
      <c r="P17" s="10"/>
      <c r="Q17" s="11"/>
      <c r="R17" s="12"/>
      <c r="S17" s="14" t="s">
        <v>129</v>
      </c>
      <c r="T17" s="18">
        <f>SUM(TablaFacImprimir[Total])</f>
        <v>273.7</v>
      </c>
      <c r="V17" s="19"/>
    </row>
    <row r="18" spans="4:22" ht="12" customHeight="1" x14ac:dyDescent="0.25">
      <c r="D18" s="1" t="s">
        <v>111</v>
      </c>
      <c r="E18" s="7">
        <v>0.21</v>
      </c>
      <c r="J18" s="8" t="s">
        <v>113</v>
      </c>
      <c r="K18" s="8"/>
      <c r="L18" s="8"/>
      <c r="M18" s="8"/>
      <c r="N18" s="10"/>
      <c r="O18" s="10"/>
      <c r="P18" s="10"/>
      <c r="Q18" s="11"/>
      <c r="R18" s="12"/>
      <c r="S18" s="14" t="str">
        <f>"IVA("&amp;TEXT(E18,"00%")&amp;"):"</f>
        <v>IVA(21%):</v>
      </c>
      <c r="T18" s="13">
        <f>E18*$T$17</f>
        <v>57.476999999999997</v>
      </c>
      <c r="V18" s="19"/>
    </row>
    <row r="19" spans="4:22" ht="12" customHeight="1" x14ac:dyDescent="0.25">
      <c r="J19" s="37"/>
      <c r="K19" s="37"/>
      <c r="L19" s="37"/>
      <c r="M19" s="37"/>
      <c r="N19" s="10"/>
      <c r="O19" s="10"/>
      <c r="P19" s="10"/>
      <c r="Q19" s="11"/>
      <c r="R19" s="12"/>
      <c r="S19" s="21" t="s">
        <v>130</v>
      </c>
      <c r="T19" s="22">
        <f>SUM(T17:T18)</f>
        <v>331.17699999999996</v>
      </c>
      <c r="V19" s="19"/>
    </row>
    <row r="20" spans="4:22" ht="12" customHeight="1" x14ac:dyDescent="0.25">
      <c r="D20" s="1" t="s">
        <v>112</v>
      </c>
      <c r="G20" s="36" t="s">
        <v>140</v>
      </c>
      <c r="H20" s="36"/>
      <c r="J20" s="37"/>
      <c r="K20" s="37"/>
      <c r="L20" s="37"/>
      <c r="M20" s="37"/>
      <c r="N20" s="10"/>
      <c r="O20" s="10"/>
      <c r="P20" s="10"/>
      <c r="Q20" s="11"/>
      <c r="R20" s="12"/>
      <c r="S20" s="13"/>
      <c r="T20" s="13"/>
      <c r="V20" s="19"/>
    </row>
    <row r="21" spans="4:22" ht="12" customHeight="1" x14ac:dyDescent="0.25">
      <c r="N21" s="10"/>
      <c r="O21" s="10"/>
      <c r="P21" s="10"/>
      <c r="Q21" s="11"/>
      <c r="R21" s="12"/>
      <c r="S21" s="13"/>
      <c r="T21" s="13"/>
      <c r="V21" s="19"/>
    </row>
    <row r="22" spans="4:22" ht="12" customHeight="1" x14ac:dyDescent="0.25">
      <c r="N22" s="10"/>
      <c r="O22" s="10"/>
      <c r="P22" s="10"/>
      <c r="Q22" s="11"/>
      <c r="R22" s="12"/>
      <c r="S22" s="13"/>
      <c r="T22" s="13"/>
      <c r="V22" s="19"/>
    </row>
    <row r="23" spans="4:22" ht="12" customHeight="1" x14ac:dyDescent="0.25">
      <c r="N23" s="10"/>
      <c r="O23" s="10"/>
      <c r="P23" s="10"/>
      <c r="Q23" s="11"/>
      <c r="R23" s="12"/>
      <c r="S23" s="13"/>
      <c r="T23" s="13"/>
      <c r="V23" s="19"/>
    </row>
    <row r="24" spans="4:22" ht="12" customHeight="1" x14ac:dyDescent="0.25">
      <c r="N24" s="10"/>
      <c r="O24" s="10"/>
      <c r="P24" s="10"/>
      <c r="Q24" s="30" t="s">
        <v>131</v>
      </c>
      <c r="R24" s="30"/>
      <c r="S24" s="30"/>
      <c r="T24" s="30"/>
      <c r="V24" s="19"/>
    </row>
    <row r="25" spans="4:22" ht="12" customHeight="1" x14ac:dyDescent="0.25">
      <c r="N25" s="10"/>
      <c r="O25" s="10"/>
      <c r="P25" s="10"/>
      <c r="Q25" s="11"/>
      <c r="R25" s="12"/>
      <c r="S25" s="13"/>
      <c r="T25" s="13"/>
      <c r="V25" s="19"/>
    </row>
    <row r="26" spans="4:22" ht="12" customHeight="1" x14ac:dyDescent="0.25">
      <c r="D26" s="1" t="s">
        <v>114</v>
      </c>
      <c r="G26" s="28">
        <f>MAX(TablaFacturas[Id])</f>
        <v>23</v>
      </c>
      <c r="H26" s="28"/>
      <c r="J26" s="1" t="s">
        <v>116</v>
      </c>
      <c r="L26" s="29" t="s">
        <v>119</v>
      </c>
      <c r="M26" s="29"/>
      <c r="N26" s="10"/>
      <c r="O26" s="10"/>
      <c r="P26" s="10"/>
      <c r="Q26" s="11"/>
      <c r="R26" s="12"/>
      <c r="S26" s="13"/>
      <c r="T26" s="13"/>
      <c r="V26" s="19"/>
    </row>
    <row r="27" spans="4:22" ht="12" customHeight="1" x14ac:dyDescent="0.25">
      <c r="D27" s="1" t="s">
        <v>115</v>
      </c>
      <c r="F27" s="27">
        <f ca="1">NOW()</f>
        <v>45703.954385300924</v>
      </c>
      <c r="G27" s="27"/>
      <c r="H27" s="27"/>
      <c r="I27" s="27"/>
      <c r="N27" s="10"/>
      <c r="O27" s="10"/>
      <c r="P27" s="10"/>
      <c r="Q27" s="11"/>
      <c r="R27" s="12"/>
      <c r="S27" s="13"/>
      <c r="T27" s="13"/>
      <c r="V27" s="19"/>
    </row>
    <row r="28" spans="4:22" ht="12" customHeight="1" x14ac:dyDescent="0.25">
      <c r="N28" s="10"/>
      <c r="O28" s="10"/>
      <c r="P28" s="10"/>
      <c r="Q28" s="11"/>
      <c r="R28" s="12"/>
      <c r="S28" s="13"/>
      <c r="T28" s="13"/>
      <c r="V28" s="19"/>
    </row>
    <row r="29" spans="4:22" ht="12" customHeight="1" x14ac:dyDescent="0.25">
      <c r="N29" s="10"/>
      <c r="O29" s="10"/>
      <c r="P29" s="10"/>
      <c r="Q29" s="11"/>
      <c r="R29" s="12"/>
      <c r="S29" s="13"/>
      <c r="T29" s="13"/>
      <c r="V29" s="19"/>
    </row>
    <row r="30" spans="4:22" ht="12" customHeight="1" x14ac:dyDescent="0.25">
      <c r="N30" s="10"/>
      <c r="O30" s="10"/>
      <c r="P30" s="10"/>
      <c r="Q30" s="11"/>
      <c r="R30" s="12"/>
      <c r="S30" s="13"/>
      <c r="T30" s="13"/>
      <c r="V30" s="19"/>
    </row>
    <row r="31" spans="4:22" ht="12" customHeight="1" x14ac:dyDescent="0.25">
      <c r="N31" s="10"/>
      <c r="O31" s="10"/>
      <c r="P31" s="10"/>
      <c r="Q31" s="11"/>
      <c r="R31" s="12"/>
      <c r="S31" s="13"/>
      <c r="T31" s="13"/>
      <c r="V31" s="19"/>
    </row>
    <row r="32" spans="4:22" ht="12" customHeight="1" x14ac:dyDescent="0.25">
      <c r="N32" s="10"/>
      <c r="O32" s="10"/>
      <c r="P32" s="10"/>
      <c r="Q32" s="11"/>
      <c r="R32" s="12"/>
      <c r="S32" s="13"/>
      <c r="T32" s="13"/>
      <c r="V32" s="19"/>
    </row>
    <row r="33" spans="14:22" ht="12" customHeight="1" x14ac:dyDescent="0.25">
      <c r="N33" s="10"/>
      <c r="O33" s="10"/>
      <c r="P33" s="10"/>
      <c r="Q33" s="11"/>
      <c r="R33" s="12"/>
      <c r="S33" s="13"/>
      <c r="T33" s="13"/>
      <c r="V33" s="19"/>
    </row>
    <row r="34" spans="14:22" ht="12" customHeight="1" x14ac:dyDescent="0.25">
      <c r="N34" s="10"/>
      <c r="O34" s="10"/>
      <c r="P34" s="10"/>
      <c r="Q34" s="11"/>
      <c r="R34" s="12"/>
      <c r="S34" s="13"/>
      <c r="T34" s="13"/>
      <c r="V34" s="19"/>
    </row>
    <row r="35" spans="14:22" ht="12" customHeight="1" x14ac:dyDescent="0.25">
      <c r="N35" s="10"/>
      <c r="O35" s="10"/>
      <c r="P35" s="10"/>
      <c r="Q35" s="11"/>
      <c r="R35" s="12"/>
      <c r="S35" s="13"/>
      <c r="T35" s="13"/>
      <c r="V35" s="19"/>
    </row>
    <row r="36" spans="14:22" ht="12" customHeight="1" x14ac:dyDescent="0.25">
      <c r="N36" s="10"/>
      <c r="O36" s="10"/>
      <c r="P36" s="10"/>
      <c r="Q36" s="11"/>
      <c r="R36" s="12"/>
      <c r="S36" s="13"/>
      <c r="T36" s="13"/>
      <c r="V36" s="19"/>
    </row>
    <row r="37" spans="14:22" ht="12" customHeight="1" x14ac:dyDescent="0.25">
      <c r="N37" s="10"/>
      <c r="O37" s="10"/>
      <c r="P37" s="10"/>
      <c r="Q37" s="11"/>
      <c r="R37" s="12"/>
      <c r="S37" s="13"/>
      <c r="T37" s="13"/>
      <c r="V37" s="19"/>
    </row>
    <row r="38" spans="14:22" ht="12" customHeight="1" x14ac:dyDescent="0.25">
      <c r="N38" s="10"/>
      <c r="O38" s="10"/>
      <c r="P38" s="10"/>
      <c r="Q38" s="11"/>
      <c r="R38" s="12"/>
      <c r="S38" s="13"/>
      <c r="T38" s="13"/>
      <c r="V38" s="19"/>
    </row>
    <row r="39" spans="14:22" ht="12" customHeight="1" x14ac:dyDescent="0.25">
      <c r="N39" s="10"/>
      <c r="O39" s="10"/>
      <c r="P39" s="10"/>
      <c r="Q39" s="11"/>
      <c r="R39" s="12"/>
      <c r="S39" s="13"/>
      <c r="T39" s="13"/>
      <c r="V39" s="19"/>
    </row>
    <row r="40" spans="14:22" ht="12" customHeight="1" x14ac:dyDescent="0.25">
      <c r="N40" s="10"/>
      <c r="O40" s="10"/>
      <c r="P40" s="10"/>
      <c r="Q40" s="11"/>
      <c r="R40" s="12"/>
      <c r="S40" s="13"/>
      <c r="T40" s="13"/>
      <c r="V40" s="19"/>
    </row>
    <row r="41" spans="14:22" ht="12" customHeight="1" x14ac:dyDescent="0.25">
      <c r="N41" s="10"/>
      <c r="O41" s="10"/>
      <c r="P41" s="10"/>
      <c r="Q41" s="11"/>
      <c r="R41" s="12"/>
      <c r="S41" s="13"/>
      <c r="T41" s="13"/>
      <c r="V41" s="19"/>
    </row>
    <row r="42" spans="14:22" ht="12" customHeight="1" x14ac:dyDescent="0.25">
      <c r="N42" s="10"/>
      <c r="O42" s="10"/>
      <c r="P42" s="10"/>
      <c r="Q42" s="11"/>
      <c r="R42" s="12"/>
      <c r="S42" s="13"/>
      <c r="T42" s="13"/>
      <c r="V42" s="19"/>
    </row>
    <row r="43" spans="14:22" ht="12" customHeight="1" x14ac:dyDescent="0.25">
      <c r="N43" s="10"/>
      <c r="O43" s="10"/>
      <c r="P43" s="10"/>
      <c r="Q43" s="11"/>
      <c r="R43" s="12"/>
      <c r="S43" s="13"/>
      <c r="T43" s="13"/>
      <c r="V43" s="19"/>
    </row>
    <row r="44" spans="14:22" ht="12" customHeight="1" x14ac:dyDescent="0.25">
      <c r="N44" s="10"/>
      <c r="O44" s="10"/>
      <c r="P44" s="10"/>
      <c r="Q44" s="11"/>
      <c r="R44" s="12"/>
      <c r="S44" s="13"/>
      <c r="T44" s="13"/>
      <c r="V44" s="19"/>
    </row>
    <row r="45" spans="14:22" ht="12" customHeight="1" x14ac:dyDescent="0.25">
      <c r="N45" s="10"/>
      <c r="O45" s="10"/>
      <c r="P45" s="10"/>
      <c r="Q45" s="11"/>
      <c r="R45" s="12"/>
      <c r="S45" s="13"/>
      <c r="T45" s="13"/>
      <c r="V45" s="19"/>
    </row>
    <row r="46" spans="14:22" ht="12" customHeight="1" x14ac:dyDescent="0.25">
      <c r="N46" s="10"/>
      <c r="O46" s="10"/>
      <c r="P46" s="10"/>
      <c r="Q46" s="11"/>
      <c r="R46" s="12"/>
      <c r="S46" s="13"/>
      <c r="T46" s="13"/>
      <c r="V46" s="19"/>
    </row>
    <row r="47" spans="14:22" ht="12" customHeight="1" x14ac:dyDescent="0.25">
      <c r="N47" s="10"/>
      <c r="O47" s="10"/>
      <c r="P47" s="10"/>
      <c r="Q47" s="11"/>
      <c r="R47" s="12"/>
      <c r="S47" s="13"/>
      <c r="T47" s="13"/>
      <c r="V47" s="19"/>
    </row>
    <row r="48" spans="14:22" ht="12" customHeight="1" x14ac:dyDescent="0.25">
      <c r="N48" s="10"/>
      <c r="O48" s="10"/>
      <c r="P48" s="10"/>
      <c r="Q48" s="11"/>
      <c r="R48" s="12"/>
      <c r="S48" s="13"/>
      <c r="T48" s="13"/>
      <c r="V48" s="19"/>
    </row>
    <row r="49" spans="14:22" ht="12" customHeight="1" x14ac:dyDescent="0.25">
      <c r="N49" s="10"/>
      <c r="O49" s="10"/>
      <c r="P49" s="10"/>
      <c r="Q49" s="11"/>
      <c r="R49" s="12"/>
      <c r="S49" s="13"/>
      <c r="T49" s="13"/>
      <c r="V49" s="19"/>
    </row>
    <row r="50" spans="14:22" ht="12" customHeight="1" x14ac:dyDescent="0.25">
      <c r="N50" s="10"/>
      <c r="O50" s="10"/>
      <c r="P50" s="10"/>
      <c r="Q50" s="11"/>
      <c r="R50" s="12"/>
      <c r="S50" s="13"/>
      <c r="T50" s="13"/>
      <c r="V50" s="19"/>
    </row>
    <row r="51" spans="14:22" ht="12" customHeight="1" x14ac:dyDescent="0.25">
      <c r="N51" s="10"/>
      <c r="O51" s="10"/>
      <c r="P51" s="10"/>
      <c r="Q51" s="11"/>
      <c r="R51" s="12"/>
      <c r="S51" s="13"/>
      <c r="T51" s="13"/>
      <c r="V51" s="19"/>
    </row>
    <row r="52" spans="14:22" ht="12" customHeight="1" x14ac:dyDescent="0.25">
      <c r="N52" s="10"/>
      <c r="O52" s="10"/>
      <c r="P52" s="10"/>
      <c r="Q52" s="11"/>
      <c r="R52" s="12"/>
      <c r="S52" s="13"/>
      <c r="T52" s="13"/>
      <c r="V52" s="19"/>
    </row>
    <row r="53" spans="14:22" ht="12" customHeight="1" x14ac:dyDescent="0.25">
      <c r="N53" s="10"/>
      <c r="O53" s="10"/>
      <c r="P53" s="10"/>
      <c r="Q53" s="11"/>
      <c r="R53" s="12"/>
      <c r="S53" s="13"/>
      <c r="T53" s="13"/>
      <c r="V53" s="19"/>
    </row>
    <row r="54" spans="14:22" ht="12" customHeight="1" x14ac:dyDescent="0.25">
      <c r="N54" s="10"/>
      <c r="O54" s="10"/>
      <c r="P54" s="10"/>
      <c r="Q54" s="11"/>
      <c r="R54" s="12"/>
      <c r="S54" s="13"/>
      <c r="T54" s="13"/>
      <c r="V54" s="19"/>
    </row>
    <row r="55" spans="14:22" ht="12" customHeight="1" x14ac:dyDescent="0.25">
      <c r="N55" s="10"/>
      <c r="O55" s="10"/>
      <c r="P55" s="10"/>
      <c r="Q55" s="11"/>
      <c r="R55" s="12"/>
      <c r="S55" s="13"/>
      <c r="T55" s="13"/>
      <c r="V55" s="19"/>
    </row>
    <row r="56" spans="14:22" ht="12" customHeight="1" x14ac:dyDescent="0.25">
      <c r="N56" s="10"/>
      <c r="O56" s="10"/>
      <c r="P56" s="10"/>
      <c r="Q56" s="11"/>
      <c r="R56" s="12"/>
      <c r="S56" s="13"/>
      <c r="T56" s="13"/>
      <c r="V56" s="19"/>
    </row>
    <row r="57" spans="14:22" ht="12" customHeight="1" x14ac:dyDescent="0.25">
      <c r="N57" s="10"/>
      <c r="O57" s="10"/>
      <c r="P57" s="10"/>
      <c r="Q57" s="11"/>
      <c r="R57" s="12"/>
      <c r="S57" s="13"/>
      <c r="T57" s="13"/>
      <c r="V57" s="19"/>
    </row>
    <row r="58" spans="14:22" ht="12" customHeight="1" x14ac:dyDescent="0.25">
      <c r="N58" s="10"/>
      <c r="O58" s="10"/>
      <c r="P58" s="10"/>
      <c r="Q58" s="11"/>
      <c r="R58" s="12"/>
      <c r="S58" s="13"/>
      <c r="T58" s="13"/>
      <c r="V58" s="19"/>
    </row>
    <row r="59" spans="14:22" ht="12" customHeight="1" x14ac:dyDescent="0.25">
      <c r="N59" s="10"/>
      <c r="O59" s="10"/>
      <c r="P59" s="10"/>
      <c r="Q59" s="11"/>
      <c r="R59" s="12"/>
      <c r="S59" s="13"/>
      <c r="T59" s="13"/>
      <c r="V59" s="19"/>
    </row>
    <row r="60" spans="14:22" ht="12" customHeight="1" x14ac:dyDescent="0.25">
      <c r="N60" s="10"/>
      <c r="O60" s="10"/>
      <c r="P60" s="10"/>
      <c r="Q60" s="11"/>
      <c r="R60" s="12"/>
      <c r="S60" s="13"/>
      <c r="T60" s="13"/>
      <c r="V60" s="19"/>
    </row>
    <row r="61" spans="14:22" ht="12" customHeight="1" x14ac:dyDescent="0.25">
      <c r="N61" s="10"/>
      <c r="O61" s="10"/>
      <c r="P61" s="10"/>
      <c r="Q61" s="11"/>
      <c r="R61" s="12"/>
      <c r="S61" s="13"/>
      <c r="T61" s="13"/>
      <c r="V61" s="19"/>
    </row>
    <row r="62" spans="14:22" ht="12" customHeight="1" x14ac:dyDescent="0.25">
      <c r="N62" s="10"/>
      <c r="O62" s="10"/>
      <c r="P62" s="10"/>
      <c r="Q62" s="11"/>
      <c r="R62" s="12"/>
      <c r="S62" s="13"/>
      <c r="T62" s="13"/>
      <c r="V62" s="19"/>
    </row>
    <row r="63" spans="14:22" ht="12" customHeight="1" x14ac:dyDescent="0.25">
      <c r="N63" s="10"/>
      <c r="O63" s="10"/>
      <c r="P63" s="10"/>
      <c r="Q63" s="11"/>
      <c r="R63" s="12"/>
      <c r="S63" s="13"/>
      <c r="T63" s="13"/>
      <c r="V63" s="19"/>
    </row>
    <row r="64" spans="14:22" ht="12" customHeight="1" x14ac:dyDescent="0.25">
      <c r="N64" s="10"/>
      <c r="O64" s="10"/>
      <c r="P64" s="10"/>
      <c r="Q64" s="11"/>
      <c r="R64" s="12"/>
      <c r="S64" s="13"/>
      <c r="T64" s="13"/>
      <c r="V64" s="19"/>
    </row>
    <row r="65" spans="14:22" ht="12" customHeight="1" x14ac:dyDescent="0.25">
      <c r="N65" s="10"/>
      <c r="O65" s="10"/>
      <c r="P65" s="10"/>
      <c r="Q65" s="11"/>
      <c r="R65" s="12"/>
      <c r="S65" s="13"/>
      <c r="T65" s="13"/>
      <c r="V65" s="19"/>
    </row>
    <row r="66" spans="14:22" ht="12" customHeight="1" x14ac:dyDescent="0.25">
      <c r="N66" s="10"/>
      <c r="O66" s="10"/>
      <c r="P66" s="10"/>
      <c r="Q66" s="11"/>
      <c r="R66" s="12"/>
      <c r="S66" s="13"/>
      <c r="T66" s="13"/>
      <c r="V66" s="19"/>
    </row>
    <row r="67" spans="14:22" ht="12" customHeight="1" x14ac:dyDescent="0.25">
      <c r="N67" s="10"/>
      <c r="O67" s="10"/>
      <c r="P67" s="10"/>
      <c r="Q67" s="11"/>
      <c r="R67" s="12"/>
      <c r="S67" s="13"/>
      <c r="T67" s="13"/>
      <c r="V67" s="19"/>
    </row>
    <row r="68" spans="14:22" ht="12" customHeight="1" x14ac:dyDescent="0.25">
      <c r="N68" s="10"/>
      <c r="O68" s="10"/>
      <c r="P68" s="10"/>
      <c r="Q68" s="11"/>
      <c r="R68" s="12"/>
      <c r="S68" s="13"/>
      <c r="T68" s="13"/>
      <c r="V68" s="19"/>
    </row>
    <row r="69" spans="14:22" ht="12" customHeight="1" x14ac:dyDescent="0.25">
      <c r="N69" s="10"/>
      <c r="O69" s="10"/>
      <c r="P69" s="10"/>
      <c r="Q69" s="11"/>
      <c r="R69" s="12"/>
      <c r="S69" s="13"/>
      <c r="T69" s="13"/>
      <c r="V69" s="19"/>
    </row>
    <row r="70" spans="14:22" ht="12" customHeight="1" x14ac:dyDescent="0.25">
      <c r="N70" s="10"/>
      <c r="O70" s="10"/>
      <c r="P70" s="10"/>
      <c r="Q70" s="11"/>
      <c r="R70" s="12"/>
      <c r="S70" s="13"/>
      <c r="T70" s="13"/>
      <c r="V70" s="19"/>
    </row>
    <row r="71" spans="14:22" ht="12" customHeight="1" x14ac:dyDescent="0.25">
      <c r="N71" s="10"/>
      <c r="O71" s="10"/>
      <c r="P71" s="10"/>
      <c r="Q71" s="11"/>
      <c r="R71" s="12"/>
      <c r="S71" s="13"/>
      <c r="T71" s="13"/>
      <c r="V71" s="19"/>
    </row>
    <row r="72" spans="14:22" ht="12" customHeight="1" x14ac:dyDescent="0.25">
      <c r="N72" s="10"/>
      <c r="O72" s="10"/>
      <c r="P72" s="10"/>
      <c r="Q72" s="11"/>
      <c r="R72" s="12"/>
      <c r="S72" s="13"/>
      <c r="T72" s="13"/>
      <c r="V72" s="19"/>
    </row>
    <row r="73" spans="14:22" ht="12" customHeight="1" x14ac:dyDescent="0.25">
      <c r="N73" s="10"/>
      <c r="O73" s="10"/>
      <c r="P73" s="10"/>
      <c r="Q73" s="11"/>
      <c r="R73" s="12"/>
      <c r="S73" s="13"/>
      <c r="T73" s="13"/>
      <c r="V73" s="19"/>
    </row>
    <row r="74" spans="14:22" ht="12" customHeight="1" x14ac:dyDescent="0.25">
      <c r="N74" s="10"/>
      <c r="O74" s="10"/>
      <c r="P74" s="10"/>
      <c r="Q74" s="11"/>
      <c r="R74" s="12"/>
      <c r="S74" s="13"/>
      <c r="T74" s="13"/>
      <c r="V74" s="19"/>
    </row>
    <row r="75" spans="14:22" ht="12" customHeight="1" x14ac:dyDescent="0.25">
      <c r="N75" s="10"/>
      <c r="O75" s="10"/>
      <c r="P75" s="10"/>
      <c r="Q75" s="11"/>
      <c r="R75" s="12"/>
      <c r="S75" s="13"/>
      <c r="T75" s="13"/>
      <c r="V75" s="19"/>
    </row>
    <row r="76" spans="14:22" ht="12" customHeight="1" x14ac:dyDescent="0.25">
      <c r="N76" s="10"/>
      <c r="O76" s="10"/>
      <c r="P76" s="10"/>
      <c r="Q76" s="11"/>
      <c r="R76" s="12"/>
      <c r="S76" s="13"/>
      <c r="T76" s="13"/>
      <c r="V76" s="19"/>
    </row>
    <row r="77" spans="14:22" ht="12" customHeight="1" x14ac:dyDescent="0.25">
      <c r="N77" s="10"/>
      <c r="O77" s="10"/>
      <c r="P77" s="10"/>
      <c r="Q77" s="11"/>
      <c r="R77" s="12"/>
      <c r="S77" s="13"/>
      <c r="T77" s="13"/>
      <c r="V77" s="19"/>
    </row>
    <row r="78" spans="14:22" ht="12" customHeight="1" x14ac:dyDescent="0.25">
      <c r="N78" s="10"/>
      <c r="O78" s="10"/>
      <c r="P78" s="10"/>
      <c r="Q78" s="11"/>
      <c r="R78" s="12"/>
      <c r="S78" s="13"/>
      <c r="T78" s="13"/>
      <c r="V78" s="19"/>
    </row>
    <row r="79" spans="14:22" ht="12" customHeight="1" x14ac:dyDescent="0.25">
      <c r="N79" s="10"/>
      <c r="O79" s="10"/>
      <c r="P79" s="10"/>
      <c r="Q79" s="11"/>
      <c r="R79" s="12"/>
      <c r="S79" s="13"/>
      <c r="T79" s="13"/>
      <c r="V79" s="19"/>
    </row>
    <row r="80" spans="14:22" ht="12" customHeight="1" x14ac:dyDescent="0.25">
      <c r="N80" s="10"/>
      <c r="O80" s="10"/>
      <c r="P80" s="10"/>
      <c r="Q80" s="11"/>
      <c r="R80" s="12"/>
      <c r="S80" s="13"/>
      <c r="T80" s="13"/>
      <c r="V80" s="19"/>
    </row>
    <row r="81" spans="14:22" ht="12" customHeight="1" x14ac:dyDescent="0.25">
      <c r="N81" s="10"/>
      <c r="O81" s="10"/>
      <c r="P81" s="10"/>
      <c r="Q81" s="11"/>
      <c r="R81" s="12"/>
      <c r="S81" s="13"/>
      <c r="T81" s="13"/>
      <c r="V81" s="19"/>
    </row>
    <row r="82" spans="14:22" ht="12" customHeight="1" x14ac:dyDescent="0.25">
      <c r="N82" s="10"/>
      <c r="O82" s="10"/>
      <c r="P82" s="10"/>
      <c r="Q82" s="11"/>
      <c r="R82" s="12"/>
      <c r="S82" s="13"/>
      <c r="T82" s="13"/>
      <c r="V82" s="19"/>
    </row>
    <row r="83" spans="14:22" ht="12" customHeight="1" x14ac:dyDescent="0.25">
      <c r="N83" s="10"/>
      <c r="O83" s="10"/>
      <c r="P83" s="10"/>
      <c r="Q83" s="11"/>
      <c r="R83" s="12"/>
      <c r="S83" s="13"/>
      <c r="T83" s="13"/>
      <c r="V83" s="19"/>
    </row>
    <row r="84" spans="14:22" ht="12" customHeight="1" x14ac:dyDescent="0.25">
      <c r="N84" s="10"/>
      <c r="O84" s="10"/>
      <c r="P84" s="10"/>
      <c r="Q84" s="11"/>
      <c r="R84" s="12"/>
      <c r="S84" s="13"/>
      <c r="T84" s="13"/>
      <c r="V84" s="19"/>
    </row>
    <row r="85" spans="14:22" ht="12" customHeight="1" x14ac:dyDescent="0.25">
      <c r="N85" s="10"/>
      <c r="O85" s="10"/>
      <c r="P85" s="10"/>
      <c r="Q85" s="11"/>
      <c r="R85" s="12"/>
      <c r="S85" s="13"/>
      <c r="T85" s="13"/>
      <c r="V85" s="19"/>
    </row>
    <row r="86" spans="14:22" ht="12" customHeight="1" x14ac:dyDescent="0.25">
      <c r="N86" s="10"/>
      <c r="O86" s="10"/>
      <c r="P86" s="10"/>
      <c r="Q86" s="11"/>
      <c r="R86" s="12"/>
      <c r="S86" s="13"/>
      <c r="T86" s="13"/>
      <c r="V86" s="19"/>
    </row>
    <row r="87" spans="14:22" ht="12" customHeight="1" x14ac:dyDescent="0.25">
      <c r="N87" s="10"/>
      <c r="O87" s="10"/>
      <c r="P87" s="10"/>
      <c r="Q87" s="11"/>
      <c r="R87" s="12"/>
      <c r="S87" s="13"/>
      <c r="T87" s="13"/>
      <c r="V87" s="19"/>
    </row>
    <row r="88" spans="14:22" ht="12" customHeight="1" x14ac:dyDescent="0.25">
      <c r="N88" s="10"/>
      <c r="O88" s="10"/>
      <c r="P88" s="10"/>
      <c r="Q88" s="11"/>
      <c r="R88" s="12"/>
      <c r="S88" s="13"/>
      <c r="T88" s="13"/>
      <c r="V88" s="19"/>
    </row>
    <row r="89" spans="14:22" ht="12" customHeight="1" x14ac:dyDescent="0.25">
      <c r="N89" s="10"/>
      <c r="O89" s="10"/>
      <c r="P89" s="10"/>
      <c r="Q89" s="11"/>
      <c r="R89" s="12"/>
      <c r="S89" s="13"/>
      <c r="T89" s="13"/>
      <c r="V89" s="19"/>
    </row>
    <row r="90" spans="14:22" ht="12" customHeight="1" x14ac:dyDescent="0.25">
      <c r="N90" s="10"/>
      <c r="O90" s="10"/>
      <c r="P90" s="10"/>
      <c r="Q90" s="11"/>
      <c r="R90" s="12"/>
      <c r="S90" s="13"/>
      <c r="T90" s="13"/>
      <c r="V90" s="19"/>
    </row>
    <row r="91" spans="14:22" ht="12" customHeight="1" x14ac:dyDescent="0.25">
      <c r="N91" s="10"/>
      <c r="O91" s="10"/>
      <c r="P91" s="10"/>
      <c r="Q91" s="11"/>
      <c r="R91" s="12"/>
      <c r="S91" s="13"/>
      <c r="T91" s="13"/>
      <c r="V91" s="19"/>
    </row>
    <row r="92" spans="14:22" ht="12" customHeight="1" x14ac:dyDescent="0.25">
      <c r="N92" s="10"/>
      <c r="O92" s="10"/>
      <c r="P92" s="10"/>
      <c r="Q92" s="11"/>
      <c r="R92" s="12"/>
      <c r="S92" s="13"/>
      <c r="T92" s="13"/>
      <c r="V92" s="19"/>
    </row>
    <row r="93" spans="14:22" ht="12" customHeight="1" x14ac:dyDescent="0.25">
      <c r="N93" s="10"/>
      <c r="O93" s="10"/>
      <c r="P93" s="10"/>
      <c r="Q93" s="11"/>
      <c r="R93" s="12"/>
      <c r="S93" s="13"/>
      <c r="T93" s="13"/>
      <c r="V93" s="19"/>
    </row>
    <row r="94" spans="14:22" ht="12" customHeight="1" x14ac:dyDescent="0.25">
      <c r="N94" s="10"/>
      <c r="O94" s="10"/>
      <c r="P94" s="10"/>
      <c r="Q94" s="11"/>
      <c r="R94" s="12"/>
      <c r="S94" s="13"/>
      <c r="T94" s="13"/>
      <c r="V94" s="19"/>
    </row>
    <row r="95" spans="14:22" ht="12" customHeight="1" x14ac:dyDescent="0.25">
      <c r="N95" s="10"/>
      <c r="O95" s="10"/>
      <c r="P95" s="10"/>
      <c r="Q95" s="11"/>
      <c r="R95" s="12"/>
      <c r="S95" s="13"/>
      <c r="T95" s="13"/>
      <c r="V95" s="19"/>
    </row>
    <row r="96" spans="14:22" ht="12" customHeight="1" x14ac:dyDescent="0.25">
      <c r="N96" s="10"/>
      <c r="O96" s="10"/>
      <c r="P96" s="10"/>
      <c r="Q96" s="11"/>
      <c r="R96" s="12"/>
      <c r="S96" s="13"/>
      <c r="T96" s="13"/>
      <c r="V96" s="19"/>
    </row>
    <row r="97" spans="14:22" ht="12" customHeight="1" x14ac:dyDescent="0.25">
      <c r="N97" s="10"/>
      <c r="O97" s="10"/>
      <c r="P97" s="10"/>
      <c r="Q97" s="11"/>
      <c r="R97" s="12"/>
      <c r="S97" s="13"/>
      <c r="T97" s="13"/>
      <c r="V97" s="19"/>
    </row>
    <row r="98" spans="14:22" ht="12" customHeight="1" x14ac:dyDescent="0.25">
      <c r="N98" s="10"/>
      <c r="O98" s="10"/>
      <c r="P98" s="10"/>
      <c r="Q98" s="11"/>
      <c r="R98" s="12"/>
      <c r="S98" s="13"/>
      <c r="T98" s="13"/>
      <c r="V98" s="19"/>
    </row>
    <row r="99" spans="14:22" ht="12" customHeight="1" x14ac:dyDescent="0.25">
      <c r="N99" s="10"/>
      <c r="O99" s="10"/>
      <c r="P99" s="10"/>
      <c r="Q99" s="11"/>
      <c r="R99" s="12"/>
      <c r="S99" s="13"/>
      <c r="T99" s="13"/>
      <c r="V99" s="19"/>
    </row>
    <row r="100" spans="14:22" ht="12" customHeight="1" x14ac:dyDescent="0.25">
      <c r="N100" s="10"/>
      <c r="O100" s="10"/>
      <c r="P100" s="10"/>
      <c r="Q100" s="11"/>
      <c r="R100" s="12"/>
      <c r="S100" s="13"/>
      <c r="T100" s="13"/>
      <c r="V100" s="19"/>
    </row>
    <row r="101" spans="14:22" x14ac:dyDescent="0.25">
      <c r="Q101" s="11"/>
      <c r="R101" s="12"/>
      <c r="S101" s="13"/>
      <c r="T101" s="13"/>
    </row>
    <row r="102" spans="14:22" x14ac:dyDescent="0.25">
      <c r="Q102" s="11"/>
      <c r="R102" s="12"/>
      <c r="S102" s="13"/>
      <c r="T102" s="13"/>
    </row>
    <row r="103" spans="14:22" x14ac:dyDescent="0.25">
      <c r="Q103" s="11"/>
      <c r="R103" s="12"/>
      <c r="S103" s="13"/>
      <c r="T103" s="13"/>
    </row>
  </sheetData>
  <mergeCells count="26">
    <mergeCell ref="Q1:T1"/>
    <mergeCell ref="Q2:T2"/>
    <mergeCell ref="D1:M3"/>
    <mergeCell ref="D5:F6"/>
    <mergeCell ref="G5:H6"/>
    <mergeCell ref="J5:M12"/>
    <mergeCell ref="D9:E9"/>
    <mergeCell ref="D8:E8"/>
    <mergeCell ref="G8:H8"/>
    <mergeCell ref="G9:H9"/>
    <mergeCell ref="D12:H12"/>
    <mergeCell ref="Q4:T4"/>
    <mergeCell ref="Q5:T5"/>
    <mergeCell ref="Q6:R6"/>
    <mergeCell ref="S6:T6"/>
    <mergeCell ref="F27:I27"/>
    <mergeCell ref="G26:H26"/>
    <mergeCell ref="L26:M26"/>
    <mergeCell ref="Q7:R7"/>
    <mergeCell ref="S7:T7"/>
    <mergeCell ref="Q8:T9"/>
    <mergeCell ref="Q24:T24"/>
    <mergeCell ref="F14:M14"/>
    <mergeCell ref="D16:M16"/>
    <mergeCell ref="G20:H20"/>
    <mergeCell ref="J19:M20"/>
  </mergeCells>
  <dataValidations count="1">
    <dataValidation type="list" allowBlank="1" showInputMessage="1" showErrorMessage="1" sqref="L26:M26" xr:uid="{AAF59180-1CD6-48B6-8513-3CC37B19C1AE}">
      <formula1>nombrefacturador</formula1>
    </dataValidation>
  </dataValidations>
  <pageMargins left="0.25" right="0.25" top="0.25" bottom="0.25" header="0.25" footer="0.25"/>
  <pageSetup paperSize="168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69BD-6677-47E0-B646-073A3A0276C9}">
  <sheetPr codeName="Hoja2">
    <tabColor theme="9" tint="-0.499984740745262"/>
  </sheetPr>
  <dimension ref="A1:J31"/>
  <sheetViews>
    <sheetView topLeftCell="B1" workbookViewId="0">
      <selection activeCell="G2" sqref="G2"/>
    </sheetView>
  </sheetViews>
  <sheetFormatPr baseColWidth="10" defaultRowHeight="15" x14ac:dyDescent="0.25"/>
  <cols>
    <col min="1" max="1" width="12.140625" customWidth="1"/>
    <col min="2" max="2" width="23.140625" bestFit="1" customWidth="1"/>
    <col min="3" max="3" width="46.140625" bestFit="1" customWidth="1"/>
    <col min="4" max="4" width="12.140625" customWidth="1"/>
    <col min="5" max="5" width="86.140625" bestFit="1" customWidth="1"/>
    <col min="6" max="6" width="5.7109375" customWidth="1"/>
    <col min="9" max="9" width="5.7109375" customWidth="1"/>
    <col min="11" max="11" width="5.7109375" customWidth="1"/>
  </cols>
  <sheetData>
    <row r="1" spans="1:10" x14ac:dyDescent="0.25">
      <c r="A1" s="61" t="s">
        <v>95</v>
      </c>
      <c r="B1" s="61"/>
      <c r="C1" s="61"/>
      <c r="D1" s="61"/>
      <c r="E1" s="61"/>
      <c r="G1" s="61" t="s">
        <v>96</v>
      </c>
      <c r="H1" s="61"/>
      <c r="J1" s="5" t="s">
        <v>98</v>
      </c>
    </row>
    <row r="2" spans="1:10" ht="15.75" thickBot="1" x14ac:dyDescent="0.3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G2" s="4" t="s">
        <v>0</v>
      </c>
      <c r="H2" s="4" t="s">
        <v>97</v>
      </c>
      <c r="J2" s="6" t="s">
        <v>1</v>
      </c>
    </row>
    <row r="3" spans="1:10" x14ac:dyDescent="0.25">
      <c r="A3" t="s">
        <v>5</v>
      </c>
      <c r="B3" t="s">
        <v>6</v>
      </c>
      <c r="C3" t="s">
        <v>7</v>
      </c>
      <c r="D3" s="2">
        <v>27.8</v>
      </c>
      <c r="E3" t="s">
        <v>92</v>
      </c>
      <c r="G3">
        <v>0</v>
      </c>
      <c r="H3" t="str">
        <f>"FAC"&amp;TEXT(G3,"0000")</f>
        <v>FAC0000</v>
      </c>
      <c r="J3" t="s">
        <v>99</v>
      </c>
    </row>
    <row r="4" spans="1:10" x14ac:dyDescent="0.25">
      <c r="A4" t="s">
        <v>8</v>
      </c>
      <c r="B4" t="s">
        <v>9</v>
      </c>
      <c r="C4" t="s">
        <v>10</v>
      </c>
      <c r="D4" s="2">
        <v>53.8</v>
      </c>
      <c r="E4" t="s">
        <v>92</v>
      </c>
      <c r="G4">
        <v>1</v>
      </c>
      <c r="H4" t="str">
        <f t="shared" ref="H4:H26" si="0">"FAC"&amp;TEXT(G4,"0000")</f>
        <v>FAC0001</v>
      </c>
      <c r="J4" t="s">
        <v>100</v>
      </c>
    </row>
    <row r="5" spans="1:10" x14ac:dyDescent="0.25">
      <c r="A5" t="s">
        <v>11</v>
      </c>
      <c r="B5" t="s">
        <v>12</v>
      </c>
      <c r="C5" t="s">
        <v>13</v>
      </c>
      <c r="D5" s="2">
        <v>14.5</v>
      </c>
      <c r="G5">
        <v>2</v>
      </c>
      <c r="H5" t="str">
        <f t="shared" si="0"/>
        <v>FAC0002</v>
      </c>
      <c r="J5" t="s">
        <v>101</v>
      </c>
    </row>
    <row r="6" spans="1:10" x14ac:dyDescent="0.25">
      <c r="A6" t="s">
        <v>14</v>
      </c>
      <c r="B6" t="s">
        <v>15</v>
      </c>
      <c r="C6" t="s">
        <v>16</v>
      </c>
      <c r="D6" s="2">
        <v>38.6</v>
      </c>
      <c r="G6">
        <v>3</v>
      </c>
      <c r="H6" t="str">
        <f t="shared" si="0"/>
        <v>FAC0003</v>
      </c>
      <c r="J6" t="s">
        <v>102</v>
      </c>
    </row>
    <row r="7" spans="1:10" x14ac:dyDescent="0.25">
      <c r="A7" t="s">
        <v>17</v>
      </c>
      <c r="B7" t="s">
        <v>18</v>
      </c>
      <c r="C7" t="s">
        <v>19</v>
      </c>
      <c r="D7" s="2">
        <v>49.5</v>
      </c>
      <c r="G7">
        <v>4</v>
      </c>
      <c r="H7" t="str">
        <f t="shared" si="0"/>
        <v>FAC0004</v>
      </c>
      <c r="J7" t="s">
        <v>103</v>
      </c>
    </row>
    <row r="8" spans="1:10" x14ac:dyDescent="0.25">
      <c r="A8" t="s">
        <v>20</v>
      </c>
      <c r="B8" t="s">
        <v>21</v>
      </c>
      <c r="C8" t="s">
        <v>22</v>
      </c>
      <c r="D8" s="2">
        <v>38.299999999999997</v>
      </c>
      <c r="G8">
        <v>5</v>
      </c>
      <c r="H8" t="str">
        <f t="shared" si="0"/>
        <v>FAC0005</v>
      </c>
      <c r="J8" t="s">
        <v>117</v>
      </c>
    </row>
    <row r="9" spans="1:10" x14ac:dyDescent="0.25">
      <c r="A9" t="s">
        <v>23</v>
      </c>
      <c r="B9" t="s">
        <v>24</v>
      </c>
      <c r="C9" t="s">
        <v>25</v>
      </c>
      <c r="D9" s="2">
        <v>18.8</v>
      </c>
      <c r="G9">
        <v>6</v>
      </c>
      <c r="H9" t="str">
        <f t="shared" si="0"/>
        <v>FAC0006</v>
      </c>
      <c r="J9" t="s">
        <v>118</v>
      </c>
    </row>
    <row r="10" spans="1:10" x14ac:dyDescent="0.25">
      <c r="A10" t="s">
        <v>26</v>
      </c>
      <c r="B10" t="s">
        <v>27</v>
      </c>
      <c r="C10" t="s">
        <v>28</v>
      </c>
      <c r="D10" s="2">
        <v>43.2</v>
      </c>
      <c r="G10">
        <v>7</v>
      </c>
      <c r="H10" t="str">
        <f t="shared" si="0"/>
        <v>FAC0007</v>
      </c>
      <c r="J10" t="s">
        <v>119</v>
      </c>
    </row>
    <row r="11" spans="1:10" x14ac:dyDescent="0.25">
      <c r="A11" t="s">
        <v>29</v>
      </c>
      <c r="B11" t="s">
        <v>30</v>
      </c>
      <c r="C11" t="s">
        <v>31</v>
      </c>
      <c r="D11" s="2">
        <v>25.7</v>
      </c>
      <c r="E11" t="s">
        <v>93</v>
      </c>
      <c r="G11">
        <v>8</v>
      </c>
      <c r="H11" t="str">
        <f t="shared" si="0"/>
        <v>FAC0008</v>
      </c>
      <c r="J11" t="s">
        <v>120</v>
      </c>
    </row>
    <row r="12" spans="1:10" x14ac:dyDescent="0.25">
      <c r="A12" t="s">
        <v>32</v>
      </c>
      <c r="B12" t="s">
        <v>33</v>
      </c>
      <c r="C12" t="s">
        <v>34</v>
      </c>
      <c r="D12" s="2">
        <v>52</v>
      </c>
      <c r="E12" t="s">
        <v>93</v>
      </c>
      <c r="G12">
        <v>9</v>
      </c>
      <c r="H12" t="str">
        <f t="shared" si="0"/>
        <v>FAC0009</v>
      </c>
      <c r="J12" t="s">
        <v>121</v>
      </c>
    </row>
    <row r="13" spans="1:10" x14ac:dyDescent="0.25">
      <c r="A13" t="s">
        <v>35</v>
      </c>
      <c r="B13" t="s">
        <v>36</v>
      </c>
      <c r="C13" t="s">
        <v>37</v>
      </c>
      <c r="D13" s="2">
        <v>42.9</v>
      </c>
      <c r="E13" t="s">
        <v>94</v>
      </c>
      <c r="G13">
        <v>10</v>
      </c>
      <c r="H13" t="str">
        <f t="shared" si="0"/>
        <v>FAC0010</v>
      </c>
    </row>
    <row r="14" spans="1:10" x14ac:dyDescent="0.25">
      <c r="A14" t="s">
        <v>38</v>
      </c>
      <c r="B14" t="s">
        <v>39</v>
      </c>
      <c r="C14" t="s">
        <v>40</v>
      </c>
      <c r="D14" s="2">
        <v>24.7</v>
      </c>
      <c r="E14" t="s">
        <v>94</v>
      </c>
      <c r="G14">
        <v>11</v>
      </c>
      <c r="H14" t="str">
        <f t="shared" si="0"/>
        <v>FAC0011</v>
      </c>
    </row>
    <row r="15" spans="1:10" x14ac:dyDescent="0.25">
      <c r="A15" t="s">
        <v>41</v>
      </c>
      <c r="B15" t="s">
        <v>42</v>
      </c>
      <c r="C15" t="s">
        <v>43</v>
      </c>
      <c r="D15" s="2">
        <v>11</v>
      </c>
      <c r="G15">
        <v>12</v>
      </c>
      <c r="H15" t="str">
        <f t="shared" si="0"/>
        <v>FAC0012</v>
      </c>
    </row>
    <row r="16" spans="1:10" x14ac:dyDescent="0.25">
      <c r="A16" t="s">
        <v>44</v>
      </c>
      <c r="B16" t="s">
        <v>45</v>
      </c>
      <c r="C16" t="s">
        <v>46</v>
      </c>
      <c r="D16" s="2">
        <v>26</v>
      </c>
      <c r="G16">
        <v>13</v>
      </c>
      <c r="H16" t="str">
        <f t="shared" si="0"/>
        <v>FAC0013</v>
      </c>
    </row>
    <row r="17" spans="1:8" x14ac:dyDescent="0.25">
      <c r="A17" t="s">
        <v>47</v>
      </c>
      <c r="B17" t="s">
        <v>48</v>
      </c>
      <c r="C17" t="s">
        <v>49</v>
      </c>
      <c r="D17" s="2">
        <v>33.6</v>
      </c>
      <c r="G17">
        <v>14</v>
      </c>
      <c r="H17" t="str">
        <f t="shared" si="0"/>
        <v>FAC0014</v>
      </c>
    </row>
    <row r="18" spans="1:8" x14ac:dyDescent="0.25">
      <c r="A18" t="s">
        <v>50</v>
      </c>
      <c r="B18" t="s">
        <v>51</v>
      </c>
      <c r="C18" t="s">
        <v>52</v>
      </c>
      <c r="D18" s="2">
        <v>47.8</v>
      </c>
      <c r="G18">
        <v>15</v>
      </c>
      <c r="H18" t="str">
        <f t="shared" si="0"/>
        <v>FAC0015</v>
      </c>
    </row>
    <row r="19" spans="1:8" x14ac:dyDescent="0.25">
      <c r="A19" t="s">
        <v>53</v>
      </c>
      <c r="B19" t="s">
        <v>54</v>
      </c>
      <c r="C19" t="s">
        <v>55</v>
      </c>
      <c r="D19" s="2">
        <v>41.4</v>
      </c>
      <c r="G19">
        <v>16</v>
      </c>
      <c r="H19" t="str">
        <f t="shared" si="0"/>
        <v>FAC0016</v>
      </c>
    </row>
    <row r="20" spans="1:8" x14ac:dyDescent="0.25">
      <c r="A20" t="s">
        <v>56</v>
      </c>
      <c r="B20" t="s">
        <v>57</v>
      </c>
      <c r="C20" t="s">
        <v>58</v>
      </c>
      <c r="D20" s="2">
        <v>50.2</v>
      </c>
      <c r="G20">
        <v>17</v>
      </c>
      <c r="H20" t="str">
        <f t="shared" si="0"/>
        <v>FAC0017</v>
      </c>
    </row>
    <row r="21" spans="1:8" x14ac:dyDescent="0.25">
      <c r="A21" t="s">
        <v>59</v>
      </c>
      <c r="B21" t="s">
        <v>60</v>
      </c>
      <c r="C21" t="s">
        <v>61</v>
      </c>
      <c r="D21" s="2">
        <v>23.6</v>
      </c>
      <c r="G21">
        <v>18</v>
      </c>
      <c r="H21" t="str">
        <f t="shared" si="0"/>
        <v>FAC0018</v>
      </c>
    </row>
    <row r="22" spans="1:8" x14ac:dyDescent="0.25">
      <c r="A22" t="s">
        <v>62</v>
      </c>
      <c r="B22" t="s">
        <v>63</v>
      </c>
      <c r="C22" t="s">
        <v>64</v>
      </c>
      <c r="D22" s="2">
        <v>39.799999999999997</v>
      </c>
      <c r="G22">
        <v>19</v>
      </c>
      <c r="H22" t="str">
        <f t="shared" si="0"/>
        <v>FAC0019</v>
      </c>
    </row>
    <row r="23" spans="1:8" x14ac:dyDescent="0.25">
      <c r="A23" t="s">
        <v>65</v>
      </c>
      <c r="B23" t="s">
        <v>66</v>
      </c>
      <c r="C23" t="s">
        <v>67</v>
      </c>
      <c r="D23" s="2">
        <v>54.5</v>
      </c>
      <c r="G23">
        <v>20</v>
      </c>
      <c r="H23" t="str">
        <f t="shared" si="0"/>
        <v>FAC0020</v>
      </c>
    </row>
    <row r="24" spans="1:8" x14ac:dyDescent="0.25">
      <c r="A24" t="s">
        <v>68</v>
      </c>
      <c r="B24" t="s">
        <v>69</v>
      </c>
      <c r="C24" t="s">
        <v>70</v>
      </c>
      <c r="D24" s="2">
        <v>30.6</v>
      </c>
      <c r="G24">
        <v>21</v>
      </c>
      <c r="H24" t="str">
        <f t="shared" si="0"/>
        <v>FAC0021</v>
      </c>
    </row>
    <row r="25" spans="1:8" x14ac:dyDescent="0.25">
      <c r="A25" t="s">
        <v>71</v>
      </c>
      <c r="B25" t="s">
        <v>72</v>
      </c>
      <c r="C25" t="s">
        <v>73</v>
      </c>
      <c r="D25" s="2">
        <v>39.700000000000003</v>
      </c>
      <c r="G25">
        <v>22</v>
      </c>
      <c r="H25" t="str">
        <f t="shared" si="0"/>
        <v>FAC0022</v>
      </c>
    </row>
    <row r="26" spans="1:8" x14ac:dyDescent="0.25">
      <c r="A26" t="s">
        <v>74</v>
      </c>
      <c r="B26" t="s">
        <v>75</v>
      </c>
      <c r="C26" t="s">
        <v>76</v>
      </c>
      <c r="D26" s="2">
        <v>22.6</v>
      </c>
      <c r="G26">
        <v>23</v>
      </c>
      <c r="H26" t="str">
        <f t="shared" si="0"/>
        <v>FAC0023</v>
      </c>
    </row>
    <row r="27" spans="1:8" x14ac:dyDescent="0.25">
      <c r="A27" t="s">
        <v>77</v>
      </c>
      <c r="B27" t="s">
        <v>78</v>
      </c>
      <c r="C27" t="s">
        <v>79</v>
      </c>
      <c r="D27" s="2">
        <v>40.200000000000003</v>
      </c>
    </row>
    <row r="28" spans="1:8" x14ac:dyDescent="0.25">
      <c r="A28" t="s">
        <v>80</v>
      </c>
      <c r="B28" t="s">
        <v>81</v>
      </c>
      <c r="C28" t="s">
        <v>82</v>
      </c>
      <c r="D28" s="2">
        <v>25.8</v>
      </c>
      <c r="G28">
        <v>23</v>
      </c>
      <c r="H28" t="str">
        <f>"FAC"&amp;TEXT(G28,"0000")</f>
        <v>FAC0023</v>
      </c>
    </row>
    <row r="29" spans="1:8" x14ac:dyDescent="0.25">
      <c r="A29" t="s">
        <v>83</v>
      </c>
      <c r="B29" t="s">
        <v>84</v>
      </c>
      <c r="C29" t="s">
        <v>85</v>
      </c>
      <c r="D29" s="2">
        <v>42</v>
      </c>
    </row>
    <row r="30" spans="1:8" x14ac:dyDescent="0.25">
      <c r="A30" t="s">
        <v>86</v>
      </c>
      <c r="B30" t="s">
        <v>87</v>
      </c>
      <c r="C30" t="s">
        <v>88</v>
      </c>
      <c r="D30" s="2">
        <v>14.3</v>
      </c>
    </row>
    <row r="31" spans="1:8" x14ac:dyDescent="0.25">
      <c r="A31" t="s">
        <v>89</v>
      </c>
      <c r="B31" t="s">
        <v>90</v>
      </c>
      <c r="C31" t="s">
        <v>91</v>
      </c>
      <c r="D31" s="2">
        <v>23.5</v>
      </c>
    </row>
  </sheetData>
  <mergeCells count="2">
    <mergeCell ref="A1:E1"/>
    <mergeCell ref="G1:H1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2AD4-2263-4490-9DDE-EA38779D99E3}">
  <sheetPr codeName="Hoja3">
    <tabColor theme="9" tint="-0.499984740745262"/>
  </sheetPr>
  <dimension ref="A1:J9"/>
  <sheetViews>
    <sheetView workbookViewId="0">
      <selection activeCell="C11" sqref="C11"/>
    </sheetView>
  </sheetViews>
  <sheetFormatPr baseColWidth="10" defaultRowHeight="15" x14ac:dyDescent="0.25"/>
  <cols>
    <col min="2" max="2" width="14.42578125" customWidth="1"/>
    <col min="3" max="3" width="15.7109375" bestFit="1" customWidth="1"/>
    <col min="4" max="4" width="12.5703125" customWidth="1"/>
    <col min="5" max="5" width="15.5703125" customWidth="1"/>
  </cols>
  <sheetData>
    <row r="1" spans="1:10" x14ac:dyDescent="0.25">
      <c r="A1" s="1" t="s">
        <v>133</v>
      </c>
      <c r="B1" s="1" t="s">
        <v>137</v>
      </c>
      <c r="C1" s="1" t="s">
        <v>134</v>
      </c>
      <c r="D1" s="1" t="s">
        <v>98</v>
      </c>
      <c r="E1" s="1" t="s">
        <v>135</v>
      </c>
      <c r="F1" s="1" t="s">
        <v>138</v>
      </c>
      <c r="G1" s="1" t="s">
        <v>3</v>
      </c>
      <c r="H1" s="1" t="s">
        <v>136</v>
      </c>
    </row>
    <row r="2" spans="1:10" x14ac:dyDescent="0.25">
      <c r="A2" t="s">
        <v>141</v>
      </c>
      <c r="B2" t="s">
        <v>140</v>
      </c>
      <c r="C2" s="26">
        <v>45445.829710648148</v>
      </c>
      <c r="D2" t="s">
        <v>119</v>
      </c>
      <c r="F2">
        <v>11</v>
      </c>
      <c r="G2">
        <v>11</v>
      </c>
      <c r="H2">
        <v>0.21</v>
      </c>
    </row>
    <row r="3" spans="1:10" x14ac:dyDescent="0.25">
      <c r="A3" t="s">
        <v>141</v>
      </c>
      <c r="B3" t="s">
        <v>140</v>
      </c>
      <c r="C3" s="26">
        <v>45445.829710648148</v>
      </c>
      <c r="D3" t="s">
        <v>119</v>
      </c>
      <c r="E3" t="s">
        <v>71</v>
      </c>
      <c r="F3">
        <v>39.700000000000003</v>
      </c>
      <c r="G3">
        <v>39.700000000000003</v>
      </c>
      <c r="H3">
        <v>0.21</v>
      </c>
    </row>
    <row r="4" spans="1:10" x14ac:dyDescent="0.25">
      <c r="A4" t="s">
        <v>141</v>
      </c>
      <c r="B4" t="s">
        <v>140</v>
      </c>
      <c r="C4" s="26">
        <v>45445.829710648148</v>
      </c>
      <c r="D4" t="s">
        <v>119</v>
      </c>
      <c r="E4" t="s">
        <v>17</v>
      </c>
      <c r="F4">
        <v>49.5</v>
      </c>
      <c r="G4">
        <v>49.5</v>
      </c>
      <c r="H4">
        <v>0.21</v>
      </c>
    </row>
    <row r="5" spans="1:10" x14ac:dyDescent="0.25">
      <c r="A5" t="s">
        <v>141</v>
      </c>
      <c r="B5" t="s">
        <v>140</v>
      </c>
      <c r="C5" s="26">
        <v>45445.829710648148</v>
      </c>
      <c r="D5" t="s">
        <v>119</v>
      </c>
      <c r="E5" t="s">
        <v>20</v>
      </c>
      <c r="F5">
        <v>38.299999999999997</v>
      </c>
      <c r="G5">
        <v>38.299999999999997</v>
      </c>
      <c r="H5">
        <v>0.21</v>
      </c>
    </row>
    <row r="6" spans="1:10" x14ac:dyDescent="0.25">
      <c r="A6" t="s">
        <v>141</v>
      </c>
      <c r="B6" t="s">
        <v>140</v>
      </c>
      <c r="C6" s="26">
        <v>45445.829710648148</v>
      </c>
      <c r="D6" t="s">
        <v>119</v>
      </c>
      <c r="E6" t="s">
        <v>11</v>
      </c>
      <c r="F6">
        <v>14.5</v>
      </c>
      <c r="G6">
        <v>14.5</v>
      </c>
      <c r="H6">
        <v>0.21</v>
      </c>
    </row>
    <row r="7" spans="1:10" x14ac:dyDescent="0.25">
      <c r="A7" t="s">
        <v>141</v>
      </c>
      <c r="B7" t="s">
        <v>140</v>
      </c>
      <c r="C7" s="26">
        <v>45445.829710648148</v>
      </c>
      <c r="D7" t="s">
        <v>119</v>
      </c>
      <c r="E7" t="s">
        <v>41</v>
      </c>
      <c r="F7">
        <v>11</v>
      </c>
      <c r="G7">
        <v>11</v>
      </c>
      <c r="H7">
        <v>0.21</v>
      </c>
    </row>
    <row r="9" spans="1:10" x14ac:dyDescent="0.25">
      <c r="C9" s="1"/>
      <c r="D9" s="1"/>
      <c r="E9" s="1"/>
      <c r="F9" s="1"/>
      <c r="G9" s="1"/>
      <c r="H9" s="1"/>
      <c r="I9" s="1"/>
      <c r="J9" s="1"/>
    </row>
  </sheetData>
  <phoneticPr fontId="1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POS</vt:lpstr>
      <vt:lpstr>DatosControl</vt:lpstr>
      <vt:lpstr>Registro</vt:lpstr>
      <vt:lpstr>POS!Área_de_impresión</vt:lpstr>
      <vt:lpstr>nombrefacturador</vt:lpstr>
      <vt:lpstr>POS!Títulos_a_imprimir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Rojas Moncada</dc:creator>
  <cp:lastModifiedBy>Ntao Matias Mwanga veron</cp:lastModifiedBy>
  <cp:lastPrinted>2024-06-02T17:20:56Z</cp:lastPrinted>
  <dcterms:created xsi:type="dcterms:W3CDTF">2022-06-11T03:28:02Z</dcterms:created>
  <dcterms:modified xsi:type="dcterms:W3CDTF">2025-02-16T01:54:23Z</dcterms:modified>
</cp:coreProperties>
</file>