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ciones\PTY4614\Evaluacion N° 3\004D\GRUPO 1\"/>
    </mc:Choice>
  </mc:AlternateContent>
  <xr:revisionPtr revIDLastSave="0" documentId="13_ncr:1_{7C966BB5-5336-40EF-B664-E5A0C3833911}" xr6:coauthVersionLast="47" xr6:coauthVersionMax="47" xr10:uidLastSave="{00000000-0000-0000-0000-000000000000}"/>
  <bookViews>
    <workbookView xWindow="-120" yWindow="450" windowWidth="24240" windowHeight="1245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<sst xmlns="http://schemas.openxmlformats.org/spreadsheetml/2006/main" count="164" uniqueCount="66">
  <si>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</si>
  <si>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</si>
  <si>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</si>
  <si>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</si>
  <si>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</si>
  <si>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</si>
  <si>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</si>
  <si>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</si>
  <si>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</si>
  <si>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</si>
  <si>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</si>
  <si>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</si>
  <si>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</si>
  <si>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</si>
  <si>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</si>
  <si>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</si>
  <si>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</si>
  <si>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</si>
  <si>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</si>
  <si>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</si>
  <si>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</si>
  <si>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</si>
  <si>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</si>
  <si>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</si>
  <si>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</si>
  <si>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</si>
  <si>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</si>
  <si>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</si>
  <si>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</si>
  <si>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</si>
  <si>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</si>
  <si>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</si>
  <si>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</si>
  <si>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</si>
  <si>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</si>
  <si>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</si>
  <si>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</si>
  <si>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</si>
  <si>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</si>
  <si>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</si>
  <si>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</si>
  <si>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</si>
  <si>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</si>
  <si>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</si>
  <si>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</si>
  <si>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</si>
  <si>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</si>
  <si>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</si>
  <si>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</si>
  <si>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</si>
  <si>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</si>
  <si>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</si>
  <si>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</si>
  <si>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</si>
  <si>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</si>
  <si>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</si>
  <si>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</si>
  <si>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</si>
  <si>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</si>
  <si>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</si>
  <si>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</si>
  <si>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</si>
  <si>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</si>
  <si>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JAVIERA PAZ BECERRA DIAZ</t>
  </si>
  <si>
    <t>MATIAS IGNACIO BERRIOS ORTEGA</t>
  </si>
  <si>
    <t>PABLO VALDIVIA SALINAS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</si>
</sst>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8" sqref="E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17" t="s">
        <v>63</v>
      </c>
      <c r="C4" s="32">
        <f>C21</f>
        <v>5.8</v>
      </c>
      <c r="D4" s="38">
        <f>C60</f>
        <v>5.8</v>
      </c>
      <c r="E4" s="37">
        <f>C4*C$2+D4*D$2</f>
        <v>5.8</v>
      </c>
    </row>
    <row r="5" spans="1:11" x14ac:dyDescent="0.25">
      <c r="A5" s="3">
        <v>2</v>
      </c>
      <c r="B5" s="17" t="s">
        <v>64</v>
      </c>
      <c r="C5" s="32">
        <f>C34</f>
        <v>5.8</v>
      </c>
      <c r="D5" s="38">
        <f>C73</f>
        <v>5.8</v>
      </c>
      <c r="E5" s="37">
        <f t="shared" ref="E5:E6" si="0">C5*C$2+D5*D$2</f>
        <v>5.8</v>
      </c>
    </row>
    <row r="6" spans="1:11" x14ac:dyDescent="0.25">
      <c r="A6" s="3">
        <v>3</v>
      </c>
      <c r="B6" s="17" t="s">
        <v>65</v>
      </c>
      <c r="C6" s="32">
        <f>C47</f>
        <v>5.8</v>
      </c>
      <c r="D6" s="38">
        <f>C86</f>
        <v>5.8</v>
      </c>
      <c r="E6" s="37">
        <f t="shared" si="0"/>
        <v>5.8</v>
      </c>
    </row>
    <row r="11" spans="1:11" ht="18.75" outlineLevel="1" x14ac:dyDescent="0.25">
      <c r="A11" s="48" t="s">
        <v>48</v>
      </c>
      <c r="B11" s="12" t="str">
        <f>B4</f>
        <v>JAVIERA PAZ BECERRA DIAZ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2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 x14ac:dyDescent="0.2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25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2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2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 x14ac:dyDescent="0.2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6</v>
      </c>
      <c r="D18" s="13" t="str">
        <f>IF($C18=CL,"X","")</f>
        <v/>
      </c>
      <c r="E18" s="13" t="str">
        <f>IF(D18="X",100*0.2,"")</f>
        <v/>
      </c>
      <c r="F18" s="13" t="str">
        <f>IF($C18=L,"X","")</f>
        <v>X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2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">
      <c r="A20" s="40"/>
      <c r="B20" s="19" t="s">
        <v>4</v>
      </c>
      <c r="C20" s="23">
        <f>E20+G20+I20+K20</f>
        <v>84</v>
      </c>
      <c r="D20" s="14"/>
      <c r="E20" s="14">
        <f>SUM(E13:E19)</f>
        <v>60</v>
      </c>
      <c r="F20" s="14"/>
      <c r="G20" s="14">
        <f>SUM(G13:G19)</f>
        <v>24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2"/>
      <c r="B21" s="22" t="s">
        <v>12</v>
      </c>
      <c r="C21" s="15">
        <f>VLOOKUP(C20,ESCALA_IEP!A2:B202,2,FALSE)</f>
        <v>5.8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48</v>
      </c>
      <c r="B24" s="12" t="str">
        <f>B5</f>
        <v>MATIAS IGNACIO BERRIOS ORTEGA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5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6</v>
      </c>
      <c r="D31" s="13" t="str">
        <f>IF($C31=CL,"X","")</f>
        <v/>
      </c>
      <c r="E31" s="13" t="str">
        <f>IF(D31="X",100*0.2,"")</f>
        <v/>
      </c>
      <c r="F31" s="13" t="str">
        <f>IF($C31=L,"X","")</f>
        <v>X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">
      <c r="A33" s="40"/>
      <c r="B33" s="19" t="s">
        <v>4</v>
      </c>
      <c r="C33" s="23">
        <f>E33+G33+I33+K33</f>
        <v>84</v>
      </c>
      <c r="D33" s="14"/>
      <c r="E33" s="14">
        <f>SUM(E26:E32)</f>
        <v>60</v>
      </c>
      <c r="F33" s="14"/>
      <c r="G33" s="14">
        <f>SUM(G26:G32)</f>
        <v>24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2"/>
      <c r="B34" s="22" t="s">
        <v>12</v>
      </c>
      <c r="C34" s="15">
        <f>VLOOKUP(C33,ESCALA_IEP!A15:B215,2,FALSE)</f>
        <v>5.8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48</v>
      </c>
      <c r="B37" s="12" t="str">
        <f>B6</f>
        <v>PABLO VALDIVIA SALINAS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5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6</v>
      </c>
      <c r="D44" s="13" t="str">
        <f>IF($C44=CL,"X","")</f>
        <v/>
      </c>
      <c r="E44" s="13" t="str">
        <f>IF(D44="X",100*0.2,"")</f>
        <v/>
      </c>
      <c r="F44" s="13" t="str">
        <f>IF($C44=L,"X","")</f>
        <v>X</v>
      </c>
      <c r="G44" s="13">
        <f>IF(F44="X",60*0.2,"")</f>
        <v>12</v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">
      <c r="A46" s="40"/>
      <c r="B46" s="19" t="s">
        <v>4</v>
      </c>
      <c r="C46" s="23">
        <f>E46+G46+I46+K46</f>
        <v>84</v>
      </c>
      <c r="D46" s="14"/>
      <c r="E46" s="14">
        <f>SUM(E39:E45)</f>
        <v>60</v>
      </c>
      <c r="F46" s="14"/>
      <c r="G46" s="14">
        <f>SUM(G39:G45)</f>
        <v>24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2"/>
      <c r="B47" s="22" t="s">
        <v>12</v>
      </c>
      <c r="C47" s="15">
        <f>VLOOKUP(C46,ESCALA_IEP!A28:B228,2,FALSE)</f>
        <v>5.8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60</v>
      </c>
      <c r="B50" s="12" t="str">
        <f>B4</f>
        <v>JAVIERA PAZ BECERRA DIAZ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5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5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5">
      <c r="A54" s="41"/>
      <c r="B54" s="20" t="str">
        <f>RUBRICA!A6</f>
        <v>3. Responde las preguntas realizadas por la comisión, cumpliendo con los estándares de calidad de la disciplina.</v>
      </c>
      <c r="C54" s="18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5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5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5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6</v>
      </c>
      <c r="D57" s="13" t="str">
        <f>IF($C57=CL,"X","")</f>
        <v/>
      </c>
      <c r="E57" s="13" t="str">
        <f>IF(D57="X",100*0.2,"")</f>
        <v/>
      </c>
      <c r="F57" s="13" t="str">
        <f>IF($C57=L,"X","")</f>
        <v>X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5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">
      <c r="A59" s="40"/>
      <c r="B59" s="19" t="s">
        <v>4</v>
      </c>
      <c r="C59" s="23">
        <f>E59+G59+I59+K59</f>
        <v>84</v>
      </c>
      <c r="D59" s="14"/>
      <c r="E59" s="14">
        <f>SUM(E52:E58)</f>
        <v>60</v>
      </c>
      <c r="F59" s="14"/>
      <c r="G59" s="14">
        <f>SUM(G52:G58)</f>
        <v>24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2"/>
      <c r="B60" s="22" t="s">
        <v>12</v>
      </c>
      <c r="C60" s="15">
        <f>VLOOKUP(C59,ESCALA_IEP!A41:B241,2,FALSE)</f>
        <v>5.8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61</v>
      </c>
      <c r="B63" s="12" t="str">
        <f>B5</f>
        <v>MATIAS IGNACIO BERRIOS ORTEGA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5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5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5">
      <c r="A67" s="41"/>
      <c r="B67" s="20" t="str">
        <f>RUBRICA!A6</f>
        <v>3. Responde las preguntas realizadas por la comisión, cumpliendo con los estándares de calidad de la disciplina.</v>
      </c>
      <c r="C67" s="18" t="s">
        <v>6</v>
      </c>
      <c r="D67" s="13" t="str">
        <f t="shared" si="22"/>
        <v/>
      </c>
      <c r="E67" s="13" t="str">
        <f>IF(D67="X",100*0.2,"")</f>
        <v/>
      </c>
      <c r="F67" s="13" t="str">
        <f t="shared" si="23"/>
        <v>X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5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5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5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6</v>
      </c>
      <c r="D70" s="13" t="str">
        <f>IF($C70=CL,"X","")</f>
        <v/>
      </c>
      <c r="E70" s="13" t="str">
        <f>IF(D70="X",100*0.2,"")</f>
        <v/>
      </c>
      <c r="F70" s="13" t="str">
        <f>IF($C70=L,"X","")</f>
        <v>X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5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">
      <c r="A72" s="40"/>
      <c r="B72" s="19" t="s">
        <v>4</v>
      </c>
      <c r="C72" s="23">
        <f>E72+G72+I72+K72</f>
        <v>84</v>
      </c>
      <c r="D72" s="14"/>
      <c r="E72" s="14">
        <f>SUM(E65:E71)</f>
        <v>60</v>
      </c>
      <c r="F72" s="14"/>
      <c r="G72" s="14">
        <f>SUM(G65:G71)</f>
        <v>24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">
      <c r="A73" s="42"/>
      <c r="B73" s="22" t="s">
        <v>12</v>
      </c>
      <c r="C73" s="15">
        <f>VLOOKUP(C72,ESCALA_IEP!A54:B254,2,FALSE)</f>
        <v>5.8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62</v>
      </c>
      <c r="B76" s="12" t="str">
        <f>B6</f>
        <v>PABLO VALDIVIA SALINAS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5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5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5">
      <c r="A80" s="41"/>
      <c r="B80" s="20" t="str">
        <f>RUBRICA!A6</f>
        <v>3. Responde las preguntas realizadas por la comisión, cumpliendo con los estándares de calidad de la disciplina.</v>
      </c>
      <c r="C80" s="18" t="s">
        <v>6</v>
      </c>
      <c r="D80" s="13" t="str">
        <f t="shared" si="27"/>
        <v/>
      </c>
      <c r="E80" s="13" t="str">
        <f>IF(D80="X",100*0.2,"")</f>
        <v/>
      </c>
      <c r="F80" s="13" t="str">
        <f t="shared" si="28"/>
        <v>X</v>
      </c>
      <c r="G80" s="13">
        <f>IF(F80="X",60*0.2,"")</f>
        <v>12</v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5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5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5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6</v>
      </c>
      <c r="D83" s="13" t="str">
        <f>IF($C83=CL,"X","")</f>
        <v/>
      </c>
      <c r="E83" s="13" t="str">
        <f>IF(D83="X",100*0.2,"")</f>
        <v/>
      </c>
      <c r="F83" s="13" t="str">
        <f>IF($C83=L,"X","")</f>
        <v>X</v>
      </c>
      <c r="G83" s="13">
        <f>IF(F83="X",60*0.2,"")</f>
        <v>12</v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5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">
      <c r="A85" s="40"/>
      <c r="B85" s="19" t="s">
        <v>4</v>
      </c>
      <c r="C85" s="23">
        <f>E85+G85+I85+K85</f>
        <v>84</v>
      </c>
      <c r="D85" s="14"/>
      <c r="E85" s="14">
        <f>SUM(E78:E84)</f>
        <v>60</v>
      </c>
      <c r="F85" s="14"/>
      <c r="G85" s="14">
        <f>SUM(G78:G84)</f>
        <v>24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">
      <c r="A86" s="42"/>
      <c r="B86" s="22" t="s">
        <v>12</v>
      </c>
      <c r="C86" s="15">
        <f>VLOOKUP(C85,ESCALA_IEP!A67:B267,2,FALSE)</f>
        <v>5.8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2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5">
      <c r="A3" s="50"/>
      <c r="B3" s="55"/>
      <c r="C3" s="55"/>
      <c r="D3" s="28">
        <v>0.3</v>
      </c>
      <c r="E3" s="28">
        <v>0</v>
      </c>
      <c r="F3" s="50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3</v>
      </c>
      <c r="B1" s="4" t="s">
        <v>4</v>
      </c>
      <c r="C1" s="5"/>
      <c r="D1" s="5"/>
      <c r="E1" s="6"/>
    </row>
    <row r="2" spans="1:5" ht="45.75" thickBot="1" x14ac:dyDescent="0.3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Vina del Mar</cp:lastModifiedBy>
  <cp:lastPrinted>2024-12-09T01:36:42Z</cp:lastPrinted>
  <dcterms:created xsi:type="dcterms:W3CDTF">2023-08-07T04:08:01Z</dcterms:created>
  <dcterms:modified xsi:type="dcterms:W3CDTF">2024-12-12T14:40:21Z</dcterms:modified>
</cp:coreProperties>
</file>