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coronado/Desktop/Python/Programa nico/Datos/"/>
    </mc:Choice>
  </mc:AlternateContent>
  <xr:revisionPtr revIDLastSave="0" documentId="13_ncr:1_{DF6B2023-BD56-B94A-9049-ADF9A163819A}" xr6:coauthVersionLast="45" xr6:coauthVersionMax="45" xr10:uidLastSave="{00000000-0000-0000-0000-000000000000}"/>
  <bookViews>
    <workbookView xWindow="12020" yWindow="440" windowWidth="13580" windowHeight="14420" xr2:uid="{08D5A5E6-DE97-4BF7-8A7A-662C8C8B4A03}"/>
  </bookViews>
  <sheets>
    <sheet name="Espectro_dis" sheetId="2" r:id="rId1"/>
    <sheet name="Nch2369" sheetId="1" r:id="rId2"/>
    <sheet name="ECuacion importante" sheetId="6" r:id="rId3"/>
    <sheet name="Tipo de Suelo" sheetId="5" r:id="rId4"/>
    <sheet name="Coef de importancia" sheetId="4" r:id="rId5"/>
    <sheet name="Amortiguamiento" sheetId="7" r:id="rId6"/>
    <sheet name="Sistema Resistente" sheetId="8" r:id="rId7"/>
    <sheet name="Zona sismica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2" l="1"/>
  <c r="F245" i="6" l="1"/>
  <c r="F246" i="6" s="1"/>
  <c r="F247" i="6" s="1"/>
  <c r="D239" i="6"/>
  <c r="C230" i="6"/>
  <c r="J199" i="6"/>
  <c r="J198" i="6"/>
  <c r="I200" i="6"/>
  <c r="I201" i="6" s="1"/>
  <c r="I202" i="6" s="1"/>
  <c r="I203" i="6" s="1"/>
  <c r="I204" i="6" s="1"/>
  <c r="I205" i="6" s="1"/>
  <c r="I206" i="6" s="1"/>
  <c r="I207" i="6" s="1"/>
  <c r="I208" i="6" s="1"/>
  <c r="J208" i="6" s="1"/>
  <c r="E152" i="6"/>
  <c r="E153" i="6" s="1"/>
  <c r="E154" i="6" s="1"/>
  <c r="E155" i="6" s="1"/>
  <c r="E156" i="6" s="1"/>
  <c r="E157" i="6" s="1"/>
  <c r="E158" i="6" s="1"/>
  <c r="E159" i="6" s="1"/>
  <c r="E151" i="6"/>
  <c r="I15" i="2"/>
  <c r="F248" i="6" l="1"/>
  <c r="J204" i="6"/>
  <c r="J203" i="6"/>
  <c r="J200" i="6"/>
  <c r="J207" i="6"/>
  <c r="J206" i="6"/>
  <c r="J202" i="6"/>
  <c r="J205" i="6"/>
  <c r="J201" i="6"/>
  <c r="I14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I11" i="2"/>
  <c r="I10" i="2"/>
  <c r="I8" i="2"/>
  <c r="F249" i="6" l="1"/>
  <c r="M7" i="2"/>
  <c r="M11" i="2"/>
  <c r="M15" i="2"/>
  <c r="M19" i="2"/>
  <c r="M23" i="2"/>
  <c r="M27" i="2"/>
  <c r="M31" i="2"/>
  <c r="M35" i="2"/>
  <c r="M39" i="2"/>
  <c r="M43" i="2"/>
  <c r="M47" i="2"/>
  <c r="M51" i="2"/>
  <c r="M55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M60" i="2"/>
  <c r="M64" i="2"/>
  <c r="M68" i="2"/>
  <c r="M72" i="2"/>
  <c r="M76" i="2"/>
  <c r="M80" i="2"/>
  <c r="M84" i="2"/>
  <c r="M88" i="2"/>
  <c r="M92" i="2"/>
  <c r="M96" i="2"/>
  <c r="M100" i="2"/>
  <c r="M104" i="2"/>
  <c r="M108" i="2"/>
  <c r="M112" i="2"/>
  <c r="M116" i="2"/>
  <c r="M120" i="2"/>
  <c r="M124" i="2"/>
  <c r="M128" i="2"/>
  <c r="M132" i="2"/>
  <c r="M136" i="2"/>
  <c r="M140" i="2"/>
  <c r="M144" i="2"/>
  <c r="M148" i="2"/>
  <c r="M152" i="2"/>
  <c r="M156" i="2"/>
  <c r="M160" i="2"/>
  <c r="M164" i="2"/>
  <c r="M168" i="2"/>
  <c r="M172" i="2"/>
  <c r="M176" i="2"/>
  <c r="M180" i="2"/>
  <c r="M184" i="2"/>
  <c r="M188" i="2"/>
  <c r="M192" i="2"/>
  <c r="M196" i="2"/>
  <c r="M200" i="2"/>
  <c r="M204" i="2"/>
  <c r="M208" i="2"/>
  <c r="M212" i="2"/>
  <c r="M216" i="2"/>
  <c r="M220" i="2"/>
  <c r="M224" i="2"/>
  <c r="M228" i="2"/>
  <c r="M232" i="2"/>
  <c r="M236" i="2"/>
  <c r="M240" i="2"/>
  <c r="M244" i="2"/>
  <c r="M248" i="2"/>
  <c r="M252" i="2"/>
  <c r="M256" i="2"/>
  <c r="M260" i="2"/>
  <c r="M264" i="2"/>
  <c r="M268" i="2"/>
  <c r="M272" i="2"/>
  <c r="M276" i="2"/>
  <c r="M280" i="2"/>
  <c r="M284" i="2"/>
  <c r="M288" i="2"/>
  <c r="M292" i="2"/>
  <c r="M296" i="2"/>
  <c r="M300" i="2"/>
  <c r="M304" i="2"/>
  <c r="M308" i="2"/>
  <c r="M312" i="2"/>
  <c r="M316" i="2"/>
  <c r="M320" i="2"/>
  <c r="M324" i="2"/>
  <c r="M328" i="2"/>
  <c r="M332" i="2"/>
  <c r="M336" i="2"/>
  <c r="M340" i="2"/>
  <c r="M344" i="2"/>
  <c r="M9" i="2"/>
  <c r="M13" i="2"/>
  <c r="M17" i="2"/>
  <c r="M21" i="2"/>
  <c r="M25" i="2"/>
  <c r="M29" i="2"/>
  <c r="M33" i="2"/>
  <c r="M37" i="2"/>
  <c r="M41" i="2"/>
  <c r="M45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53" i="2"/>
  <c r="M63" i="2"/>
  <c r="M71" i="2"/>
  <c r="M79" i="2"/>
  <c r="M87" i="2"/>
  <c r="M95" i="2"/>
  <c r="M103" i="2"/>
  <c r="M111" i="2"/>
  <c r="M119" i="2"/>
  <c r="M127" i="2"/>
  <c r="M135" i="2"/>
  <c r="M143" i="2"/>
  <c r="M151" i="2"/>
  <c r="M159" i="2"/>
  <c r="M167" i="2"/>
  <c r="M175" i="2"/>
  <c r="M183" i="2"/>
  <c r="M191" i="2"/>
  <c r="M199" i="2"/>
  <c r="M207" i="2"/>
  <c r="M215" i="2"/>
  <c r="M223" i="2"/>
  <c r="M231" i="2"/>
  <c r="M239" i="2"/>
  <c r="M247" i="2"/>
  <c r="M255" i="2"/>
  <c r="M263" i="2"/>
  <c r="M271" i="2"/>
  <c r="M279" i="2"/>
  <c r="M287" i="2"/>
  <c r="M295" i="2"/>
  <c r="M303" i="2"/>
  <c r="M311" i="2"/>
  <c r="M319" i="2"/>
  <c r="M327" i="2"/>
  <c r="M335" i="2"/>
  <c r="M343" i="2"/>
  <c r="M349" i="2"/>
  <c r="M353" i="2"/>
  <c r="M357" i="2"/>
  <c r="M361" i="2"/>
  <c r="M365" i="2"/>
  <c r="M369" i="2"/>
  <c r="M373" i="2"/>
  <c r="M377" i="2"/>
  <c r="M381" i="2"/>
  <c r="M385" i="2"/>
  <c r="M389" i="2"/>
  <c r="M393" i="2"/>
  <c r="M397" i="2"/>
  <c r="M401" i="2"/>
  <c r="M405" i="2"/>
  <c r="M57" i="2"/>
  <c r="M65" i="2"/>
  <c r="M73" i="2"/>
  <c r="M81" i="2"/>
  <c r="M89" i="2"/>
  <c r="M97" i="2"/>
  <c r="M105" i="2"/>
  <c r="M113" i="2"/>
  <c r="M121" i="2"/>
  <c r="M129" i="2"/>
  <c r="M137" i="2"/>
  <c r="M145" i="2"/>
  <c r="M153" i="2"/>
  <c r="M161" i="2"/>
  <c r="M59" i="2"/>
  <c r="M67" i="2"/>
  <c r="M75" i="2"/>
  <c r="M83" i="2"/>
  <c r="M91" i="2"/>
  <c r="M99" i="2"/>
  <c r="M107" i="2"/>
  <c r="M115" i="2"/>
  <c r="M123" i="2"/>
  <c r="M131" i="2"/>
  <c r="M139" i="2"/>
  <c r="M147" i="2"/>
  <c r="M155" i="2"/>
  <c r="M163" i="2"/>
  <c r="M171" i="2"/>
  <c r="M179" i="2"/>
  <c r="M187" i="2"/>
  <c r="M195" i="2"/>
  <c r="M203" i="2"/>
  <c r="M211" i="2"/>
  <c r="M219" i="2"/>
  <c r="M227" i="2"/>
  <c r="M235" i="2"/>
  <c r="M243" i="2"/>
  <c r="M251" i="2"/>
  <c r="M259" i="2"/>
  <c r="M267" i="2"/>
  <c r="M275" i="2"/>
  <c r="M283" i="2"/>
  <c r="M291" i="2"/>
  <c r="M299" i="2"/>
  <c r="M307" i="2"/>
  <c r="M315" i="2"/>
  <c r="M323" i="2"/>
  <c r="M331" i="2"/>
  <c r="M339" i="2"/>
  <c r="M347" i="2"/>
  <c r="M351" i="2"/>
  <c r="M355" i="2"/>
  <c r="M359" i="2"/>
  <c r="M363" i="2"/>
  <c r="M367" i="2"/>
  <c r="M371" i="2"/>
  <c r="M375" i="2"/>
  <c r="M379" i="2"/>
  <c r="M383" i="2"/>
  <c r="M387" i="2"/>
  <c r="M391" i="2"/>
  <c r="M395" i="2"/>
  <c r="M399" i="2"/>
  <c r="M403" i="2"/>
  <c r="M6" i="2"/>
  <c r="M49" i="2"/>
  <c r="M61" i="2"/>
  <c r="M69" i="2"/>
  <c r="M77" i="2"/>
  <c r="M85" i="2"/>
  <c r="M93" i="2"/>
  <c r="M101" i="2"/>
  <c r="M109" i="2"/>
  <c r="M117" i="2"/>
  <c r="M125" i="2"/>
  <c r="M133" i="2"/>
  <c r="M141" i="2"/>
  <c r="M149" i="2"/>
  <c r="M157" i="2"/>
  <c r="M165" i="2"/>
  <c r="M173" i="2"/>
  <c r="M181" i="2"/>
  <c r="M189" i="2"/>
  <c r="M197" i="2"/>
  <c r="M205" i="2"/>
  <c r="M213" i="2"/>
  <c r="M221" i="2"/>
  <c r="M229" i="2"/>
  <c r="M237" i="2"/>
  <c r="M245" i="2"/>
  <c r="M253" i="2"/>
  <c r="M261" i="2"/>
  <c r="M269" i="2"/>
  <c r="M277" i="2"/>
  <c r="M285" i="2"/>
  <c r="M293" i="2"/>
  <c r="M301" i="2"/>
  <c r="M309" i="2"/>
  <c r="M406" i="2"/>
  <c r="M398" i="2"/>
  <c r="M390" i="2"/>
  <c r="M382" i="2"/>
  <c r="M374" i="2"/>
  <c r="M366" i="2"/>
  <c r="M358" i="2"/>
  <c r="M350" i="2"/>
  <c r="M337" i="2"/>
  <c r="M321" i="2"/>
  <c r="M297" i="2"/>
  <c r="M265" i="2"/>
  <c r="M233" i="2"/>
  <c r="M201" i="2"/>
  <c r="M169" i="2"/>
  <c r="M404" i="2"/>
  <c r="M396" i="2"/>
  <c r="M388" i="2"/>
  <c r="M380" i="2"/>
  <c r="M372" i="2"/>
  <c r="M364" i="2"/>
  <c r="M356" i="2"/>
  <c r="M348" i="2"/>
  <c r="M333" i="2"/>
  <c r="M317" i="2"/>
  <c r="M289" i="2"/>
  <c r="M257" i="2"/>
  <c r="M225" i="2"/>
  <c r="M193" i="2"/>
  <c r="M402" i="2"/>
  <c r="M386" i="2"/>
  <c r="M370" i="2"/>
  <c r="M354" i="2"/>
  <c r="M345" i="2"/>
  <c r="M313" i="2"/>
  <c r="M249" i="2"/>
  <c r="M185" i="2"/>
  <c r="M400" i="2"/>
  <c r="M392" i="2"/>
  <c r="M384" i="2"/>
  <c r="M376" i="2"/>
  <c r="M368" i="2"/>
  <c r="M360" i="2"/>
  <c r="M352" i="2"/>
  <c r="M341" i="2"/>
  <c r="M325" i="2"/>
  <c r="M305" i="2"/>
  <c r="M273" i="2"/>
  <c r="M241" i="2"/>
  <c r="M209" i="2"/>
  <c r="M177" i="2"/>
  <c r="M394" i="2"/>
  <c r="M378" i="2"/>
  <c r="M362" i="2"/>
  <c r="M329" i="2"/>
  <c r="M281" i="2"/>
  <c r="M217" i="2"/>
  <c r="F250" i="6" l="1"/>
  <c r="G249" i="6"/>
  <c r="F251" i="6" l="1"/>
  <c r="G250" i="6"/>
  <c r="F252" i="6" l="1"/>
  <c r="G251" i="6"/>
  <c r="F253" i="6" l="1"/>
  <c r="G253" i="6" s="1"/>
  <c r="G252" i="6"/>
</calcChain>
</file>

<file path=xl/sharedStrings.xml><?xml version="1.0" encoding="utf-8"?>
<sst xmlns="http://schemas.openxmlformats.org/spreadsheetml/2006/main" count="328" uniqueCount="193">
  <si>
    <t>T</t>
  </si>
  <si>
    <t>I</t>
  </si>
  <si>
    <t>II</t>
  </si>
  <si>
    <t>III</t>
  </si>
  <si>
    <t>IV</t>
  </si>
  <si>
    <t>Zona Sismica</t>
  </si>
  <si>
    <t>Tipo de Suelo</t>
  </si>
  <si>
    <t>T´ (s)</t>
  </si>
  <si>
    <t>n</t>
  </si>
  <si>
    <t>ξ</t>
  </si>
  <si>
    <t>R</t>
  </si>
  <si>
    <t>ξ=0,02</t>
  </si>
  <si>
    <t>ξ=0,03</t>
  </si>
  <si>
    <t>ξ=0,05</t>
  </si>
  <si>
    <t>Zona sismica</t>
  </si>
  <si>
    <t>Tipo Suelo</t>
  </si>
  <si>
    <t>C1</t>
  </si>
  <si>
    <t>C2</t>
  </si>
  <si>
    <t>C3</t>
  </si>
  <si>
    <t>Coef. Importancia I</t>
  </si>
  <si>
    <t>β</t>
  </si>
  <si>
    <t>So/g</t>
  </si>
  <si>
    <t>Datos de entrada</t>
  </si>
  <si>
    <t>Espectro de diseño</t>
  </si>
  <si>
    <t>g</t>
  </si>
  <si>
    <t>T' (seg)</t>
  </si>
  <si>
    <t>β: factor de reduccion de Cmax para zonas sismicas 1 y 2 (tabla 5.7)</t>
  </si>
  <si>
    <t>seg</t>
  </si>
  <si>
    <t>Paso</t>
  </si>
  <si>
    <t>Tipo de suelo da el: T' y n</t>
  </si>
  <si>
    <t>Coef. de importancia da: I</t>
  </si>
  <si>
    <t>amortiguamiento es la e rara debajo del 0,05</t>
  </si>
  <si>
    <t>T: es el valor que yo le doy, elijo hasta cuanto llega y cuanto es el paso. (x)</t>
  </si>
  <si>
    <t>Sistema resistente da el: R</t>
  </si>
  <si>
    <t>Zona sismica da A0</t>
  </si>
  <si>
    <t>Con esta mierda se hace la funcion 5-5</t>
  </si>
  <si>
    <t>Periodo considerado</t>
  </si>
  <si>
    <t>Paso del periodo</t>
  </si>
  <si>
    <t>Tipo de suelo</t>
  </si>
  <si>
    <t>Coef. De importancia</t>
  </si>
  <si>
    <t>Sistema resistente</t>
  </si>
  <si>
    <t>Zona sísmica</t>
  </si>
  <si>
    <t>IMAGEN ARRASTRABLE</t>
  </si>
  <si>
    <t>(?)</t>
  </si>
  <si>
    <t>Breve descripción de la weá</t>
  </si>
  <si>
    <t>DEPENDERÁ DE BOTÓN (?)</t>
  </si>
  <si>
    <t>también dependerá de boton (?)</t>
  </si>
  <si>
    <t xml:space="preserve">EJECUTAR </t>
  </si>
  <si>
    <t>Espectro de Diseño según Nch2369</t>
  </si>
  <si>
    <t>Al poner ejecutar debe entregar un archivo txt y una imagen del grafico</t>
  </si>
  <si>
    <t>Sa/g</t>
  </si>
  <si>
    <t>ese So es Sa en verdad</t>
  </si>
  <si>
    <t>Se ingresa manualmente</t>
  </si>
  <si>
    <t>por lista</t>
  </si>
  <si>
    <t>Coef de importancia</t>
  </si>
  <si>
    <t>coef. De impo.</t>
  </si>
  <si>
    <t>Amortiguamiento</t>
  </si>
  <si>
    <t>Sistema</t>
  </si>
  <si>
    <t>manto apenrado</t>
  </si>
  <si>
    <t>Marcos de acero</t>
  </si>
  <si>
    <t>etc.</t>
  </si>
  <si>
    <t>(tiene que poner todo el texto de la tabla)</t>
  </si>
  <si>
    <t>Obras estructuras</t>
  </si>
  <si>
    <t>Estructuras de acero</t>
  </si>
  <si>
    <t>(escribir todas las mierdas)</t>
  </si>
  <si>
    <t>caca</t>
  </si>
  <si>
    <t>Zonas sismicas</t>
  </si>
  <si>
    <t>zona</t>
  </si>
  <si>
    <t>Todo el resto se mete por lista</t>
  </si>
  <si>
    <t>AHORA, HAY UN PAR DE CONDICIONES PARA Sa/g</t>
  </si>
  <si>
    <t>No debe ser mayor a I*Cmax</t>
  </si>
  <si>
    <t>El I depende de la importancia (punto 4)</t>
  </si>
  <si>
    <t>El Ao depende de la zona sismica (punto 7)</t>
  </si>
  <si>
    <t>Cmáx depende de la siguiente tabla</t>
  </si>
  <si>
    <t>Por lo tanto Cmax depende de R (punto 6), del amortiguamiento (punto 5) y de la zona sismica (NOTA)</t>
  </si>
  <si>
    <t>EJEMPLO</t>
  </si>
  <si>
    <t>Mi periodo de analisis sera de 1 segundos, con un paso de 0,1</t>
  </si>
  <si>
    <t>T(seg)</t>
  </si>
  <si>
    <t>punto 3</t>
  </si>
  <si>
    <t xml:space="preserve">punto 1 y 2 </t>
  </si>
  <si>
    <t>Mi tipo de suelo es II, por lo tanto</t>
  </si>
  <si>
    <t>T'=</t>
  </si>
  <si>
    <t>[s]</t>
  </si>
  <si>
    <t>n=</t>
  </si>
  <si>
    <t>punto 4</t>
  </si>
  <si>
    <t>Mi wea tiene importancia C1, por lo tanto</t>
  </si>
  <si>
    <t>I=</t>
  </si>
  <si>
    <t>punto 5</t>
  </si>
  <si>
    <t>Manto de acero apernado o remachado</t>
  </si>
  <si>
    <t>en el amortiguamiento tengo "manto de acero apernado o remachado", por lo tanto</t>
  </si>
  <si>
    <r>
      <rPr>
        <sz val="11"/>
        <color theme="1"/>
        <rFont val="Calibri"/>
        <family val="2"/>
      </rPr>
      <t>ξ</t>
    </r>
    <r>
      <rPr>
        <sz val="9.35"/>
        <color theme="1"/>
        <rFont val="Calibri"/>
        <family val="2"/>
      </rPr>
      <t>=</t>
    </r>
  </si>
  <si>
    <t>punto 6</t>
  </si>
  <si>
    <t>Estructuras diseñadas para permanecer elasticas</t>
  </si>
  <si>
    <t>en sistemas resistentes tengo "Estructuras diseñadas para permanecer elasticas", por lo tanto</t>
  </si>
  <si>
    <t>R=</t>
  </si>
  <si>
    <t>punto 7</t>
  </si>
  <si>
    <t>la zona sismica esta en santiago, (veo el mapa), que es zona 2, por lo tanto</t>
  </si>
  <si>
    <t>Ao=</t>
  </si>
  <si>
    <t>Ahora usando todas estas mierdas, las agrego a la ecuacion, y mi variable es la tabla T del punto 1 y 2</t>
  </si>
  <si>
    <t>OJO, siempre debe partir de 0,001, por que con cero, se va ala mierda la ecuacion</t>
  </si>
  <si>
    <t>Ahora se debe tener en cuenta los limites de Sa/g, con los maximo y minimos</t>
  </si>
  <si>
    <t>Primero el maximo</t>
  </si>
  <si>
    <t>Viendo la tabla 5.7 tengo que Cmax es</t>
  </si>
  <si>
    <t>Cmax=</t>
  </si>
  <si>
    <t>Ahora hay que tener en cuenta la NOTA d ela tabla, como estoy en zona sismica 2 (punto 7), tengo que multiplicar el Cmax por 0,75</t>
  </si>
  <si>
    <t>Teniendo esa mierda se tendra el valor maximo de Sa/g</t>
  </si>
  <si>
    <t>Valor maximo d ela wea es= I*Cmax</t>
  </si>
  <si>
    <t>Limite maximo es</t>
  </si>
  <si>
    <t>Truncando el 0,612 a Sa/g, la tabla quedaria</t>
  </si>
  <si>
    <t>Finalemente se grafica esa wea y listo</t>
  </si>
  <si>
    <t>*lo verde es un boton que cambia la imagen, las imágenes correspondientes estan en las otras hojas</t>
  </si>
  <si>
    <t>*ejecutar tambien es un boton</t>
  </si>
  <si>
    <t>*l wea de la descripcion, para el final nomas</t>
  </si>
  <si>
    <t>*por mientras el punto 1 y 2 no tendra imagen, ponle cuaquier wea nomas</t>
  </si>
  <si>
    <t>VENTANA ADICIONAL</t>
  </si>
  <si>
    <t xml:space="preserve"> </t>
  </si>
  <si>
    <t>s</t>
  </si>
  <si>
    <t>Ojo con la nota</t>
  </si>
  <si>
    <t>27.6</t>
  </si>
  <si>
    <t>0.002</t>
  </si>
  <si>
    <t>27.8</t>
  </si>
  <si>
    <t>28.0</t>
  </si>
  <si>
    <t>28.2</t>
  </si>
  <si>
    <t>28.4</t>
  </si>
  <si>
    <t>28.6</t>
  </si>
  <si>
    <t>28.8</t>
  </si>
  <si>
    <t>29.0</t>
  </si>
  <si>
    <t>29.2</t>
  </si>
  <si>
    <t>29.4</t>
  </si>
  <si>
    <t>29.6</t>
  </si>
  <si>
    <t>29.8</t>
  </si>
  <si>
    <t>30.0</t>
  </si>
  <si>
    <t>30.2</t>
  </si>
  <si>
    <t>30.4</t>
  </si>
  <si>
    <t>30.6</t>
  </si>
  <si>
    <t>30.8</t>
  </si>
  <si>
    <t>31.0</t>
  </si>
  <si>
    <t>31.2</t>
  </si>
  <si>
    <t>31.4</t>
  </si>
  <si>
    <t>31.6</t>
  </si>
  <si>
    <t>31.8</t>
  </si>
  <si>
    <t>32.0</t>
  </si>
  <si>
    <t>0.001</t>
  </si>
  <si>
    <t>32.2</t>
  </si>
  <si>
    <t>32.4</t>
  </si>
  <si>
    <t>32.6</t>
  </si>
  <si>
    <t>32.8</t>
  </si>
  <si>
    <t>33.0</t>
  </si>
  <si>
    <t>33.2</t>
  </si>
  <si>
    <t>33.4</t>
  </si>
  <si>
    <t>33.6</t>
  </si>
  <si>
    <t>33.8</t>
  </si>
  <si>
    <t>34.0</t>
  </si>
  <si>
    <t>34.2</t>
  </si>
  <si>
    <t>34.4</t>
  </si>
  <si>
    <t>34.6</t>
  </si>
  <si>
    <t>34.8</t>
  </si>
  <si>
    <t>35.0</t>
  </si>
  <si>
    <t>35.2</t>
  </si>
  <si>
    <t>35.4</t>
  </si>
  <si>
    <t>35.6</t>
  </si>
  <si>
    <t>35.8</t>
  </si>
  <si>
    <t>36.0</t>
  </si>
  <si>
    <t>36.2</t>
  </si>
  <si>
    <t>36.4</t>
  </si>
  <si>
    <t>36.6</t>
  </si>
  <si>
    <t>36.8</t>
  </si>
  <si>
    <t>37.0</t>
  </si>
  <si>
    <t>37.2</t>
  </si>
  <si>
    <t>37.4</t>
  </si>
  <si>
    <t>37.6</t>
  </si>
  <si>
    <t>37.8</t>
  </si>
  <si>
    <t>38.0</t>
  </si>
  <si>
    <t>38.2</t>
  </si>
  <si>
    <t>38.4</t>
  </si>
  <si>
    <t>38.6</t>
  </si>
  <si>
    <t>38.8</t>
  </si>
  <si>
    <t>39.0</t>
  </si>
  <si>
    <t>39.2</t>
  </si>
  <si>
    <t>39.4</t>
  </si>
  <si>
    <t>39.6</t>
  </si>
  <si>
    <t>39.8</t>
  </si>
  <si>
    <t>40.0</t>
  </si>
  <si>
    <t>40.2</t>
  </si>
  <si>
    <t>40.4</t>
  </si>
  <si>
    <t>40.6</t>
  </si>
  <si>
    <t>40.8</t>
  </si>
  <si>
    <t>41.0</t>
  </si>
  <si>
    <t>41.2</t>
  </si>
  <si>
    <t>41.4</t>
  </si>
  <si>
    <t>41.6</t>
  </si>
  <si>
    <t>41.8</t>
  </si>
  <si>
    <t>42.0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</si>
</sst>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164" fontId="0" fillId="3" borderId="33" xfId="0" applyNumberForma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64" fontId="0" fillId="4" borderId="28" xfId="0" applyNumberFormat="1" applyFill="1" applyBorder="1"/>
    <xf numFmtId="164" fontId="0" fillId="4" borderId="29" xfId="0" applyNumberFormat="1" applyFill="1" applyBorder="1"/>
    <xf numFmtId="164" fontId="0" fillId="4" borderId="30" xfId="0" applyNumberFormat="1" applyFill="1" applyBorder="1"/>
    <xf numFmtId="0" fontId="0" fillId="0" borderId="2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28" xfId="0" applyBorder="1"/>
    <xf numFmtId="0" fontId="0" fillId="0" borderId="41" xfId="0" applyBorder="1"/>
    <xf numFmtId="0" fontId="0" fillId="0" borderId="0" xfId="0" applyBorder="1"/>
    <xf numFmtId="0" fontId="0" fillId="0" borderId="29" xfId="0" applyBorder="1"/>
    <xf numFmtId="0" fontId="0" fillId="0" borderId="42" xfId="0" applyBorder="1"/>
    <xf numFmtId="0" fontId="0" fillId="0" borderId="43" xfId="0" applyBorder="1"/>
    <xf numFmtId="0" fontId="0" fillId="0" borderId="30" xfId="0" applyBorder="1"/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8" borderId="39" xfId="0" applyFill="1" applyBorder="1"/>
    <xf numFmtId="0" fontId="0" fillId="8" borderId="40" xfId="0" applyFill="1" applyBorder="1"/>
    <xf numFmtId="0" fontId="0" fillId="8" borderId="28" xfId="0" applyFill="1" applyBorder="1"/>
    <xf numFmtId="0" fontId="0" fillId="8" borderId="41" xfId="0" applyFill="1" applyBorder="1"/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8" borderId="29" xfId="0" applyFill="1" applyBorder="1"/>
    <xf numFmtId="0" fontId="0" fillId="8" borderId="42" xfId="0" applyFill="1" applyBorder="1"/>
    <xf numFmtId="0" fontId="0" fillId="8" borderId="43" xfId="0" applyFill="1" applyBorder="1"/>
    <xf numFmtId="0" fontId="0" fillId="8" borderId="30" xfId="0" applyFill="1" applyBorder="1"/>
    <xf numFmtId="0" fontId="0" fillId="8" borderId="43" xfId="0" applyFill="1" applyBorder="1" applyAlignment="1">
      <alignment horizontal="center"/>
    </xf>
    <xf numFmtId="0" fontId="0" fillId="0" borderId="35" xfId="0" applyBorder="1"/>
    <xf numFmtId="0" fontId="2" fillId="9" borderId="37" xfId="0" applyFont="1" applyFill="1" applyBorder="1"/>
    <xf numFmtId="0" fontId="2" fillId="9" borderId="35" xfId="0" applyFont="1" applyFill="1" applyBorder="1"/>
    <xf numFmtId="0" fontId="3" fillId="8" borderId="41" xfId="0" applyFont="1" applyFill="1" applyBorder="1"/>
    <xf numFmtId="0" fontId="3" fillId="8" borderId="0" xfId="0" applyFont="1" applyFill="1" applyBorder="1"/>
    <xf numFmtId="0" fontId="3" fillId="8" borderId="0" xfId="0" applyFont="1" applyFill="1" applyBorder="1" applyAlignment="1">
      <alignment horizontal="center"/>
    </xf>
    <xf numFmtId="0" fontId="3" fillId="8" borderId="42" xfId="0" applyFont="1" applyFill="1" applyBorder="1"/>
    <xf numFmtId="0" fontId="3" fillId="8" borderId="43" xfId="0" applyFont="1" applyFill="1" applyBorder="1"/>
    <xf numFmtId="0" fontId="0" fillId="0" borderId="0" xfId="0" applyAlignment="1"/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0" fontId="0" fillId="0" borderId="37" xfId="0" applyBorder="1" applyAlignment="1"/>
    <xf numFmtId="0" fontId="0" fillId="0" borderId="40" xfId="0" applyBorder="1" applyAlignment="1"/>
    <xf numFmtId="0" fontId="0" fillId="0" borderId="0" xfId="0" applyBorder="1" applyAlignment="1"/>
    <xf numFmtId="0" fontId="0" fillId="0" borderId="44" xfId="0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44" xfId="0" applyBorder="1"/>
    <xf numFmtId="0" fontId="0" fillId="0" borderId="16" xfId="0" applyBorder="1"/>
    <xf numFmtId="0" fontId="0" fillId="0" borderId="17" xfId="0" applyBorder="1"/>
    <xf numFmtId="0" fontId="1" fillId="2" borderId="2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2" fillId="9" borderId="34" xfId="0" applyFont="1" applyFill="1" applyBorder="1" applyAlignment="1">
      <alignment horizontal="center"/>
    </xf>
    <xf numFmtId="0" fontId="2" fillId="9" borderId="37" xfId="0" applyFont="1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40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2" fillId="11" borderId="39" xfId="0" applyFont="1" applyFill="1" applyBorder="1" applyAlignment="1">
      <alignment horizontal="center"/>
    </xf>
    <xf numFmtId="0" fontId="2" fillId="11" borderId="40" xfId="0" applyFont="1" applyFill="1" applyBorder="1" applyAlignment="1">
      <alignment horizontal="center"/>
    </xf>
    <xf numFmtId="0" fontId="2" fillId="11" borderId="28" xfId="0" applyFont="1" applyFill="1" applyBorder="1" applyAlignment="1">
      <alignment horizontal="center"/>
    </xf>
    <xf numFmtId="0" fontId="2" fillId="11" borderId="42" xfId="0" applyFont="1" applyFill="1" applyBorder="1" applyAlignment="1">
      <alignment horizontal="center"/>
    </xf>
    <xf numFmtId="0" fontId="2" fillId="11" borderId="43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Espectro diseño horizontal</a:t>
            </a:r>
            <a:r>
              <a:rPr lang="en-US" b="1" baseline="0"/>
              <a:t> </a:t>
            </a:r>
            <a:r>
              <a:rPr lang="en-US" b="1"/>
              <a:t> - Analisis</a:t>
            </a:r>
            <a:r>
              <a:rPr lang="en-US" b="1" baseline="0"/>
              <a:t> modal espectral</a:t>
            </a:r>
            <a:br>
              <a:rPr lang="en-US" b="1" baseline="0"/>
            </a:br>
            <a:r>
              <a:rPr lang="en-US" b="1" baseline="0"/>
              <a:t>Nch2369 2003</a:t>
            </a:r>
            <a:endParaRPr lang="en-US" b="1"/>
          </a:p>
        </c:rich>
      </c:tx>
      <c:layout>
        <c:manualLayout>
          <c:xMode val="edge"/>
          <c:yMode val="edge"/>
          <c:x val="0.20592560049649891"/>
          <c:y val="2.5034186166486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434754783255201"/>
          <c:y val="0.19376460092860218"/>
          <c:w val="0.76871912502979034"/>
          <c:h val="0.60378655441739337"/>
        </c:manualLayout>
      </c:layout>
      <c:scatterChart>
        <c:scatterStyle val="smoothMarker"/>
        <c:varyColors val="0"/>
        <c:ser>
          <c:idx val="0"/>
          <c:order val="0"/>
          <c:tx>
            <c:v>espectro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Espectro_dis!$L$6:$L$406</c:f>
              <c:numCache>
                <c:formatCode>0.00</c:formatCode>
                <c:ptCount val="401"/>
                <c:pt idx="0" formatCode="General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</c:numCache>
            </c:numRef>
          </c:xVal>
          <c:yVal>
            <c:numRef>
              <c:f>Espectro_dis!$M$6:$M$406</c:f>
              <c:numCache>
                <c:formatCode>0.000</c:formatCode>
                <c:ptCount val="401"/>
                <c:pt idx="0">
                  <c:v>0.27600000000000002</c:v>
                </c:pt>
                <c:pt idx="1">
                  <c:v>0.27600000000000002</c:v>
                </c:pt>
                <c:pt idx="2">
                  <c:v>0.27600000000000002</c:v>
                </c:pt>
                <c:pt idx="3">
                  <c:v>0.27600000000000002</c:v>
                </c:pt>
                <c:pt idx="4">
                  <c:v>0.27600000000000002</c:v>
                </c:pt>
                <c:pt idx="5">
                  <c:v>0.27600000000000002</c:v>
                </c:pt>
                <c:pt idx="6">
                  <c:v>0.27600000000000002</c:v>
                </c:pt>
                <c:pt idx="7">
                  <c:v>0.27600000000000002</c:v>
                </c:pt>
                <c:pt idx="8">
                  <c:v>0.27600000000000002</c:v>
                </c:pt>
                <c:pt idx="9">
                  <c:v>0.27600000000000002</c:v>
                </c:pt>
                <c:pt idx="10">
                  <c:v>0.27600000000000002</c:v>
                </c:pt>
                <c:pt idx="11">
                  <c:v>0.27600000000000002</c:v>
                </c:pt>
                <c:pt idx="12">
                  <c:v>0.27600000000000002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0.27600000000000002</c:v>
                </c:pt>
                <c:pt idx="16">
                  <c:v>0.27600000000000002</c:v>
                </c:pt>
                <c:pt idx="17">
                  <c:v>0.27600000000000002</c:v>
                </c:pt>
                <c:pt idx="18">
                  <c:v>0.27600000000000002</c:v>
                </c:pt>
                <c:pt idx="19">
                  <c:v>0.27600000000000002</c:v>
                </c:pt>
                <c:pt idx="20">
                  <c:v>0.27600000000000002</c:v>
                </c:pt>
                <c:pt idx="21">
                  <c:v>0.27600000000000002</c:v>
                </c:pt>
                <c:pt idx="22">
                  <c:v>0.27600000000000002</c:v>
                </c:pt>
                <c:pt idx="23">
                  <c:v>0.27600000000000002</c:v>
                </c:pt>
                <c:pt idx="24">
                  <c:v>0.27600000000000002</c:v>
                </c:pt>
                <c:pt idx="25">
                  <c:v>0.27600000000000002</c:v>
                </c:pt>
                <c:pt idx="26">
                  <c:v>0.27600000000000002</c:v>
                </c:pt>
                <c:pt idx="27">
                  <c:v>0.27600000000000002</c:v>
                </c:pt>
                <c:pt idx="28">
                  <c:v>0.27600000000000002</c:v>
                </c:pt>
                <c:pt idx="29">
                  <c:v>0.27600000000000002</c:v>
                </c:pt>
                <c:pt idx="30">
                  <c:v>0.27600000000000002</c:v>
                </c:pt>
                <c:pt idx="31">
                  <c:v>0.27600000000000002</c:v>
                </c:pt>
                <c:pt idx="32">
                  <c:v>0.27600000000000002</c:v>
                </c:pt>
                <c:pt idx="33">
                  <c:v>0.27600000000000002</c:v>
                </c:pt>
                <c:pt idx="34">
                  <c:v>0.27600000000000002</c:v>
                </c:pt>
                <c:pt idx="35">
                  <c:v>0.27600000000000002</c:v>
                </c:pt>
                <c:pt idx="36">
                  <c:v>0.27600000000000002</c:v>
                </c:pt>
                <c:pt idx="37">
                  <c:v>0.27600000000000002</c:v>
                </c:pt>
                <c:pt idx="38">
                  <c:v>0.27600000000000002</c:v>
                </c:pt>
                <c:pt idx="39">
                  <c:v>0.27600000000000002</c:v>
                </c:pt>
                <c:pt idx="40">
                  <c:v>0.27115282734324914</c:v>
                </c:pt>
                <c:pt idx="41">
                  <c:v>0.26239248724051528</c:v>
                </c:pt>
                <c:pt idx="42">
                  <c:v>0.2541162100110273</c:v>
                </c:pt>
                <c:pt idx="43">
                  <c:v>0.2462866547031248</c:v>
                </c:pt>
                <c:pt idx="44">
                  <c:v>0.23887014103616946</c:v>
                </c:pt>
                <c:pt idx="45">
                  <c:v>0.23183621743762503</c:v>
                </c:pt>
                <c:pt idx="46">
                  <c:v>0.22515728830351506</c:v>
                </c:pt>
                <c:pt idx="47">
                  <c:v>0.21880829127927265</c:v>
                </c:pt>
                <c:pt idx="48">
                  <c:v>0.21276641694943504</c:v>
                </c:pt>
                <c:pt idx="49">
                  <c:v>0.2070108646141042</c:v>
                </c:pt>
                <c:pt idx="50">
                  <c:v>0.20152262887977382</c:v>
                </c:pt>
                <c:pt idx="51">
                  <c:v>0.19628431265041166</c:v>
                </c:pt>
                <c:pt idx="52">
                  <c:v>0.19127996280948373</c:v>
                </c:pt>
                <c:pt idx="53">
                  <c:v>0.18649492546473304</c:v>
                </c:pt>
                <c:pt idx="54">
                  <c:v>0.18191571810856028</c:v>
                </c:pt>
                <c:pt idx="55">
                  <c:v>0.17752991644654406</c:v>
                </c:pt>
                <c:pt idx="56">
                  <c:v>0.17332605397993392</c:v>
                </c:pt>
                <c:pt idx="57">
                  <c:v>0.16929353270685729</c:v>
                </c:pt>
                <c:pt idx="58">
                  <c:v>0.16542254354115207</c:v>
                </c:pt>
                <c:pt idx="59">
                  <c:v>0.1617039952449853</c:v>
                </c:pt>
                <c:pt idx="60">
                  <c:v>0.15812945083807817</c:v>
                </c:pt>
                <c:pt idx="61">
                  <c:v>0.15469107058760187</c:v>
                </c:pt>
                <c:pt idx="62">
                  <c:v>0.15138156080285289</c:v>
                </c:pt>
                <c:pt idx="63">
                  <c:v>0.1481941277611315</c:v>
                </c:pt>
                <c:pt idx="64">
                  <c:v>0.14512243617868614</c:v>
                </c:pt>
                <c:pt idx="65">
                  <c:v>0.14216057171550725</c:v>
                </c:pt>
                <c:pt idx="66">
                  <c:v>0.13930300706711096</c:v>
                </c:pt>
                <c:pt idx="67">
                  <c:v>0.13654457125186986</c:v>
                </c:pt>
                <c:pt idx="68">
                  <c:v>0.13388042175028161</c:v>
                </c:pt>
                <c:pt idx="69">
                  <c:v>0.13130601919394705</c:v>
                </c:pt>
                <c:pt idx="70">
                  <c:v>0.12881710433790719</c:v>
                </c:pt>
                <c:pt idx="71">
                  <c:v>0.12640967708116477</c:v>
                </c:pt>
                <c:pt idx="72">
                  <c:v>0.12407997732735936</c:v>
                </c:pt>
                <c:pt idx="73">
                  <c:v>0.12182446750125045</c:v>
                </c:pt>
                <c:pt idx="74">
                  <c:v>0.11963981655736555</c:v>
                </c:pt>
                <c:pt idx="75">
                  <c:v>0.11752288533530512</c:v>
                </c:pt>
                <c:pt idx="76">
                  <c:v>0.11547071313211038</c:v>
                </c:pt>
                <c:pt idx="77">
                  <c:v>0.1134805053760873</c:v>
                </c:pt>
                <c:pt idx="78">
                  <c:v>0.11154962229880189</c:v>
                </c:pt>
                <c:pt idx="79">
                  <c:v>0.10967556851282709</c:v>
                </c:pt>
                <c:pt idx="80">
                  <c:v>0.10785598341242648</c:v>
                </c:pt>
                <c:pt idx="81">
                  <c:v>0.10608863232285766</c:v>
                </c:pt>
                <c:pt idx="82">
                  <c:v>0.10437139833151343</c:v>
                </c:pt>
                <c:pt idx="83">
                  <c:v>0.10270227474080611</c:v>
                </c:pt>
                <c:pt idx="84">
                  <c:v>0.10107935808864958</c:v>
                </c:pt>
                <c:pt idx="85">
                  <c:v>9.9500841687687858E-2</c:v>
                </c:pt>
                <c:pt idx="86">
                  <c:v>9.7965009639142855E-2</c:v>
                </c:pt>
                <c:pt idx="87">
                  <c:v>9.6470231281369306E-2</c:v>
                </c:pt>
                <c:pt idx="88">
                  <c:v>9.5014956036977835E-2</c:v>
                </c:pt>
                <c:pt idx="89">
                  <c:v>9.3597708625760834E-2</c:v>
                </c:pt>
                <c:pt idx="90">
                  <c:v>9.2217084613684469E-2</c:v>
                </c:pt>
                <c:pt idx="91">
                  <c:v>9.0871746270927242E-2</c:v>
                </c:pt>
                <c:pt idx="92">
                  <c:v>8.9560418714385401E-2</c:v>
                </c:pt>
                <c:pt idx="93">
                  <c:v>8.8281886312266217E-2</c:v>
                </c:pt>
                <c:pt idx="94">
                  <c:v>8.7034989330367282E-2</c:v>
                </c:pt>
                <c:pt idx="95">
                  <c:v>8.5818620801426979E-2</c:v>
                </c:pt>
                <c:pt idx="96">
                  <c:v>8.4631723600543246E-2</c:v>
                </c:pt>
                <c:pt idx="97">
                  <c:v>8.3473287711115701E-2</c:v>
                </c:pt>
                <c:pt idx="98">
                  <c:v>8.2342347667084939E-2</c:v>
                </c:pt>
                <c:pt idx="99">
                  <c:v>8.123798015843782E-2</c:v>
                </c:pt>
                <c:pt idx="100">
                  <c:v>8.0159301788031323E-2</c:v>
                </c:pt>
                <c:pt idx="101">
                  <c:v>7.9105466968771979E-2</c:v>
                </c:pt>
                <c:pt idx="102">
                  <c:v>7.8075665951079731E-2</c:v>
                </c:pt>
                <c:pt idx="103">
                  <c:v>7.7069122971381257E-2</c:v>
                </c:pt>
                <c:pt idx="104">
                  <c:v>7.6085094513114154E-2</c:v>
                </c:pt>
                <c:pt idx="105">
                  <c:v>7.5122867672402407E-2</c:v>
                </c:pt>
                <c:pt idx="106">
                  <c:v>7.4181758621174654E-2</c:v>
                </c:pt>
                <c:pt idx="107">
                  <c:v>7.3261111161061113E-2</c:v>
                </c:pt>
                <c:pt idx="108">
                  <c:v>7.2360295361917501E-2</c:v>
                </c:pt>
                <c:pt idx="109">
                  <c:v>7.1478706279293633E-2</c:v>
                </c:pt>
                <c:pt idx="110">
                  <c:v>7.0615762745594071E-2</c:v>
                </c:pt>
                <c:pt idx="111">
                  <c:v>6.9770906230071594E-2</c:v>
                </c:pt>
                <c:pt idx="112">
                  <c:v>6.8943599763155922E-2</c:v>
                </c:pt>
                <c:pt idx="113">
                  <c:v>6.8133326920949894E-2</c:v>
                </c:pt>
                <c:pt idx="114">
                  <c:v>6.7339590866030766E-2</c:v>
                </c:pt>
                <c:pt idx="115">
                  <c:v>6.6561913440972204E-2</c:v>
                </c:pt>
                <c:pt idx="116">
                  <c:v>6.5799834311261518E-2</c:v>
                </c:pt>
                <c:pt idx="117">
                  <c:v>6.5052910154520444E-2</c:v>
                </c:pt>
                <c:pt idx="118">
                  <c:v>6.432071389315884E-2</c:v>
                </c:pt>
                <c:pt idx="119">
                  <c:v>6.3602833967788305E-2</c:v>
                </c:pt>
                <c:pt idx="120">
                  <c:v>6.2898873648910489E-2</c:v>
                </c:pt>
                <c:pt idx="121">
                  <c:v>6.2208450384563893E-2</c:v>
                </c:pt>
                <c:pt idx="122">
                  <c:v>6.1531195181772344E-2</c:v>
                </c:pt>
                <c:pt idx="123">
                  <c:v>6.0866752019782804E-2</c:v>
                </c:pt>
                <c:pt idx="124">
                  <c:v>6.0214777293216518E-2</c:v>
                </c:pt>
                <c:pt idx="125">
                  <c:v>5.9574939283381222E-2</c:v>
                </c:pt>
                <c:pt idx="126">
                  <c:v>5.8946917656108849E-2</c:v>
                </c:pt>
                <c:pt idx="127">
                  <c:v>5.8330402984589053E-2</c:v>
                </c:pt>
                <c:pt idx="128">
                  <c:v>5.7725096295769752E-2</c:v>
                </c:pt>
                <c:pt idx="129">
                  <c:v>5.7130708638986935E-2</c:v>
                </c:pt>
                <c:pt idx="130">
                  <c:v>5.6546960675571772E-2</c:v>
                </c:pt>
                <c:pt idx="131">
                  <c:v>5.5973582288263379E-2</c:v>
                </c:pt>
                <c:pt idx="132">
                  <c:v>5.5410312209328016E-2</c:v>
                </c:pt>
                <c:pt idx="133">
                  <c:v>5.4856897666355618E-2</c:v>
                </c:pt>
                <c:pt idx="134">
                  <c:v>5.4313094044767737E-2</c:v>
                </c:pt>
                <c:pt idx="135">
                  <c:v>5.377866456613057E-2</c:v>
                </c:pt>
                <c:pt idx="136">
                  <c:v>5.3253379981422266E-2</c:v>
                </c:pt>
                <c:pt idx="137">
                  <c:v>5.2737018278455498E-2</c:v>
                </c:pt>
                <c:pt idx="138">
                  <c:v>5.2229364402704224E-2</c:v>
                </c:pt>
                <c:pt idx="139">
                  <c:v>5.1730209990828689E-2</c:v>
                </c:pt>
                <c:pt idx="140">
                  <c:v>5.1239353116234572E-2</c:v>
                </c:pt>
                <c:pt idx="141">
                  <c:v>5.0756598046041441E-2</c:v>
                </c:pt>
                <c:pt idx="142">
                  <c:v>5.0281755008872268E-2</c:v>
                </c:pt>
                <c:pt idx="143">
                  <c:v>4.9814639972909913E-2</c:v>
                </c:pt>
                <c:pt idx="144">
                  <c:v>4.9355074433698728E-2</c:v>
                </c:pt>
                <c:pt idx="145">
                  <c:v>4.8902885211198933E-2</c:v>
                </c:pt>
                <c:pt idx="146">
                  <c:v>4.8457904255630069E-2</c:v>
                </c:pt>
                <c:pt idx="147">
                  <c:v>4.8019968461665487E-2</c:v>
                </c:pt>
                <c:pt idx="148">
                  <c:v>4.7588919490565033E-2</c:v>
                </c:pt>
                <c:pt idx="149">
                  <c:v>4.7164603599855456E-2</c:v>
                </c:pt>
                <c:pt idx="150">
                  <c:v>4.674687148019057E-2</c:v>
                </c:pt>
                <c:pt idx="151">
                  <c:v>4.6335578099042589E-2</c:v>
                </c:pt>
                <c:pt idx="152">
                  <c:v>4.5930582550895993E-2</c:v>
                </c:pt>
                <c:pt idx="153">
                  <c:v>4.5531747913632292E-2</c:v>
                </c:pt>
                <c:pt idx="154">
                  <c:v>4.5138941110811806E-2</c:v>
                </c:pt>
                <c:pt idx="155">
                  <c:v>4.4752032779573424E-2</c:v>
                </c:pt>
                <c:pt idx="156">
                  <c:v>4.4370897143889046E-2</c:v>
                </c:pt>
                <c:pt idx="157">
                  <c:v>4.3995411892922727E-2</c:v>
                </c:pt>
                <c:pt idx="158">
                  <c:v>4.362545806425807E-2</c:v>
                </c:pt>
                <c:pt idx="159">
                  <c:v>4.326091993176949E-2</c:v>
                </c:pt>
                <c:pt idx="160">
                  <c:v>4.2901684897925278E-2</c:v>
                </c:pt>
                <c:pt idx="161">
                  <c:v>4.2547643390320251E-2</c:v>
                </c:pt>
                <c:pt idx="162">
                  <c:v>4.2198688762247298E-2</c:v>
                </c:pt>
                <c:pt idx="163">
                  <c:v>4.1854717197126322E-2</c:v>
                </c:pt>
                <c:pt idx="164">
                  <c:v>4.1515627616618089E-2</c:v>
                </c:pt>
                <c:pt idx="165">
                  <c:v>4.1181321592259686E-2</c:v>
                </c:pt>
                <c:pt idx="166">
                  <c:v>4.0851703260466235E-2</c:v>
                </c:pt>
                <c:pt idx="167">
                  <c:v>4.0526679240751061E-2</c:v>
                </c:pt>
                <c:pt idx="168">
                  <c:v>4.0206158557024273E-2</c:v>
                </c:pt>
                <c:pt idx="169">
                  <c:v>3.9890052561836212E-2</c:v>
                </c:pt>
                <c:pt idx="170">
                  <c:v>3.9578274863439004E-2</c:v>
                </c:pt>
                <c:pt idx="171">
                  <c:v>3.9270741255545381E-2</c:v>
                </c:pt>
                <c:pt idx="172">
                  <c:v>3.8967369649670201E-2</c:v>
                </c:pt>
                <c:pt idx="173">
                  <c:v>3.8668080009945066E-2</c:v>
                </c:pt>
                <c:pt idx="174">
                  <c:v>3.8372794290302145E-2</c:v>
                </c:pt>
                <c:pt idx="175">
                  <c:v>3.8081436373927989E-2</c:v>
                </c:pt>
                <c:pt idx="176">
                  <c:v>3.7793932014892756E-2</c:v>
                </c:pt>
                <c:pt idx="177">
                  <c:v>3.7510208781865319E-2</c:v>
                </c:pt>
                <c:pt idx="178">
                  <c:v>3.7230196003827591E-2</c:v>
                </c:pt>
                <c:pt idx="179">
                  <c:v>3.6953824717707272E-2</c:v>
                </c:pt>
                <c:pt idx="180">
                  <c:v>3.6681027617850172E-2</c:v>
                </c:pt>
                <c:pt idx="181">
                  <c:v>3.6411739007258144E-2</c:v>
                </c:pt>
                <c:pt idx="182">
                  <c:v>3.6145894750521289E-2</c:v>
                </c:pt>
                <c:pt idx="183">
                  <c:v>3.5883432228376894E-2</c:v>
                </c:pt>
                <c:pt idx="184">
                  <c:v>3.5624290293830178E-2</c:v>
                </c:pt>
                <c:pt idx="185">
                  <c:v>3.5368409229775043E-2</c:v>
                </c:pt>
                <c:pt idx="186">
                  <c:v>3.5115730708055862E-2</c:v>
                </c:pt>
                <c:pt idx="187">
                  <c:v>3.4866197749913785E-2</c:v>
                </c:pt>
                <c:pt idx="188">
                  <c:v>3.4619754687763613E-2</c:v>
                </c:pt>
                <c:pt idx="189">
                  <c:v>3.437634712824978E-2</c:v>
                </c:pt>
                <c:pt idx="190">
                  <c:v>3.4135921916531954E-2</c:v>
                </c:pt>
                <c:pt idx="191">
                  <c:v>3.3898427101753524E-2</c:v>
                </c:pt>
                <c:pt idx="192">
                  <c:v>3.3663811903647166E-2</c:v>
                </c:pt>
                <c:pt idx="193">
                  <c:v>3.3432026680235018E-2</c:v>
                </c:pt>
                <c:pt idx="194">
                  <c:v>3.3203022896581835E-2</c:v>
                </c:pt>
                <c:pt idx="195">
                  <c:v>3.2976753094561412E-2</c:v>
                </c:pt>
                <c:pt idx="196">
                  <c:v>3.2753170863598892E-2</c:v>
                </c:pt>
                <c:pt idx="197">
                  <c:v>3.2532230812352118E-2</c:v>
                </c:pt>
                <c:pt idx="198">
                  <c:v>3.2313888541297721E-2</c:v>
                </c:pt>
                <c:pt idx="199">
                  <c:v>3.2098100616188452E-2</c:v>
                </c:pt>
                <c:pt idx="200">
                  <c:v>3.18848245423499E-2</c:v>
                </c:pt>
                <c:pt idx="201">
                  <c:v>3.167401873978596E-2</c:v>
                </c:pt>
                <c:pt idx="202">
                  <c:v>3.1465642519063863E-2</c:v>
                </c:pt>
                <c:pt idx="203">
                  <c:v>3.1259656057950426E-2</c:v>
                </c:pt>
                <c:pt idx="204">
                  <c:v>3.1056020378772829E-2</c:v>
                </c:pt>
                <c:pt idx="205">
                  <c:v>3.0854697326477699E-2</c:v>
                </c:pt>
                <c:pt idx="206">
                  <c:v>3.0655649547364057E-2</c:v>
                </c:pt>
                <c:pt idx="207">
                  <c:v>3.0458840468465885E-2</c:v>
                </c:pt>
                <c:pt idx="208">
                  <c:v>3.026423427756178E-2</c:v>
                </c:pt>
                <c:pt idx="209">
                  <c:v>3.0071795903789531E-2</c:v>
                </c:pt>
                <c:pt idx="210">
                  <c:v>2.988149099884457E-2</c:v>
                </c:pt>
                <c:pt idx="211">
                  <c:v>2.9693285918741989E-2</c:v>
                </c:pt>
                <c:pt idx="212">
                  <c:v>2.9507147706122748E-2</c:v>
                </c:pt>
                <c:pt idx="213">
                  <c:v>2.9323044073085267E-2</c:v>
                </c:pt>
                <c:pt idx="214">
                  <c:v>2.9140943384524449E-2</c:v>
                </c:pt>
                <c:pt idx="215">
                  <c:v>2.8960814641960902E-2</c:v>
                </c:pt>
                <c:pt idx="216">
                  <c:v>2.8782627467843647E-2</c:v>
                </c:pt>
                <c:pt idx="217">
                  <c:v>2.860635209031042E-2</c:v>
                </c:pt>
                <c:pt idx="218">
                  <c:v>2.8431959328390013E-2</c:v>
                </c:pt>
                <c:pt idx="219">
                  <c:v>2.8259420577632234E-2</c:v>
                </c:pt>
                <c:pt idx="220">
                  <c:v>2.8088707796150816E-2</c:v>
                </c:pt>
                <c:pt idx="221">
                  <c:v>2.7919793491065891E-2</c:v>
                </c:pt>
                <c:pt idx="222">
                  <c:v>2.7752650705332726E-2</c:v>
                </c:pt>
                <c:pt idx="223">
                  <c:v>2.7587253004944079E-2</c:v>
                </c:pt>
                <c:pt idx="224">
                  <c:v>2.7423574466493839E-2</c:v>
                </c:pt>
                <c:pt idx="225">
                  <c:v>2.7261589665090458E-2</c:v>
                </c:pt>
                <c:pt idx="226">
                  <c:v>2.7101273662608498E-2</c:v>
                </c:pt>
                <c:pt idx="227">
                  <c:v>2.6942601996267659E-2</c:v>
                </c:pt>
                <c:pt idx="228">
                  <c:v>2.6785550667528562E-2</c:v>
                </c:pt>
                <c:pt idx="229">
                  <c:v>2.6630096131295369E-2</c:v>
                </c:pt>
                <c:pt idx="230">
                  <c:v>2.6476215285415248E-2</c:v>
                </c:pt>
                <c:pt idx="231">
                  <c:v>2.6323885460465428E-2</c:v>
                </c:pt>
                <c:pt idx="232">
                  <c:v>2.6173084409818713E-2</c:v>
                </c:pt>
                <c:pt idx="233">
                  <c:v>2.6023790299978658E-2</c:v>
                </c:pt>
                <c:pt idx="234">
                  <c:v>2.5875981701176019E-2</c:v>
                </c:pt>
                <c:pt idx="235">
                  <c:v>2.57296375782184E-2</c:v>
                </c:pt>
                <c:pt idx="236">
                  <c:v>2.558473728158497E-2</c:v>
                </c:pt>
                <c:pt idx="237">
                  <c:v>2.5441260538759114E-2</c:v>
                </c:pt>
                <c:pt idx="238">
                  <c:v>2.5299187445791224E-2</c:v>
                </c:pt>
                <c:pt idx="239">
                  <c:v>2.5158498459084907E-2</c:v>
                </c:pt>
                <c:pt idx="240">
                  <c:v>2.5019174387399687E-2</c:v>
                </c:pt>
                <c:pt idx="241">
                  <c:v>2.4881196384063598E-2</c:v>
                </c:pt>
                <c:pt idx="242">
                  <c:v>2.4744545939389271E-2</c:v>
                </c:pt>
                <c:pt idx="243">
                  <c:v>2.4609204873287539E-2</c:v>
                </c:pt>
                <c:pt idx="244">
                  <c:v>2.4475155328072512E-2</c:v>
                </c:pt>
                <c:pt idx="245">
                  <c:v>2.4342379761452371E-2</c:v>
                </c:pt>
                <c:pt idx="246">
                  <c:v>2.4210860939700429E-2</c:v>
                </c:pt>
                <c:pt idx="247">
                  <c:v>2.408058193100112E-2</c:v>
                </c:pt>
                <c:pt idx="248">
                  <c:v>2.3951526098965621E-2</c:v>
                </c:pt>
                <c:pt idx="249">
                  <c:v>2.382367709631231E-2</c:v>
                </c:pt>
                <c:pt idx="250">
                  <c:v>2.3697018858707078E-2</c:v>
                </c:pt>
                <c:pt idx="251">
                  <c:v>2.3571535598758863E-2</c:v>
                </c:pt>
                <c:pt idx="252">
                  <c:v>2.3447211800165926E-2</c:v>
                </c:pt>
                <c:pt idx="253">
                  <c:v>2.3324032212008572E-2</c:v>
                </c:pt>
                <c:pt idx="254">
                  <c:v>2.3201981843183835E-2</c:v>
                </c:pt>
                <c:pt idx="255">
                  <c:v>2.3081045956978408E-2</c:v>
                </c:pt>
                <c:pt idx="256">
                  <c:v>2.2961210065775516E-2</c:v>
                </c:pt>
                <c:pt idx="257">
                  <c:v>2.2842459925892268E-2</c:v>
                </c:pt>
                <c:pt idx="258">
                  <c:v>2.2724781532543353E-2</c:v>
                </c:pt>
                <c:pt idx="259">
                  <c:v>2.2608161114927968E-2</c:v>
                </c:pt>
                <c:pt idx="260">
                  <c:v>2.2492585131436173E-2</c:v>
                </c:pt>
                <c:pt idx="261">
                  <c:v>2.2378040264971383E-2</c:v>
                </c:pt>
                <c:pt idx="262">
                  <c:v>2.2264513418385989E-2</c:v>
                </c:pt>
                <c:pt idx="263">
                  <c:v>2.2151991710026492E-2</c:v>
                </c:pt>
                <c:pt idx="264">
                  <c:v>2.204046246938568E-2</c:v>
                </c:pt>
                <c:pt idx="265">
                  <c:v>2.1929913232858349E-2</c:v>
                </c:pt>
                <c:pt idx="266">
                  <c:v>2.1820331739598131E-2</c:v>
                </c:pt>
                <c:pt idx="267">
                  <c:v>2.1711705927472357E-2</c:v>
                </c:pt>
                <c:pt idx="268">
                  <c:v>2.1604023929112533E-2</c:v>
                </c:pt>
                <c:pt idx="269">
                  <c:v>2.1497274068057581E-2</c:v>
                </c:pt>
                <c:pt idx="270">
                  <c:v>2.1391444854987538E-2</c:v>
                </c:pt>
                <c:pt idx="271">
                  <c:v>2.128652498404511E-2</c:v>
                </c:pt>
                <c:pt idx="272">
                  <c:v>2.1182503329242791E-2</c:v>
                </c:pt>
                <c:pt idx="273">
                  <c:v>2.1079368940953264E-2</c:v>
                </c:pt>
                <c:pt idx="274">
                  <c:v>2.0977111042480845E-2</c:v>
                </c:pt>
                <c:pt idx="275">
                  <c:v>2.0875719026711703E-2</c:v>
                </c:pt>
                <c:pt idx="276">
                  <c:v>2.077518245284098E-2</c:v>
                </c:pt>
                <c:pt idx="277">
                  <c:v>2.0675491043174617E-2</c:v>
                </c:pt>
                <c:pt idx="278">
                  <c:v>2.0576634680003879E-2</c:v>
                </c:pt>
                <c:pt idx="279">
                  <c:v>2.0478603402550897E-2</c:v>
                </c:pt>
                <c:pt idx="280">
                  <c:v>2.0381387403983112E-2</c:v>
                </c:pt>
                <c:pt idx="281">
                  <c:v>2.0284977028494938E-2</c:v>
                </c:pt>
                <c:pt idx="282">
                  <c:v>2.0189362768454972E-2</c:v>
                </c:pt>
                <c:pt idx="283">
                  <c:v>2.0094535261616864E-2</c:v>
                </c:pt>
                <c:pt idx="284">
                  <c:v>2.0000485288392433E-2</c:v>
                </c:pt>
                <c:pt idx="285">
                  <c:v>1.9907203769185242E-2</c:v>
                </c:pt>
                <c:pt idx="286">
                  <c:v>1.9814681761783162E-2</c:v>
                </c:pt>
                <c:pt idx="287">
                  <c:v>1.9722910458808408E-2</c:v>
                </c:pt>
                <c:pt idx="288">
                  <c:v>1.963188118522366E-2</c:v>
                </c:pt>
                <c:pt idx="289">
                  <c:v>1.9541585395892621E-2</c:v>
                </c:pt>
                <c:pt idx="290">
                  <c:v>1.945201467319399E-2</c:v>
                </c:pt>
                <c:pt idx="291">
                  <c:v>1.936316072468712E-2</c:v>
                </c:pt>
                <c:pt idx="292">
                  <c:v>1.9275015380828403E-2</c:v>
                </c:pt>
                <c:pt idx="293">
                  <c:v>1.9187570592736871E-2</c:v>
                </c:pt>
                <c:pt idx="294">
                  <c:v>1.9100818430007906E-2</c:v>
                </c:pt>
                <c:pt idx="295">
                  <c:v>1.9014751078573821E-2</c:v>
                </c:pt>
                <c:pt idx="296">
                  <c:v>1.8929360838610187E-2</c:v>
                </c:pt>
                <c:pt idx="297">
                  <c:v>1.8844640122486784E-2</c:v>
                </c:pt>
                <c:pt idx="298">
                  <c:v>1.8760581452761976E-2</c:v>
                </c:pt>
                <c:pt idx="299">
                  <c:v>1.8677177460219581E-2</c:v>
                </c:pt>
                <c:pt idx="300">
                  <c:v>1.8594420881947127E-2</c:v>
                </c:pt>
                <c:pt idx="301">
                  <c:v>1.8512304559454525E-2</c:v>
                </c:pt>
                <c:pt idx="302">
                  <c:v>1.8430821436832057E-2</c:v>
                </c:pt>
                <c:pt idx="303">
                  <c:v>1.8349964558947014E-2</c:v>
                </c:pt>
                <c:pt idx="304">
                  <c:v>1.826972706967759E-2</c:v>
                </c:pt>
                <c:pt idx="305">
                  <c:v>1.8190102210183714E-2</c:v>
                </c:pt>
                <c:pt idx="306">
                  <c:v>1.8111083317213381E-2</c:v>
                </c:pt>
                <c:pt idx="307">
                  <c:v>1.8032663821444032E-2</c:v>
                </c:pt>
                <c:pt idx="308">
                  <c:v>1.7954837245857967E-2</c:v>
                </c:pt>
                <c:pt idx="309">
                  <c:v>1.7877597204150983E-2</c:v>
                </c:pt>
                <c:pt idx="310">
                  <c:v>1.7800937399173537E-2</c:v>
                </c:pt>
                <c:pt idx="311">
                  <c:v>1.7724851621403609E-2</c:v>
                </c:pt>
                <c:pt idx="312">
                  <c:v>1.7649333747450514E-2</c:v>
                </c:pt>
                <c:pt idx="313">
                  <c:v>1.757437773858898E-2</c:v>
                </c:pt>
                <c:pt idx="314">
                  <c:v>1.749997763932273E-2</c:v>
                </c:pt>
                <c:pt idx="315">
                  <c:v>1.7426127575976964E-2</c:v>
                </c:pt>
                <c:pt idx="316">
                  <c:v>1.735282175531894E-2</c:v>
                </c:pt>
                <c:pt idx="317">
                  <c:v>1.728005446320623E-2</c:v>
                </c:pt>
                <c:pt idx="318">
                  <c:v>1.7207820063261676E-2</c:v>
                </c:pt>
                <c:pt idx="319">
                  <c:v>1.7136112995574781E-2</c:v>
                </c:pt>
                <c:pt idx="320">
                  <c:v>1.7064927775428677E-2</c:v>
                </c:pt>
                <c:pt idx="321">
                  <c:v>1.699425899205231E-2</c:v>
                </c:pt>
                <c:pt idx="322">
                  <c:v>1.6924101307396976E-2</c:v>
                </c:pt>
                <c:pt idx="323">
                  <c:v>1.6854449454936922E-2</c:v>
                </c:pt>
                <c:pt idx="324">
                  <c:v>1.6785298238493396E-2</c:v>
                </c:pt>
                <c:pt idx="325">
                  <c:v>1.6716642531081467E-2</c:v>
                </c:pt>
                <c:pt idx="326">
                  <c:v>1.6648477273779386E-2</c:v>
                </c:pt>
                <c:pt idx="327">
                  <c:v>1.6580797474619661E-2</c:v>
                </c:pt>
                <c:pt idx="328">
                  <c:v>1.6513598207501656E-2</c:v>
                </c:pt>
                <c:pt idx="329">
                  <c:v>1.6446874611125019E-2</c:v>
                </c:pt>
                <c:pt idx="330">
                  <c:v>1.6380621887943585E-2</c:v>
                </c:pt>
                <c:pt idx="331">
                  <c:v>1.6314835303139253E-2</c:v>
                </c:pt>
                <c:pt idx="332">
                  <c:v>1.6249510183615513E-2</c:v>
                </c:pt>
                <c:pt idx="333">
                  <c:v>1.6184641917009936E-2</c:v>
                </c:pt>
                <c:pt idx="334">
                  <c:v>1.6120225950725469E-2</c:v>
                </c:pt>
                <c:pt idx="335">
                  <c:v>1.6056257790980064E-2</c:v>
                </c:pt>
                <c:pt idx="336">
                  <c:v>1.5992733001874104E-2</c:v>
                </c:pt>
                <c:pt idx="337">
                  <c:v>1.5929647204475379E-2</c:v>
                </c:pt>
                <c:pt idx="338">
                  <c:v>1.5866996075921225E-2</c:v>
                </c:pt>
                <c:pt idx="339">
                  <c:v>1.5804775348537362E-2</c:v>
                </c:pt>
                <c:pt idx="340">
                  <c:v>1.5742980808973163E-2</c:v>
                </c:pt>
                <c:pt idx="341">
                  <c:v>1.5681608297352965E-2</c:v>
                </c:pt>
                <c:pt idx="342">
                  <c:v>1.5620653706443083E-2</c:v>
                </c:pt>
                <c:pt idx="343">
                  <c:v>1.5560112980834154E-2</c:v>
                </c:pt>
                <c:pt idx="344">
                  <c:v>1.549998211613857E-2</c:v>
                </c:pt>
                <c:pt idx="345">
                  <c:v>1.5440257158202618E-2</c:v>
                </c:pt>
                <c:pt idx="346">
                  <c:v>1.5380934202332972E-2</c:v>
                </c:pt>
                <c:pt idx="347">
                  <c:v>1.532200939253738E-2</c:v>
                </c:pt>
                <c:pt idx="348">
                  <c:v>1.5263478920779084E-2</c:v>
                </c:pt>
                <c:pt idx="349">
                  <c:v>1.5205339026244798E-2</c:v>
                </c:pt>
                <c:pt idx="350">
                  <c:v>1.514758599462585E-2</c:v>
                </c:pt>
                <c:pt idx="351">
                  <c:v>1.5090216157412423E-2</c:v>
                </c:pt>
                <c:pt idx="352">
                  <c:v>1.5033225891200309E-2</c:v>
                </c:pt>
                <c:pt idx="353">
                  <c:v>1.4976611617010225E-2</c:v>
                </c:pt>
                <c:pt idx="354">
                  <c:v>1.4920369799619195E-2</c:v>
                </c:pt>
                <c:pt idx="355">
                  <c:v>1.4864496946903952E-2</c:v>
                </c:pt>
                <c:pt idx="356">
                  <c:v>1.4808989609195897E-2</c:v>
                </c:pt>
                <c:pt idx="357">
                  <c:v>1.4753844378647608E-2</c:v>
                </c:pt>
                <c:pt idx="358">
                  <c:v>1.4699057888610409E-2</c:v>
                </c:pt>
                <c:pt idx="359">
                  <c:v>1.4644626813023035E-2</c:v>
                </c:pt>
                <c:pt idx="360">
                  <c:v>1.4590547865810983E-2</c:v>
                </c:pt>
                <c:pt idx="361">
                  <c:v>1.4536817800296371E-2</c:v>
                </c:pt>
                <c:pt idx="362">
                  <c:v>1.4483433408618169E-2</c:v>
                </c:pt>
                <c:pt idx="363">
                  <c:v>1.4430391521162468E-2</c:v>
                </c:pt>
                <c:pt idx="364">
                  <c:v>1.4377689006002732E-2</c:v>
                </c:pt>
                <c:pt idx="365">
                  <c:v>1.4325322768349651E-2</c:v>
                </c:pt>
                <c:pt idx="366">
                  <c:v>1.4273289750010628E-2</c:v>
                </c:pt>
                <c:pt idx="367">
                  <c:v>1.4221586928858467E-2</c:v>
                </c:pt>
                <c:pt idx="368">
                  <c:v>1.4170211318309258E-2</c:v>
                </c:pt>
                <c:pt idx="369">
                  <c:v>1.4119159966809222E-2</c:v>
                </c:pt>
                <c:pt idx="370">
                  <c:v>1.4068429957330318E-2</c:v>
                </c:pt>
                <c:pt idx="371">
                  <c:v>1.4018018406874387E-2</c:v>
                </c:pt>
                <c:pt idx="372">
                  <c:v>1.3967922465985882E-2</c:v>
                </c:pt>
                <c:pt idx="373">
                  <c:v>1.3918139318272705E-2</c:v>
                </c:pt>
                <c:pt idx="374">
                  <c:v>1.3868666179935228E-2</c:v>
                </c:pt>
                <c:pt idx="375">
                  <c:v>1.3819500299303273E-2</c:v>
                </c:pt>
                <c:pt idx="376">
                  <c:v>1.3770638956380853E-2</c:v>
                </c:pt>
                <c:pt idx="377">
                  <c:v>1.3722079462398531E-2</c:v>
                </c:pt>
                <c:pt idx="378">
                  <c:v>1.367381915937335E-2</c:v>
                </c:pt>
                <c:pt idx="379">
                  <c:v>1.3625855419676002E-2</c:v>
                </c:pt>
                <c:pt idx="380">
                  <c:v>1.3578185645605343E-2</c:v>
                </c:pt>
                <c:pt idx="381">
                  <c:v>1.3530807268969805E-2</c:v>
                </c:pt>
                <c:pt idx="382">
                  <c:v>1.3483717750675903E-2</c:v>
                </c:pt>
                <c:pt idx="383">
                  <c:v>1.3436914580323443E-2</c:v>
                </c:pt>
                <c:pt idx="384">
                  <c:v>1.3390395275807413E-2</c:v>
                </c:pt>
                <c:pt idx="385">
                  <c:v>1.3344157382926406E-2</c:v>
                </c:pt>
                <c:pt idx="386">
                  <c:v>1.3298198474997584E-2</c:v>
                </c:pt>
                <c:pt idx="387">
                  <c:v>1.3252516152477706E-2</c:v>
                </c:pt>
                <c:pt idx="388">
                  <c:v>1.3207108042590563E-2</c:v>
                </c:pt>
                <c:pt idx="389">
                  <c:v>1.3161971798960337E-2</c:v>
                </c:pt>
                <c:pt idx="390">
                  <c:v>1.3117105101250951E-2</c:v>
                </c:pt>
                <c:pt idx="391">
                  <c:v>1.3072505654811252E-2</c:v>
                </c:pt>
                <c:pt idx="392">
                  <c:v>1.3028171190325948E-2</c:v>
                </c:pt>
                <c:pt idx="393">
                  <c:v>1.2984099463472103E-2</c:v>
                </c:pt>
                <c:pt idx="394">
                  <c:v>1.2940288254581198E-2</c:v>
                </c:pt>
                <c:pt idx="395">
                  <c:v>1.2896735368306619E-2</c:v>
                </c:pt>
                <c:pt idx="396">
                  <c:v>1.285343863329636E-2</c:v>
                </c:pt>
                <c:pt idx="397">
                  <c:v>1.2810395901871103E-2</c:v>
                </c:pt>
                <c:pt idx="398">
                  <c:v>1.276760504970726E-2</c:v>
                </c:pt>
                <c:pt idx="399">
                  <c:v>1.2725063975525131E-2</c:v>
                </c:pt>
                <c:pt idx="400">
                  <c:v>1.2682770600781974E-2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4-43A1-884A-ED5E4E06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96464"/>
        <c:axId val="599291984"/>
      </c:scatterChart>
      <c:valAx>
        <c:axId val="59929646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50" b="1">
                    <a:solidFill>
                      <a:schemeClr val="tx1"/>
                    </a:solidFill>
                  </a:rPr>
                  <a:t>Periodo</a:t>
                </a:r>
                <a:r>
                  <a:rPr lang="es-CL" sz="1050" b="1" baseline="0">
                    <a:solidFill>
                      <a:schemeClr val="tx1"/>
                    </a:solidFill>
                  </a:rPr>
                  <a:t> (seg)</a:t>
                </a:r>
              </a:p>
              <a:p>
                <a:pPr>
                  <a:defRPr/>
                </a:pP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9291984"/>
        <c:crosses val="autoZero"/>
        <c:crossBetween val="midCat"/>
      </c:valAx>
      <c:valAx>
        <c:axId val="59929198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s-CL"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So/g</a:t>
                </a:r>
              </a:p>
              <a:p>
                <a:pPr algn="ctr" rtl="0">
                  <a:defRPr lang="es-CL" sz="1050" b="1">
                    <a:solidFill>
                      <a:schemeClr val="tx1"/>
                    </a:solidFill>
                  </a:defRPr>
                </a:pPr>
                <a:endParaRPr lang="es-CL"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2.3214246111245469E-2"/>
              <c:y val="0.45256332816598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s-CL"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992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282388</xdr:colOff>
      <xdr:row>4</xdr:row>
      <xdr:rowOff>11206</xdr:rowOff>
    </xdr:from>
    <xdr:ext cx="3563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1BCCDD8-51B3-4320-AAD1-A9E6325DC550}"/>
                </a:ext>
              </a:extLst>
            </xdr:cNvPr>
            <xdr:cNvSpPr txBox="1"/>
          </xdr:nvSpPr>
          <xdr:spPr>
            <a:xfrm>
              <a:off x="1302123" y="280147"/>
              <a:ext cx="3563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CL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L" sz="1100" b="1" i="1">
                          <a:latin typeface="Cambria Math" panose="02040503050406030204" pitchFamily="18" charset="0"/>
                        </a:rPr>
                        <m:t>𝑨</m:t>
                      </m:r>
                    </m:e>
                    <m:sub>
                      <m:r>
                        <a:rPr lang="es-CL" sz="1100" b="1" i="1">
                          <a:latin typeface="Cambria Math" panose="02040503050406030204" pitchFamily="18" charset="0"/>
                        </a:rPr>
                        <m:t>𝟎</m:t>
                      </m:r>
                    </m:sub>
                  </m:sSub>
                </m:oMath>
              </a14:m>
              <a:r>
                <a:rPr lang="es-CL" sz="1100" b="1"/>
                <a:t>*g</a:t>
              </a: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1BCCDD8-51B3-4320-AAD1-A9E6325DC550}"/>
                </a:ext>
              </a:extLst>
            </xdr:cNvPr>
            <xdr:cNvSpPr txBox="1"/>
          </xdr:nvSpPr>
          <xdr:spPr>
            <a:xfrm>
              <a:off x="1302123" y="280147"/>
              <a:ext cx="3563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CL" sz="1100" b="1" i="0">
                  <a:latin typeface="Cambria Math" panose="02040503050406030204" pitchFamily="18" charset="0"/>
                </a:rPr>
                <a:t>𝑨_𝟎</a:t>
              </a:r>
              <a:r>
                <a:rPr lang="es-CL" sz="1100" b="1"/>
                <a:t>*g</a:t>
              </a:r>
            </a:p>
          </xdr:txBody>
        </xdr:sp>
      </mc:Fallback>
    </mc:AlternateContent>
    <xdr:clientData/>
  </xdr:oneCellAnchor>
  <xdr:oneCellAnchor>
    <xdr:from>
      <xdr:col>4</xdr:col>
      <xdr:colOff>192741</xdr:colOff>
      <xdr:row>22</xdr:row>
      <xdr:rowOff>198344</xdr:rowOff>
    </xdr:from>
    <xdr:ext cx="3313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06072F7-054D-4EDC-94F3-F025408D8021}"/>
                </a:ext>
              </a:extLst>
            </xdr:cNvPr>
            <xdr:cNvSpPr txBox="1"/>
          </xdr:nvSpPr>
          <xdr:spPr>
            <a:xfrm>
              <a:off x="2131359" y="3963520"/>
              <a:ext cx="331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e>
                      <m:sub>
                        <m:r>
                          <a:rPr lang="es-CL" sz="1100" b="1" i="1"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es-CL" sz="1100" b="1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CL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s-CL" sz="11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06072F7-054D-4EDC-94F3-F025408D8021}"/>
                </a:ext>
              </a:extLst>
            </xdr:cNvPr>
            <xdr:cNvSpPr txBox="1"/>
          </xdr:nvSpPr>
          <xdr:spPr>
            <a:xfrm>
              <a:off x="2131359" y="3963520"/>
              <a:ext cx="3313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1" i="0">
                  <a:latin typeface="Cambria Math" panose="02040503050406030204" pitchFamily="18" charset="0"/>
                </a:rPr>
                <a:t>𝑪_𝒎á𝒙</a:t>
              </a:r>
              <a:endParaRPr lang="es-CL" sz="1100" b="1"/>
            </a:p>
          </xdr:txBody>
        </xdr:sp>
      </mc:Fallback>
    </mc:AlternateContent>
    <xdr:clientData/>
  </xdr:oneCellAnchor>
  <xdr:oneCellAnchor>
    <xdr:from>
      <xdr:col>7</xdr:col>
      <xdr:colOff>271182</xdr:colOff>
      <xdr:row>7</xdr:row>
      <xdr:rowOff>11205</xdr:rowOff>
    </xdr:from>
    <xdr:ext cx="3563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E6235CC-357A-4A4C-B1DC-ED480E4B7556}"/>
                </a:ext>
              </a:extLst>
            </xdr:cNvPr>
            <xdr:cNvSpPr txBox="1"/>
          </xdr:nvSpPr>
          <xdr:spPr>
            <a:xfrm>
              <a:off x="1290917" y="4661646"/>
              <a:ext cx="3563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E6235CC-357A-4A4C-B1DC-ED480E4B7556}"/>
                </a:ext>
              </a:extLst>
            </xdr:cNvPr>
            <xdr:cNvSpPr txBox="1"/>
          </xdr:nvSpPr>
          <xdr:spPr>
            <a:xfrm>
              <a:off x="1290917" y="4661646"/>
              <a:ext cx="3563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100" b="0" i="0">
                  <a:latin typeface="Cambria Math" panose="02040503050406030204" pitchFamily="18" charset="0"/>
                </a:rPr>
                <a:t>𝐴_0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7</xdr:col>
      <xdr:colOff>243168</xdr:colOff>
      <xdr:row>12</xdr:row>
      <xdr:rowOff>187137</xdr:rowOff>
    </xdr:from>
    <xdr:ext cx="5125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FB13B44-FB48-4EF9-9231-0D2B0C362246}"/>
                </a:ext>
              </a:extLst>
            </xdr:cNvPr>
            <xdr:cNvSpPr txBox="1"/>
          </xdr:nvSpPr>
          <xdr:spPr>
            <a:xfrm>
              <a:off x="1262903" y="5790078"/>
              <a:ext cx="512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FB13B44-FB48-4EF9-9231-0D2B0C362246}"/>
                </a:ext>
              </a:extLst>
            </xdr:cNvPr>
            <xdr:cNvSpPr txBox="1"/>
          </xdr:nvSpPr>
          <xdr:spPr>
            <a:xfrm>
              <a:off x="1262903" y="5790078"/>
              <a:ext cx="512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1100" b="0" i="0">
                  <a:latin typeface="Cambria Math" panose="02040503050406030204" pitchFamily="18" charset="0"/>
                </a:rPr>
                <a:t>𝐼∗𝐶_𝑚á𝑥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7</xdr:col>
      <xdr:colOff>243168</xdr:colOff>
      <xdr:row>13</xdr:row>
      <xdr:rowOff>187137</xdr:rowOff>
    </xdr:from>
    <xdr:ext cx="5034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E774-D742-47D3-BDFC-08E3E6662C37}"/>
                </a:ext>
              </a:extLst>
            </xdr:cNvPr>
            <xdr:cNvSpPr txBox="1"/>
          </xdr:nvSpPr>
          <xdr:spPr>
            <a:xfrm>
              <a:off x="1262903" y="5980578"/>
              <a:ext cx="5034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E774-D742-47D3-BDFC-08E3E6662C37}"/>
                </a:ext>
              </a:extLst>
            </xdr:cNvPr>
            <xdr:cNvSpPr txBox="1"/>
          </xdr:nvSpPr>
          <xdr:spPr>
            <a:xfrm>
              <a:off x="1262903" y="5980578"/>
              <a:ext cx="5034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L" sz="1100" b="0" i="0">
                  <a:latin typeface="Cambria Math" panose="02040503050406030204" pitchFamily="18" charset="0"/>
                </a:rPr>
                <a:t>𝐼∗𝐶_𝑚𝑖𝑛</a:t>
              </a:r>
              <a:endParaRPr lang="es-CL" sz="1100"/>
            </a:p>
          </xdr:txBody>
        </xdr:sp>
      </mc:Fallback>
    </mc:AlternateContent>
    <xdr:clientData/>
  </xdr:oneCellAnchor>
  <xdr:twoCellAnchor>
    <xdr:from>
      <xdr:col>13</xdr:col>
      <xdr:colOff>448235</xdr:colOff>
      <xdr:row>3</xdr:row>
      <xdr:rowOff>180417</xdr:rowOff>
    </xdr:from>
    <xdr:to>
      <xdr:col>21</xdr:col>
      <xdr:colOff>33617</xdr:colOff>
      <xdr:row>22</xdr:row>
      <xdr:rowOff>44826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D35C254-D825-46E5-8686-4BFBB2126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10</xdr:row>
      <xdr:rowOff>9525</xdr:rowOff>
    </xdr:from>
    <xdr:to>
      <xdr:col>6</xdr:col>
      <xdr:colOff>390004</xdr:colOff>
      <xdr:row>13</xdr:row>
      <xdr:rowOff>28501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6CCD28-BD3C-44A0-8DE5-530EF5566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914525"/>
          <a:ext cx="4171429" cy="59047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9525</xdr:colOff>
      <xdr:row>15</xdr:row>
      <xdr:rowOff>57150</xdr:rowOff>
    </xdr:from>
    <xdr:to>
      <xdr:col>5</xdr:col>
      <xdr:colOff>647239</xdr:colOff>
      <xdr:row>20</xdr:row>
      <xdr:rowOff>85602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EF6EE5-EA6F-4455-94CA-A7914D1CB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2914650"/>
          <a:ext cx="3685714" cy="9809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9525</xdr:colOff>
      <xdr:row>22</xdr:row>
      <xdr:rowOff>28575</xdr:rowOff>
    </xdr:from>
    <xdr:to>
      <xdr:col>4</xdr:col>
      <xdr:colOff>685430</xdr:colOff>
      <xdr:row>26</xdr:row>
      <xdr:rowOff>123718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BC7386-4FA1-4C30-99D6-C685EA5C4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4219575"/>
          <a:ext cx="2961905" cy="85714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28</xdr:row>
      <xdr:rowOff>38100</xdr:rowOff>
    </xdr:from>
    <xdr:to>
      <xdr:col>7</xdr:col>
      <xdr:colOff>647048</xdr:colOff>
      <xdr:row>38</xdr:row>
      <xdr:rowOff>152148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71B60B2-6E87-4027-8D17-5B4E02836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5372100"/>
          <a:ext cx="5219048" cy="201904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19050</xdr:colOff>
      <xdr:row>40</xdr:row>
      <xdr:rowOff>57150</xdr:rowOff>
    </xdr:from>
    <xdr:to>
      <xdr:col>7</xdr:col>
      <xdr:colOff>599431</xdr:colOff>
      <xdr:row>49</xdr:row>
      <xdr:rowOff>47412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952C3C2-7C87-4459-8201-79E802C3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050" y="7677150"/>
          <a:ext cx="5152381" cy="17047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38100</xdr:colOff>
      <xdr:row>1</xdr:row>
      <xdr:rowOff>47625</xdr:rowOff>
    </xdr:from>
    <xdr:to>
      <xdr:col>7</xdr:col>
      <xdr:colOff>637529</xdr:colOff>
      <xdr:row>8</xdr:row>
      <xdr:rowOff>56982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84618CB-3A8D-42FA-8C15-D5840A760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0100" y="238125"/>
          <a:ext cx="5171429" cy="13428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352425</xdr:colOff>
      <xdr:row>26</xdr:row>
      <xdr:rowOff>171450</xdr:rowOff>
    </xdr:from>
    <xdr:to>
      <xdr:col>15</xdr:col>
      <xdr:colOff>152400</xdr:colOff>
      <xdr:row>39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0308E4C-97CD-44E2-AD7F-E376FAC25C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9465"/>
        <a:stretch/>
      </xdr:blipFill>
      <xdr:spPr>
        <a:xfrm>
          <a:off x="6448425" y="5124450"/>
          <a:ext cx="5133975" cy="23145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758638</xdr:colOff>
      <xdr:row>4</xdr:row>
      <xdr:rowOff>45383</xdr:rowOff>
    </xdr:from>
    <xdr:to>
      <xdr:col>7</xdr:col>
      <xdr:colOff>356957</xdr:colOff>
      <xdr:row>12</xdr:row>
      <xdr:rowOff>10645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ACE7BE-2056-4871-AC33-659AE1F81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2638" y="829795"/>
          <a:ext cx="6187378" cy="1489262"/>
        </a:xfrm>
        <a:prstGeom prst="rect">
          <a:avLst/>
        </a:prstGeom>
      </xdr:spPr>
    </xdr:pic>
    <xdr:clientData/>
  </xdr:twoCellAnchor>
  <xdr:twoCellAnchor editAs="oneCell">
    <xdr:from>
      <xdr:col>7</xdr:col>
      <xdr:colOff>672352</xdr:colOff>
      <xdr:row>55</xdr:row>
      <xdr:rowOff>22411</xdr:rowOff>
    </xdr:from>
    <xdr:to>
      <xdr:col>12</xdr:col>
      <xdr:colOff>289523</xdr:colOff>
      <xdr:row>66</xdr:row>
      <xdr:rowOff>89511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1235170-4B74-4B77-9B91-8FBF92E1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6352" y="13054852"/>
          <a:ext cx="3427171" cy="2162600"/>
        </a:xfrm>
        <a:prstGeom prst="rect">
          <a:avLst/>
        </a:prstGeom>
      </xdr:spPr>
    </xdr:pic>
    <xdr:clientData/>
  </xdr:twoCellAnchor>
  <xdr:twoCellAnchor editAs="oneCell">
    <xdr:from>
      <xdr:col>17</xdr:col>
      <xdr:colOff>470646</xdr:colOff>
      <xdr:row>24</xdr:row>
      <xdr:rowOff>56029</xdr:rowOff>
    </xdr:from>
    <xdr:to>
      <xdr:col>23</xdr:col>
      <xdr:colOff>166216</xdr:colOff>
      <xdr:row>32</xdr:row>
      <xdr:rowOff>109870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4E1BAB5-663A-4AD8-AF82-66C8642BB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24646" y="7205382"/>
          <a:ext cx="4267570" cy="1633870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</xdr:colOff>
      <xdr:row>35</xdr:row>
      <xdr:rowOff>190500</xdr:rowOff>
    </xdr:from>
    <xdr:to>
      <xdr:col>25</xdr:col>
      <xdr:colOff>63575</xdr:colOff>
      <xdr:row>43</xdr:row>
      <xdr:rowOff>128507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93CA82E-FE5E-4168-A4AF-6A43B4F45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60823" y="9513794"/>
          <a:ext cx="5352752" cy="1518036"/>
        </a:xfrm>
        <a:prstGeom prst="rect">
          <a:avLst/>
        </a:prstGeom>
      </xdr:spPr>
    </xdr:pic>
    <xdr:clientData/>
  </xdr:twoCellAnchor>
  <xdr:twoCellAnchor editAs="oneCell">
    <xdr:from>
      <xdr:col>19</xdr:col>
      <xdr:colOff>739587</xdr:colOff>
      <xdr:row>46</xdr:row>
      <xdr:rowOff>179294</xdr:rowOff>
    </xdr:from>
    <xdr:to>
      <xdr:col>25</xdr:col>
      <xdr:colOff>459543</xdr:colOff>
      <xdr:row>72</xdr:row>
      <xdr:rowOff>160360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38DB947-7375-42C9-9C5E-8F3DB37AE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17587" y="11676529"/>
          <a:ext cx="4291956" cy="4956478"/>
        </a:xfrm>
        <a:prstGeom prst="rect">
          <a:avLst/>
        </a:prstGeom>
      </xdr:spPr>
    </xdr:pic>
    <xdr:clientData/>
  </xdr:twoCellAnchor>
  <xdr:twoCellAnchor editAs="oneCell">
    <xdr:from>
      <xdr:col>19</xdr:col>
      <xdr:colOff>481853</xdr:colOff>
      <xdr:row>77</xdr:row>
      <xdr:rowOff>33618</xdr:rowOff>
    </xdr:from>
    <xdr:to>
      <xdr:col>25</xdr:col>
      <xdr:colOff>567601</xdr:colOff>
      <xdr:row>106</xdr:row>
      <xdr:rowOff>134066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1D1D0A7-08AE-406F-A141-E334E7F42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52912" y="17481177"/>
          <a:ext cx="4657748" cy="5669771"/>
        </a:xfrm>
        <a:prstGeom prst="rect">
          <a:avLst/>
        </a:prstGeom>
      </xdr:spPr>
    </xdr:pic>
    <xdr:clientData/>
  </xdr:twoCellAnchor>
  <xdr:twoCellAnchor editAs="oneCell">
    <xdr:from>
      <xdr:col>18</xdr:col>
      <xdr:colOff>224118</xdr:colOff>
      <xdr:row>111</xdr:row>
      <xdr:rowOff>78441</xdr:rowOff>
    </xdr:from>
    <xdr:to>
      <xdr:col>25</xdr:col>
      <xdr:colOff>462345</xdr:colOff>
      <xdr:row>118</xdr:row>
      <xdr:rowOff>144995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693134E-0592-4B3A-A0B8-A595C8294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33177" y="24036617"/>
          <a:ext cx="5572227" cy="1444877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119</xdr:row>
      <xdr:rowOff>123265</xdr:rowOff>
    </xdr:from>
    <xdr:to>
      <xdr:col>25</xdr:col>
      <xdr:colOff>119246</xdr:colOff>
      <xdr:row>149</xdr:row>
      <xdr:rowOff>75715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A5FC112-EE1E-40EE-B608-84BDB3606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352059" y="25594236"/>
          <a:ext cx="4310246" cy="5779509"/>
        </a:xfrm>
        <a:prstGeom prst="rect">
          <a:avLst/>
        </a:prstGeom>
      </xdr:spPr>
    </xdr:pic>
    <xdr:clientData/>
  </xdr:twoCellAnchor>
  <xdr:twoCellAnchor editAs="oneCell">
    <xdr:from>
      <xdr:col>2</xdr:col>
      <xdr:colOff>201706</xdr:colOff>
      <xdr:row>83</xdr:row>
      <xdr:rowOff>89647</xdr:rowOff>
    </xdr:from>
    <xdr:to>
      <xdr:col>5</xdr:col>
      <xdr:colOff>1116582</xdr:colOff>
      <xdr:row>96</xdr:row>
      <xdr:rowOff>27372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592E350-9AA9-4823-9788-FD970B224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25706" y="18702618"/>
          <a:ext cx="5486876" cy="2414225"/>
        </a:xfrm>
        <a:prstGeom prst="rect">
          <a:avLst/>
        </a:prstGeom>
      </xdr:spPr>
    </xdr:pic>
    <xdr:clientData/>
  </xdr:twoCellAnchor>
  <xdr:twoCellAnchor editAs="oneCell">
    <xdr:from>
      <xdr:col>1</xdr:col>
      <xdr:colOff>515472</xdr:colOff>
      <xdr:row>194</xdr:row>
      <xdr:rowOff>123265</xdr:rowOff>
    </xdr:from>
    <xdr:to>
      <xdr:col>6</xdr:col>
      <xdr:colOff>324971</xdr:colOff>
      <xdr:row>202</xdr:row>
      <xdr:rowOff>115029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A9C1632-CA12-4870-AC50-8236B59A2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7472" y="37685383"/>
          <a:ext cx="6398558" cy="15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885265</xdr:colOff>
      <xdr:row>213</xdr:row>
      <xdr:rowOff>123265</xdr:rowOff>
    </xdr:from>
    <xdr:to>
      <xdr:col>12</xdr:col>
      <xdr:colOff>545082</xdr:colOff>
      <xdr:row>226</xdr:row>
      <xdr:rowOff>60990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68C9974-51FC-4C4D-8784-2E689ACD9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81265" y="41338500"/>
          <a:ext cx="5486876" cy="2414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714375</xdr:colOff>
      <xdr:row>10</xdr:row>
      <xdr:rowOff>38100</xdr:rowOff>
    </xdr:from>
    <xdr:to>
      <xdr:col>12</xdr:col>
      <xdr:colOff>47042</xdr:colOff>
      <xdr:row>39</xdr:row>
      <xdr:rowOff>151695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DD364C-4F41-4302-8F76-A50088065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1943100"/>
          <a:ext cx="4666667" cy="563809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695324</xdr:colOff>
      <xdr:row>1</xdr:row>
      <xdr:rowOff>9525</xdr:rowOff>
    </xdr:from>
    <xdr:to>
      <xdr:col>12</xdr:col>
      <xdr:colOff>57149</xdr:colOff>
      <xdr:row>9</xdr:row>
      <xdr:rowOff>156365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72A101-7701-4110-864A-30CA9A3A3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5324" y="200025"/>
          <a:ext cx="4695825" cy="16708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1</xdr:row>
      <xdr:rowOff>171450</xdr:rowOff>
    </xdr:from>
    <xdr:to>
      <xdr:col>10</xdr:col>
      <xdr:colOff>628138</xdr:colOff>
      <xdr:row>11</xdr:row>
      <xdr:rowOff>56926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26AC8A-4EE6-4915-AB90-C99DCE5A9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361950"/>
          <a:ext cx="4095238" cy="17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11</xdr:row>
      <xdr:rowOff>47625</xdr:rowOff>
    </xdr:from>
    <xdr:to>
      <xdr:col>11</xdr:col>
      <xdr:colOff>113751</xdr:colOff>
      <xdr:row>17</xdr:row>
      <xdr:rowOff>161768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89ACB5-286A-442F-A73B-1C8094C98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5275" y="2143125"/>
          <a:ext cx="4390476" cy="12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18</xdr:row>
      <xdr:rowOff>12727</xdr:rowOff>
    </xdr:from>
    <xdr:to>
      <xdr:col>10</xdr:col>
      <xdr:colOff>742950</xdr:colOff>
      <xdr:row>24</xdr:row>
      <xdr:rowOff>98810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3EB1FB-C801-4A19-A18F-B34388244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29075" y="3441727"/>
          <a:ext cx="4333875" cy="12290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1</xdr:row>
      <xdr:rowOff>85725</xdr:rowOff>
    </xdr:from>
    <xdr:to>
      <xdr:col>10</xdr:col>
      <xdr:colOff>199511</xdr:colOff>
      <xdr:row>26</xdr:row>
      <xdr:rowOff>104177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DAFA6D-40C2-4FB0-9326-E36382B25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276225"/>
          <a:ext cx="4114286" cy="478095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1</xdr:row>
      <xdr:rowOff>38100</xdr:rowOff>
    </xdr:from>
    <xdr:to>
      <xdr:col>10</xdr:col>
      <xdr:colOff>228018</xdr:colOff>
      <xdr:row>30</xdr:row>
      <xdr:rowOff>180267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457B01-E0EF-4F99-B793-C6BEAFD7F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228600"/>
          <a:ext cx="4657143" cy="5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30</xdr:row>
      <xdr:rowOff>168439</xdr:rowOff>
    </xdr:from>
    <xdr:to>
      <xdr:col>10</xdr:col>
      <xdr:colOff>209550</xdr:colOff>
      <xdr:row>61</xdr:row>
      <xdr:rowOff>189797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D1BBC8-7F68-406F-9F59-1637B7110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6600" y="5883439"/>
          <a:ext cx="4552950" cy="5926858"/>
        </a:xfrm>
        <a:prstGeom prst="rect">
          <a:avLst/>
        </a:prstGeom>
      </xdr:spPr>
    </xdr:pic>
    <xdr:clientData/>
  </xdr:twoCellAnchor>
  <xdr:twoCellAnchor editAs="oneCell">
    <xdr:from>
      <xdr:col>4</xdr:col>
      <xdr:colOff>230758</xdr:colOff>
      <xdr:row>62</xdr:row>
      <xdr:rowOff>19050</xdr:rowOff>
    </xdr:from>
    <xdr:to>
      <xdr:col>10</xdr:col>
      <xdr:colOff>276225</xdr:colOff>
      <xdr:row>80</xdr:row>
      <xdr:rowOff>94875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6E6F8A-D1E1-4306-A234-1F5727C91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8758" y="11830050"/>
          <a:ext cx="4617467" cy="35048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8</xdr:row>
      <xdr:rowOff>19050</xdr:rowOff>
    </xdr:from>
    <xdr:to>
      <xdr:col>9</xdr:col>
      <xdr:colOff>571096</xdr:colOff>
      <xdr:row>37</xdr:row>
      <xdr:rowOff>97260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897279-EB4A-428F-8F37-4D388286D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0" y="1543050"/>
          <a:ext cx="4133446" cy="56027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247650</xdr:colOff>
      <xdr:row>2</xdr:row>
      <xdr:rowOff>66675</xdr:rowOff>
    </xdr:from>
    <xdr:to>
      <xdr:col>9</xdr:col>
      <xdr:colOff>652462</xdr:colOff>
      <xdr:row>7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239E5D-53D4-44CA-9321-1E27F6867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5650" y="447675"/>
          <a:ext cx="4214812" cy="9906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272332</xdr:colOff>
      <xdr:row>37</xdr:row>
      <xdr:rowOff>171449</xdr:rowOff>
    </xdr:from>
    <xdr:to>
      <xdr:col>9</xdr:col>
      <xdr:colOff>647700</xdr:colOff>
      <xdr:row>71</xdr:row>
      <xdr:rowOff>27570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FCFCB23-022B-479F-93B3-8BCEA5C77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20332" y="7219949"/>
          <a:ext cx="4185368" cy="633312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266700</xdr:colOff>
      <xdr:row>71</xdr:row>
      <xdr:rowOff>133349</xdr:rowOff>
    </xdr:from>
    <xdr:to>
      <xdr:col>9</xdr:col>
      <xdr:colOff>658150</xdr:colOff>
      <xdr:row>102</xdr:row>
      <xdr:rowOff>27900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84CC608-27C0-4961-8B5B-135B922A8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14700" y="13658849"/>
          <a:ext cx="4201450" cy="580005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8362-14B7-4459-AB03-602B376418B3}">
  <dimension ref="C1:M406"/>
  <sheetViews>
    <sheetView tabSelected="1" topLeftCell="G1" zoomScale="89" zoomScaleNormal="85" workbookViewId="0">
      <selection activeCell="I25" sqref="I25:J45"/>
    </sheetView>
  </sheetViews>
  <sheetFormatPr baseColWidth="10" defaultRowHeight="15" x14ac:dyDescent="0.2"/>
  <cols>
    <col min="2" max="2" width="2" customWidth="1"/>
    <col min="3" max="3" width="13.33203125" bestFit="1" customWidth="1"/>
    <col min="4" max="4" width="13.6640625" bestFit="1" customWidth="1"/>
    <col min="5" max="5" width="7.83203125" customWidth="1"/>
    <col min="8" max="8" width="12.1640625" bestFit="1" customWidth="1"/>
  </cols>
  <sheetData>
    <row r="1" spans="3:13" ht="9.75" customHeight="1" thickBot="1" x14ac:dyDescent="0.25"/>
    <row r="2" spans="3:13" ht="16" thickBot="1" x14ac:dyDescent="0.25">
      <c r="C2" s="98" t="s">
        <v>22</v>
      </c>
      <c r="D2" s="99"/>
      <c r="F2" s="102" t="s">
        <v>26</v>
      </c>
      <c r="G2" s="103"/>
      <c r="H2" s="103"/>
      <c r="I2" s="103"/>
      <c r="J2" s="103"/>
      <c r="K2" s="104"/>
    </row>
    <row r="3" spans="3:13" ht="16" thickBot="1" x14ac:dyDescent="0.25">
      <c r="C3" s="100" t="s">
        <v>23</v>
      </c>
      <c r="D3" s="101"/>
    </row>
    <row r="4" spans="3:13" ht="16" thickBot="1" x14ac:dyDescent="0.25">
      <c r="H4" s="44" t="s">
        <v>0</v>
      </c>
      <c r="I4" s="44">
        <v>4</v>
      </c>
      <c r="J4" s="44" t="s">
        <v>27</v>
      </c>
    </row>
    <row r="5" spans="3:13" ht="16" thickBot="1" x14ac:dyDescent="0.25">
      <c r="C5" s="22" t="s">
        <v>5</v>
      </c>
      <c r="D5" s="23"/>
      <c r="E5" s="24" t="s">
        <v>20</v>
      </c>
      <c r="H5" t="s">
        <v>28</v>
      </c>
      <c r="I5">
        <v>0.01</v>
      </c>
      <c r="L5" s="32" t="s">
        <v>0</v>
      </c>
      <c r="M5" s="38" t="s">
        <v>21</v>
      </c>
    </row>
    <row r="6" spans="3:13" x14ac:dyDescent="0.2">
      <c r="C6" s="4">
        <v>1</v>
      </c>
      <c r="D6" s="14">
        <v>0.2</v>
      </c>
      <c r="E6" s="15">
        <v>0.5</v>
      </c>
      <c r="H6" s="22" t="s">
        <v>14</v>
      </c>
      <c r="I6" s="35">
        <v>3</v>
      </c>
      <c r="L6" s="42">
        <v>1E-3</v>
      </c>
      <c r="M6" s="39">
        <f t="shared" ref="M6:M69" si="0">+MIN($I$14,2.75*$I$8*$I$12/$I$9*($I$10/L6)^$I$11*(0.05/$I$13)^0.4)</f>
        <v>0.27600000000000002</v>
      </c>
    </row>
    <row r="7" spans="3:13" x14ac:dyDescent="0.2">
      <c r="C7" s="4">
        <v>2</v>
      </c>
      <c r="D7" s="14">
        <v>0.3</v>
      </c>
      <c r="E7" s="16">
        <v>0.75</v>
      </c>
      <c r="H7" s="33" t="s">
        <v>15</v>
      </c>
      <c r="I7" s="36" t="s">
        <v>2</v>
      </c>
      <c r="J7" t="s">
        <v>24</v>
      </c>
      <c r="L7" s="12">
        <v>0.01</v>
      </c>
      <c r="M7" s="40">
        <f t="shared" si="0"/>
        <v>0.27600000000000002</v>
      </c>
    </row>
    <row r="8" spans="3:13" ht="16" thickBot="1" x14ac:dyDescent="0.25">
      <c r="C8" s="6">
        <v>3</v>
      </c>
      <c r="D8" s="17">
        <v>0.4</v>
      </c>
      <c r="E8" s="18">
        <v>1</v>
      </c>
      <c r="H8" s="33"/>
      <c r="I8" s="36">
        <f>+VLOOKUP(I6,C6:D8,2,FALSE)</f>
        <v>0.4</v>
      </c>
      <c r="L8" s="12">
        <f>L7+0.01</f>
        <v>0.02</v>
      </c>
      <c r="M8" s="40">
        <f t="shared" si="0"/>
        <v>0.27600000000000002</v>
      </c>
    </row>
    <row r="9" spans="3:13" x14ac:dyDescent="0.2">
      <c r="H9" s="33" t="s">
        <v>10</v>
      </c>
      <c r="I9" s="36">
        <v>5</v>
      </c>
      <c r="L9" s="12">
        <f t="shared" ref="L9:L72" si="1">L8+0.01</f>
        <v>0.03</v>
      </c>
      <c r="M9" s="40">
        <f t="shared" si="0"/>
        <v>0.27600000000000002</v>
      </c>
    </row>
    <row r="10" spans="3:13" ht="16" thickBot="1" x14ac:dyDescent="0.25">
      <c r="H10" s="33" t="s">
        <v>25</v>
      </c>
      <c r="I10" s="36">
        <f>+VLOOKUP(I7,C18:D21,2,FALSE)</f>
        <v>0.35</v>
      </c>
      <c r="L10" s="12">
        <f t="shared" si="1"/>
        <v>0.04</v>
      </c>
      <c r="M10" s="40">
        <f t="shared" si="0"/>
        <v>0.27600000000000002</v>
      </c>
    </row>
    <row r="11" spans="3:13" x14ac:dyDescent="0.2">
      <c r="C11" s="94" t="s">
        <v>19</v>
      </c>
      <c r="D11" s="95"/>
      <c r="F11" s="25" t="s">
        <v>9</v>
      </c>
      <c r="H11" s="33" t="s">
        <v>8</v>
      </c>
      <c r="I11" s="36">
        <f>+VLOOKUP(I7,C18:E21,3,FALSE)</f>
        <v>1.33</v>
      </c>
      <c r="L11" s="12">
        <f t="shared" si="1"/>
        <v>0.05</v>
      </c>
      <c r="M11" s="40">
        <f t="shared" si="0"/>
        <v>0.27600000000000002</v>
      </c>
    </row>
    <row r="12" spans="3:13" x14ac:dyDescent="0.2">
      <c r="C12" s="9" t="s">
        <v>16</v>
      </c>
      <c r="D12" s="10">
        <v>1.2</v>
      </c>
      <c r="F12" s="19">
        <v>0.02</v>
      </c>
      <c r="H12" s="33" t="s">
        <v>1</v>
      </c>
      <c r="I12" s="36">
        <v>1.2</v>
      </c>
      <c r="L12" s="12">
        <f t="shared" si="1"/>
        <v>6.0000000000000005E-2</v>
      </c>
      <c r="M12" s="40">
        <f t="shared" si="0"/>
        <v>0.27600000000000002</v>
      </c>
    </row>
    <row r="13" spans="3:13" x14ac:dyDescent="0.2">
      <c r="C13" s="4" t="s">
        <v>17</v>
      </c>
      <c r="D13" s="5">
        <v>1</v>
      </c>
      <c r="F13" s="20">
        <v>0.03</v>
      </c>
      <c r="H13" s="33" t="s">
        <v>9</v>
      </c>
      <c r="I13" s="36">
        <v>0.03</v>
      </c>
      <c r="L13" s="12">
        <f t="shared" si="1"/>
        <v>7.0000000000000007E-2</v>
      </c>
      <c r="M13" s="40">
        <f t="shared" si="0"/>
        <v>0.27600000000000002</v>
      </c>
    </row>
    <row r="14" spans="3:13" ht="16" thickBot="1" x14ac:dyDescent="0.25">
      <c r="C14" s="6" t="s">
        <v>18</v>
      </c>
      <c r="D14" s="8">
        <v>0.8</v>
      </c>
      <c r="F14" s="21">
        <v>0.05</v>
      </c>
      <c r="H14" s="33"/>
      <c r="I14" s="36">
        <f>IF(I13=0.02,I12*VLOOKUP(I9,C26:F30,2,FALSE),IF(I13=0.03,I12*VLOOKUP(I9,C26:F30,3,FALSE),I12*VLOOKUP(I9,C26:F30,4,FALSE)))*VLOOKUP(I6,C6:E8,3,FALSE)</f>
        <v>0.27600000000000002</v>
      </c>
      <c r="L14" s="12">
        <f t="shared" si="1"/>
        <v>0.08</v>
      </c>
      <c r="M14" s="40">
        <f t="shared" si="0"/>
        <v>0.27600000000000002</v>
      </c>
    </row>
    <row r="15" spans="3:13" ht="16" thickBot="1" x14ac:dyDescent="0.25">
      <c r="H15" s="34"/>
      <c r="I15" s="37">
        <f>I12*0.25*I8</f>
        <v>0.12</v>
      </c>
      <c r="L15" s="12">
        <f t="shared" si="1"/>
        <v>0.09</v>
      </c>
      <c r="M15" s="40">
        <f t="shared" si="0"/>
        <v>0.27600000000000002</v>
      </c>
    </row>
    <row r="16" spans="3:13" ht="16" thickBot="1" x14ac:dyDescent="0.25">
      <c r="L16" s="12">
        <f t="shared" si="1"/>
        <v>9.9999999999999992E-2</v>
      </c>
      <c r="M16" s="40">
        <f t="shared" si="0"/>
        <v>0.27600000000000002</v>
      </c>
    </row>
    <row r="17" spans="3:13" x14ac:dyDescent="0.2">
      <c r="C17" s="22" t="s">
        <v>6</v>
      </c>
      <c r="D17" s="26" t="s">
        <v>7</v>
      </c>
      <c r="E17" s="27" t="s">
        <v>8</v>
      </c>
      <c r="L17" s="12">
        <f t="shared" si="1"/>
        <v>0.10999999999999999</v>
      </c>
      <c r="M17" s="40">
        <f t="shared" si="0"/>
        <v>0.27600000000000002</v>
      </c>
    </row>
    <row r="18" spans="3:13" x14ac:dyDescent="0.2">
      <c r="C18" s="4" t="s">
        <v>1</v>
      </c>
      <c r="D18" s="1">
        <v>0.2</v>
      </c>
      <c r="E18" s="5">
        <v>1</v>
      </c>
      <c r="L18" s="12">
        <f t="shared" si="1"/>
        <v>0.11999999999999998</v>
      </c>
      <c r="M18" s="40">
        <f t="shared" si="0"/>
        <v>0.27600000000000002</v>
      </c>
    </row>
    <row r="19" spans="3:13" x14ac:dyDescent="0.2">
      <c r="C19" s="4" t="s">
        <v>2</v>
      </c>
      <c r="D19" s="1">
        <v>0.35</v>
      </c>
      <c r="E19" s="5">
        <v>1.33</v>
      </c>
      <c r="L19" s="12">
        <f t="shared" si="1"/>
        <v>0.12999999999999998</v>
      </c>
      <c r="M19" s="40">
        <f t="shared" si="0"/>
        <v>0.27600000000000002</v>
      </c>
    </row>
    <row r="20" spans="3:13" x14ac:dyDescent="0.2">
      <c r="C20" s="4" t="s">
        <v>3</v>
      </c>
      <c r="D20" s="1">
        <v>0.62</v>
      </c>
      <c r="E20" s="5">
        <v>1.8</v>
      </c>
      <c r="J20" t="e">
        <f>+srt</f>
        <v>#NAME?</v>
      </c>
      <c r="L20" s="12">
        <f t="shared" si="1"/>
        <v>0.13999999999999999</v>
      </c>
      <c r="M20" s="40">
        <f t="shared" si="0"/>
        <v>0.27600000000000002</v>
      </c>
    </row>
    <row r="21" spans="3:13" ht="16" thickBot="1" x14ac:dyDescent="0.25">
      <c r="C21" s="6" t="s">
        <v>4</v>
      </c>
      <c r="D21" s="7">
        <v>1.35</v>
      </c>
      <c r="E21" s="8">
        <v>1.8</v>
      </c>
      <c r="L21" s="12">
        <f t="shared" si="1"/>
        <v>0.15</v>
      </c>
      <c r="M21" s="40">
        <f t="shared" si="0"/>
        <v>0.27600000000000002</v>
      </c>
    </row>
    <row r="22" spans="3:13" x14ac:dyDescent="0.2">
      <c r="L22" s="12">
        <f t="shared" si="1"/>
        <v>0.16</v>
      </c>
      <c r="M22" s="40">
        <f t="shared" si="0"/>
        <v>0.27600000000000002</v>
      </c>
    </row>
    <row r="23" spans="3:13" ht="16" thickBot="1" x14ac:dyDescent="0.25">
      <c r="L23" s="12">
        <f t="shared" si="1"/>
        <v>0.17</v>
      </c>
      <c r="M23" s="40">
        <f t="shared" si="0"/>
        <v>0.27600000000000002</v>
      </c>
    </row>
    <row r="24" spans="3:13" x14ac:dyDescent="0.2">
      <c r="C24" s="96" t="s">
        <v>10</v>
      </c>
      <c r="D24" s="28"/>
      <c r="E24" s="29"/>
      <c r="F24" s="24"/>
      <c r="L24" s="12">
        <f t="shared" si="1"/>
        <v>0.18000000000000002</v>
      </c>
      <c r="M24" s="40">
        <f t="shared" si="0"/>
        <v>0.27600000000000002</v>
      </c>
    </row>
    <row r="25" spans="3:13" x14ac:dyDescent="0.2">
      <c r="C25" s="97"/>
      <c r="D25" s="30" t="s">
        <v>11</v>
      </c>
      <c r="E25" s="30" t="s">
        <v>12</v>
      </c>
      <c r="F25" s="31" t="s">
        <v>13</v>
      </c>
      <c r="I25">
        <v>1E-3</v>
      </c>
      <c r="J25">
        <v>0.48</v>
      </c>
      <c r="L25" s="12">
        <f t="shared" si="1"/>
        <v>0.19000000000000003</v>
      </c>
      <c r="M25" s="40">
        <f t="shared" si="0"/>
        <v>0.27600000000000002</v>
      </c>
    </row>
    <row r="26" spans="3:13" x14ac:dyDescent="0.2">
      <c r="C26" s="9">
        <v>1</v>
      </c>
      <c r="D26" s="3">
        <v>0.79</v>
      </c>
      <c r="E26" s="3">
        <v>0.68</v>
      </c>
      <c r="F26" s="10">
        <v>0.55000000000000004</v>
      </c>
      <c r="I26">
        <v>0.2</v>
      </c>
      <c r="J26">
        <v>0.47599999999999998</v>
      </c>
      <c r="L26" s="12">
        <f t="shared" si="1"/>
        <v>0.20000000000000004</v>
      </c>
      <c r="M26" s="40">
        <f t="shared" si="0"/>
        <v>0.27600000000000002</v>
      </c>
    </row>
    <row r="27" spans="3:13" x14ac:dyDescent="0.2">
      <c r="C27" s="4">
        <v>2</v>
      </c>
      <c r="D27" s="2">
        <v>0.6</v>
      </c>
      <c r="E27" s="2">
        <v>0.49</v>
      </c>
      <c r="F27" s="5">
        <v>0.42</v>
      </c>
      <c r="I27">
        <v>0.4</v>
      </c>
      <c r="J27">
        <v>0.23799999999999999</v>
      </c>
      <c r="L27" s="12">
        <f t="shared" si="1"/>
        <v>0.21000000000000005</v>
      </c>
      <c r="M27" s="40">
        <f t="shared" si="0"/>
        <v>0.27600000000000002</v>
      </c>
    </row>
    <row r="28" spans="3:13" x14ac:dyDescent="0.2">
      <c r="C28" s="4">
        <v>3</v>
      </c>
      <c r="D28" s="2">
        <v>0.4</v>
      </c>
      <c r="E28" s="2">
        <v>0.34</v>
      </c>
      <c r="F28" s="5">
        <v>0.28000000000000003</v>
      </c>
      <c r="I28">
        <v>0.6</v>
      </c>
      <c r="J28">
        <v>0.159</v>
      </c>
      <c r="L28" s="12">
        <f t="shared" si="1"/>
        <v>0.22000000000000006</v>
      </c>
      <c r="M28" s="40">
        <f t="shared" si="0"/>
        <v>0.27600000000000002</v>
      </c>
    </row>
    <row r="29" spans="3:13" x14ac:dyDescent="0.2">
      <c r="C29" s="4">
        <v>4</v>
      </c>
      <c r="D29" s="2">
        <v>0.32</v>
      </c>
      <c r="E29" s="2">
        <v>0.27</v>
      </c>
      <c r="F29" s="5">
        <v>0.22</v>
      </c>
      <c r="I29">
        <v>0.8</v>
      </c>
      <c r="J29">
        <v>0.11899999999999999</v>
      </c>
      <c r="L29" s="12">
        <f t="shared" si="1"/>
        <v>0.23000000000000007</v>
      </c>
      <c r="M29" s="40">
        <f t="shared" si="0"/>
        <v>0.27600000000000002</v>
      </c>
    </row>
    <row r="30" spans="3:13" ht="16" thickBot="1" x14ac:dyDescent="0.25">
      <c r="C30" s="6">
        <v>5</v>
      </c>
      <c r="D30" s="11">
        <v>0.26</v>
      </c>
      <c r="E30" s="11">
        <v>0.23</v>
      </c>
      <c r="F30" s="8">
        <v>0.18</v>
      </c>
      <c r="I30">
        <v>1</v>
      </c>
      <c r="J30">
        <v>9.5000000000000001E-2</v>
      </c>
      <c r="L30" s="12">
        <f t="shared" si="1"/>
        <v>0.24000000000000007</v>
      </c>
      <c r="M30" s="40">
        <f t="shared" si="0"/>
        <v>0.27600000000000002</v>
      </c>
    </row>
    <row r="31" spans="3:13" x14ac:dyDescent="0.2">
      <c r="I31">
        <v>1.2</v>
      </c>
      <c r="J31">
        <v>7.9000000000000001E-2</v>
      </c>
      <c r="L31" s="12">
        <f t="shared" si="1"/>
        <v>0.25000000000000006</v>
      </c>
      <c r="M31" s="40">
        <f t="shared" si="0"/>
        <v>0.27600000000000002</v>
      </c>
    </row>
    <row r="32" spans="3:13" x14ac:dyDescent="0.2">
      <c r="I32">
        <v>1.4</v>
      </c>
      <c r="J32">
        <v>6.8000000000000005E-2</v>
      </c>
      <c r="L32" s="12">
        <f t="shared" si="1"/>
        <v>0.26000000000000006</v>
      </c>
      <c r="M32" s="40">
        <f t="shared" si="0"/>
        <v>0.27600000000000002</v>
      </c>
    </row>
    <row r="33" spans="9:13" x14ac:dyDescent="0.2">
      <c r="I33">
        <v>1.6</v>
      </c>
      <c r="J33">
        <v>0.06</v>
      </c>
      <c r="L33" s="12">
        <f t="shared" si="1"/>
        <v>0.27000000000000007</v>
      </c>
      <c r="M33" s="40">
        <f t="shared" si="0"/>
        <v>0.27600000000000002</v>
      </c>
    </row>
    <row r="34" spans="9:13" x14ac:dyDescent="0.2">
      <c r="I34">
        <v>1.8</v>
      </c>
      <c r="J34">
        <v>5.2999999999999999E-2</v>
      </c>
      <c r="L34" s="12">
        <f t="shared" si="1"/>
        <v>0.28000000000000008</v>
      </c>
      <c r="M34" s="40">
        <f t="shared" si="0"/>
        <v>0.27600000000000002</v>
      </c>
    </row>
    <row r="35" spans="9:13" x14ac:dyDescent="0.2">
      <c r="I35">
        <v>2</v>
      </c>
      <c r="J35">
        <v>4.8000000000000001E-2</v>
      </c>
      <c r="L35" s="12">
        <f t="shared" si="1"/>
        <v>0.29000000000000009</v>
      </c>
      <c r="M35" s="40">
        <f t="shared" si="0"/>
        <v>0.27600000000000002</v>
      </c>
    </row>
    <row r="36" spans="9:13" x14ac:dyDescent="0.2">
      <c r="I36">
        <v>2.2000000000000002</v>
      </c>
      <c r="J36">
        <v>4.2999999999999997E-2</v>
      </c>
      <c r="L36" s="12">
        <f t="shared" si="1"/>
        <v>0.3000000000000001</v>
      </c>
      <c r="M36" s="40">
        <f t="shared" si="0"/>
        <v>0.27600000000000002</v>
      </c>
    </row>
    <row r="37" spans="9:13" x14ac:dyDescent="0.2">
      <c r="I37">
        <v>2.4</v>
      </c>
      <c r="J37">
        <v>0.04</v>
      </c>
      <c r="L37" s="12">
        <f t="shared" si="1"/>
        <v>0.31000000000000011</v>
      </c>
      <c r="M37" s="40">
        <f t="shared" si="0"/>
        <v>0.27600000000000002</v>
      </c>
    </row>
    <row r="38" spans="9:13" x14ac:dyDescent="0.2">
      <c r="I38">
        <v>2.6</v>
      </c>
      <c r="J38">
        <v>3.6999999999999998E-2</v>
      </c>
      <c r="L38" s="12">
        <f t="shared" si="1"/>
        <v>0.32000000000000012</v>
      </c>
      <c r="M38" s="40">
        <f t="shared" si="0"/>
        <v>0.27600000000000002</v>
      </c>
    </row>
    <row r="39" spans="9:13" x14ac:dyDescent="0.2">
      <c r="I39">
        <v>2.8</v>
      </c>
      <c r="J39">
        <v>3.4000000000000002E-2</v>
      </c>
      <c r="L39" s="12">
        <f t="shared" si="1"/>
        <v>0.33000000000000013</v>
      </c>
      <c r="M39" s="40">
        <f t="shared" si="0"/>
        <v>0.27600000000000002</v>
      </c>
    </row>
    <row r="40" spans="9:13" x14ac:dyDescent="0.2">
      <c r="I40">
        <v>3</v>
      </c>
      <c r="J40">
        <v>3.2000000000000001E-2</v>
      </c>
      <c r="L40" s="12">
        <f t="shared" si="1"/>
        <v>0.34000000000000014</v>
      </c>
      <c r="M40" s="40">
        <f t="shared" si="0"/>
        <v>0.27600000000000002</v>
      </c>
    </row>
    <row r="41" spans="9:13" x14ac:dyDescent="0.2">
      <c r="I41">
        <v>3.2</v>
      </c>
      <c r="J41">
        <v>0.03</v>
      </c>
      <c r="L41" s="12">
        <f t="shared" si="1"/>
        <v>0.35000000000000014</v>
      </c>
      <c r="M41" s="40">
        <f t="shared" si="0"/>
        <v>0.27600000000000002</v>
      </c>
    </row>
    <row r="42" spans="9:13" x14ac:dyDescent="0.2">
      <c r="I42">
        <v>3.4</v>
      </c>
      <c r="J42">
        <v>2.8000000000000001E-2</v>
      </c>
      <c r="L42" s="12">
        <f t="shared" si="1"/>
        <v>0.36000000000000015</v>
      </c>
      <c r="M42" s="40">
        <f t="shared" si="0"/>
        <v>0.27600000000000002</v>
      </c>
    </row>
    <row r="43" spans="9:13" x14ac:dyDescent="0.2">
      <c r="I43">
        <v>3.6</v>
      </c>
      <c r="J43">
        <v>2.5999999999999999E-2</v>
      </c>
      <c r="L43" s="12">
        <f t="shared" si="1"/>
        <v>0.37000000000000016</v>
      </c>
      <c r="M43" s="40">
        <f t="shared" si="0"/>
        <v>0.27600000000000002</v>
      </c>
    </row>
    <row r="44" spans="9:13" x14ac:dyDescent="0.2">
      <c r="I44">
        <v>3.8</v>
      </c>
      <c r="J44">
        <v>2.5000000000000001E-2</v>
      </c>
      <c r="L44" s="12">
        <f t="shared" si="1"/>
        <v>0.38000000000000017</v>
      </c>
      <c r="M44" s="40">
        <f t="shared" si="0"/>
        <v>0.27600000000000002</v>
      </c>
    </row>
    <row r="45" spans="9:13" x14ac:dyDescent="0.2">
      <c r="I45">
        <v>4</v>
      </c>
      <c r="J45">
        <v>2.4E-2</v>
      </c>
      <c r="L45" s="12">
        <f t="shared" si="1"/>
        <v>0.39000000000000018</v>
      </c>
      <c r="M45" s="40">
        <f t="shared" si="0"/>
        <v>0.27600000000000002</v>
      </c>
    </row>
    <row r="46" spans="9:13" x14ac:dyDescent="0.2">
      <c r="L46" s="12">
        <f t="shared" si="1"/>
        <v>0.40000000000000019</v>
      </c>
      <c r="M46" s="40">
        <f t="shared" si="0"/>
        <v>0.27115282734324914</v>
      </c>
    </row>
    <row r="47" spans="9:13" x14ac:dyDescent="0.2">
      <c r="L47" s="12">
        <f t="shared" si="1"/>
        <v>0.4100000000000002</v>
      </c>
      <c r="M47" s="40">
        <f t="shared" si="0"/>
        <v>0.26239248724051528</v>
      </c>
    </row>
    <row r="48" spans="9:13" x14ac:dyDescent="0.2">
      <c r="L48" s="12">
        <f t="shared" si="1"/>
        <v>0.42000000000000021</v>
      </c>
      <c r="M48" s="40">
        <f t="shared" si="0"/>
        <v>0.2541162100110273</v>
      </c>
    </row>
    <row r="49" spans="4:13" x14ac:dyDescent="0.2">
      <c r="L49" s="12">
        <f t="shared" si="1"/>
        <v>0.43000000000000022</v>
      </c>
      <c r="M49" s="40">
        <f t="shared" si="0"/>
        <v>0.2462866547031248</v>
      </c>
    </row>
    <row r="50" spans="4:13" x14ac:dyDescent="0.2">
      <c r="L50" s="12">
        <f t="shared" si="1"/>
        <v>0.44000000000000022</v>
      </c>
      <c r="M50" s="40">
        <f t="shared" si="0"/>
        <v>0.23887014103616946</v>
      </c>
    </row>
    <row r="51" spans="4:13" x14ac:dyDescent="0.2">
      <c r="D51">
        <v>1</v>
      </c>
      <c r="E51">
        <v>2</v>
      </c>
      <c r="L51" s="12">
        <f t="shared" si="1"/>
        <v>0.45000000000000023</v>
      </c>
      <c r="M51" s="40">
        <f t="shared" si="0"/>
        <v>0.23183621743762503</v>
      </c>
    </row>
    <row r="52" spans="4:13" x14ac:dyDescent="0.2">
      <c r="D52">
        <v>2</v>
      </c>
      <c r="E52">
        <v>3</v>
      </c>
      <c r="L52" s="12">
        <f t="shared" si="1"/>
        <v>0.46000000000000024</v>
      </c>
      <c r="M52" s="40">
        <f t="shared" si="0"/>
        <v>0.22515728830351506</v>
      </c>
    </row>
    <row r="53" spans="4:13" x14ac:dyDescent="0.2">
      <c r="D53">
        <v>3</v>
      </c>
      <c r="E53">
        <v>4</v>
      </c>
      <c r="L53" s="12">
        <f t="shared" si="1"/>
        <v>0.47000000000000025</v>
      </c>
      <c r="M53" s="40">
        <f t="shared" si="0"/>
        <v>0.21880829127927265</v>
      </c>
    </row>
    <row r="54" spans="4:13" x14ac:dyDescent="0.2">
      <c r="D54">
        <v>4</v>
      </c>
      <c r="E54">
        <v>5</v>
      </c>
      <c r="L54" s="12">
        <f t="shared" si="1"/>
        <v>0.48000000000000026</v>
      </c>
      <c r="M54" s="40">
        <f t="shared" si="0"/>
        <v>0.21276641694943504</v>
      </c>
    </row>
    <row r="55" spans="4:13" x14ac:dyDescent="0.2">
      <c r="D55">
        <v>5</v>
      </c>
      <c r="E55">
        <v>6</v>
      </c>
      <c r="L55" s="12">
        <f t="shared" si="1"/>
        <v>0.49000000000000027</v>
      </c>
      <c r="M55" s="40">
        <f t="shared" si="0"/>
        <v>0.2070108646141042</v>
      </c>
    </row>
    <row r="56" spans="4:13" x14ac:dyDescent="0.2">
      <c r="D56">
        <v>6</v>
      </c>
      <c r="E56">
        <v>7</v>
      </c>
      <c r="L56" s="12">
        <f t="shared" si="1"/>
        <v>0.50000000000000022</v>
      </c>
      <c r="M56" s="40">
        <f t="shared" si="0"/>
        <v>0.20152262887977382</v>
      </c>
    </row>
    <row r="57" spans="4:13" x14ac:dyDescent="0.2">
      <c r="D57">
        <v>7</v>
      </c>
      <c r="E57">
        <v>8</v>
      </c>
      <c r="L57" s="12">
        <f t="shared" si="1"/>
        <v>0.51000000000000023</v>
      </c>
      <c r="M57" s="40">
        <f t="shared" si="0"/>
        <v>0.19628431265041166</v>
      </c>
    </row>
    <row r="58" spans="4:13" x14ac:dyDescent="0.2">
      <c r="D58">
        <v>8</v>
      </c>
      <c r="E58">
        <v>9</v>
      </c>
      <c r="L58" s="12">
        <f t="shared" si="1"/>
        <v>0.52000000000000024</v>
      </c>
      <c r="M58" s="40">
        <f t="shared" si="0"/>
        <v>0.19127996280948373</v>
      </c>
    </row>
    <row r="59" spans="4:13" x14ac:dyDescent="0.2">
      <c r="D59">
        <v>9</v>
      </c>
      <c r="E59">
        <v>10</v>
      </c>
      <c r="L59" s="12">
        <f t="shared" si="1"/>
        <v>0.53000000000000025</v>
      </c>
      <c r="M59" s="40">
        <f t="shared" si="0"/>
        <v>0.18649492546473304</v>
      </c>
    </row>
    <row r="60" spans="4:13" x14ac:dyDescent="0.2">
      <c r="D60">
        <v>10</v>
      </c>
      <c r="E60">
        <v>11</v>
      </c>
      <c r="L60" s="12">
        <f t="shared" si="1"/>
        <v>0.54000000000000026</v>
      </c>
      <c r="M60" s="40">
        <f t="shared" si="0"/>
        <v>0.18191571810856028</v>
      </c>
    </row>
    <row r="61" spans="4:13" x14ac:dyDescent="0.2">
      <c r="D61">
        <v>11</v>
      </c>
      <c r="E61">
        <v>12</v>
      </c>
      <c r="L61" s="12">
        <f t="shared" si="1"/>
        <v>0.55000000000000027</v>
      </c>
      <c r="M61" s="40">
        <f t="shared" si="0"/>
        <v>0.17752991644654406</v>
      </c>
    </row>
    <row r="62" spans="4:13" x14ac:dyDescent="0.2">
      <c r="D62">
        <v>12</v>
      </c>
      <c r="E62">
        <v>13</v>
      </c>
      <c r="L62" s="12">
        <f t="shared" si="1"/>
        <v>0.56000000000000028</v>
      </c>
      <c r="M62" s="40">
        <f t="shared" si="0"/>
        <v>0.17332605397993392</v>
      </c>
    </row>
    <row r="63" spans="4:13" x14ac:dyDescent="0.2">
      <c r="D63">
        <v>13</v>
      </c>
      <c r="E63">
        <v>14</v>
      </c>
      <c r="L63" s="12">
        <f t="shared" si="1"/>
        <v>0.57000000000000028</v>
      </c>
      <c r="M63" s="40">
        <f t="shared" si="0"/>
        <v>0.16929353270685729</v>
      </c>
    </row>
    <row r="64" spans="4:13" x14ac:dyDescent="0.2">
      <c r="D64">
        <v>14</v>
      </c>
      <c r="E64">
        <v>15</v>
      </c>
      <c r="L64" s="12">
        <f t="shared" si="1"/>
        <v>0.58000000000000029</v>
      </c>
      <c r="M64" s="40">
        <f t="shared" si="0"/>
        <v>0.16542254354115207</v>
      </c>
    </row>
    <row r="65" spans="4:13" x14ac:dyDescent="0.2">
      <c r="D65">
        <v>15</v>
      </c>
      <c r="E65">
        <v>16</v>
      </c>
      <c r="L65" s="12">
        <f t="shared" si="1"/>
        <v>0.5900000000000003</v>
      </c>
      <c r="M65" s="40">
        <f t="shared" si="0"/>
        <v>0.1617039952449853</v>
      </c>
    </row>
    <row r="66" spans="4:13" x14ac:dyDescent="0.2">
      <c r="D66">
        <v>16</v>
      </c>
      <c r="E66">
        <v>17</v>
      </c>
      <c r="L66" s="12">
        <f t="shared" si="1"/>
        <v>0.60000000000000031</v>
      </c>
      <c r="M66" s="40">
        <f t="shared" si="0"/>
        <v>0.15812945083807817</v>
      </c>
    </row>
    <row r="67" spans="4:13" x14ac:dyDescent="0.2">
      <c r="D67" t="s">
        <v>118</v>
      </c>
      <c r="E67" t="s">
        <v>119</v>
      </c>
      <c r="L67" s="12">
        <f t="shared" si="1"/>
        <v>0.61000000000000032</v>
      </c>
      <c r="M67" s="40">
        <f t="shared" si="0"/>
        <v>0.15469107058760187</v>
      </c>
    </row>
    <row r="68" spans="4:13" x14ac:dyDescent="0.2">
      <c r="D68" t="s">
        <v>120</v>
      </c>
      <c r="E68" t="s">
        <v>119</v>
      </c>
      <c r="L68" s="12">
        <f t="shared" si="1"/>
        <v>0.62000000000000033</v>
      </c>
      <c r="M68" s="40">
        <f t="shared" si="0"/>
        <v>0.15138156080285289</v>
      </c>
    </row>
    <row r="69" spans="4:13" x14ac:dyDescent="0.2">
      <c r="D69" t="s">
        <v>121</v>
      </c>
      <c r="E69" t="s">
        <v>119</v>
      </c>
      <c r="L69" s="12">
        <f t="shared" si="1"/>
        <v>0.63000000000000034</v>
      </c>
      <c r="M69" s="40">
        <f t="shared" si="0"/>
        <v>0.1481941277611315</v>
      </c>
    </row>
    <row r="70" spans="4:13" x14ac:dyDescent="0.2">
      <c r="D70" t="s">
        <v>122</v>
      </c>
      <c r="E70" t="s">
        <v>119</v>
      </c>
      <c r="L70" s="12">
        <f t="shared" si="1"/>
        <v>0.64000000000000035</v>
      </c>
      <c r="M70" s="40">
        <f t="shared" ref="M70:M133" si="2">+MIN($I$14,2.75*$I$8*$I$12/$I$9*($I$10/L70)^$I$11*(0.05/$I$13)^0.4)</f>
        <v>0.14512243617868614</v>
      </c>
    </row>
    <row r="71" spans="4:13" x14ac:dyDescent="0.2">
      <c r="D71" t="s">
        <v>123</v>
      </c>
      <c r="E71" t="s">
        <v>119</v>
      </c>
      <c r="L71" s="12">
        <f t="shared" si="1"/>
        <v>0.65000000000000036</v>
      </c>
      <c r="M71" s="40">
        <f t="shared" si="2"/>
        <v>0.14216057171550725</v>
      </c>
    </row>
    <row r="72" spans="4:13" x14ac:dyDescent="0.2">
      <c r="D72" t="s">
        <v>124</v>
      </c>
      <c r="E72" t="s">
        <v>119</v>
      </c>
      <c r="L72" s="12">
        <f t="shared" si="1"/>
        <v>0.66000000000000036</v>
      </c>
      <c r="M72" s="40">
        <f t="shared" si="2"/>
        <v>0.13930300706711096</v>
      </c>
    </row>
    <row r="73" spans="4:13" x14ac:dyDescent="0.2">
      <c r="D73" t="s">
        <v>125</v>
      </c>
      <c r="E73" t="s">
        <v>119</v>
      </c>
      <c r="L73" s="12">
        <f t="shared" ref="L73:L136" si="3">L72+0.01</f>
        <v>0.67000000000000037</v>
      </c>
      <c r="M73" s="40">
        <f t="shared" si="2"/>
        <v>0.13654457125186986</v>
      </c>
    </row>
    <row r="74" spans="4:13" x14ac:dyDescent="0.2">
      <c r="D74" t="s">
        <v>126</v>
      </c>
      <c r="E74" t="s">
        <v>119</v>
      </c>
      <c r="L74" s="12">
        <f t="shared" si="3"/>
        <v>0.68000000000000038</v>
      </c>
      <c r="M74" s="40">
        <f t="shared" si="2"/>
        <v>0.13388042175028161</v>
      </c>
    </row>
    <row r="75" spans="4:13" x14ac:dyDescent="0.2">
      <c r="D75" t="s">
        <v>127</v>
      </c>
      <c r="E75" t="s">
        <v>119</v>
      </c>
      <c r="L75" s="12">
        <f t="shared" si="3"/>
        <v>0.69000000000000039</v>
      </c>
      <c r="M75" s="40">
        <f t="shared" si="2"/>
        <v>0.13130601919394705</v>
      </c>
    </row>
    <row r="76" spans="4:13" x14ac:dyDescent="0.2">
      <c r="D76" t="s">
        <v>128</v>
      </c>
      <c r="E76" t="s">
        <v>119</v>
      </c>
      <c r="L76" s="12">
        <f t="shared" si="3"/>
        <v>0.7000000000000004</v>
      </c>
      <c r="M76" s="40">
        <f t="shared" si="2"/>
        <v>0.12881710433790719</v>
      </c>
    </row>
    <row r="77" spans="4:13" x14ac:dyDescent="0.2">
      <c r="D77" t="s">
        <v>129</v>
      </c>
      <c r="E77" t="s">
        <v>119</v>
      </c>
      <c r="L77" s="12">
        <f t="shared" si="3"/>
        <v>0.71000000000000041</v>
      </c>
      <c r="M77" s="40">
        <f t="shared" si="2"/>
        <v>0.12640967708116477</v>
      </c>
    </row>
    <row r="78" spans="4:13" x14ac:dyDescent="0.2">
      <c r="D78" t="s">
        <v>130</v>
      </c>
      <c r="E78" t="s">
        <v>119</v>
      </c>
      <c r="L78" s="12">
        <f t="shared" si="3"/>
        <v>0.72000000000000042</v>
      </c>
      <c r="M78" s="40">
        <f t="shared" si="2"/>
        <v>0.12407997732735936</v>
      </c>
    </row>
    <row r="79" spans="4:13" x14ac:dyDescent="0.2">
      <c r="D79" t="s">
        <v>131</v>
      </c>
      <c r="E79" t="s">
        <v>119</v>
      </c>
      <c r="L79" s="12">
        <f t="shared" si="3"/>
        <v>0.73000000000000043</v>
      </c>
      <c r="M79" s="40">
        <f t="shared" si="2"/>
        <v>0.12182446750125045</v>
      </c>
    </row>
    <row r="80" spans="4:13" x14ac:dyDescent="0.2">
      <c r="D80" t="s">
        <v>132</v>
      </c>
      <c r="E80" t="s">
        <v>119</v>
      </c>
      <c r="L80" s="12">
        <f t="shared" si="3"/>
        <v>0.74000000000000044</v>
      </c>
      <c r="M80" s="40">
        <f t="shared" si="2"/>
        <v>0.11963981655736555</v>
      </c>
    </row>
    <row r="81" spans="4:13" x14ac:dyDescent="0.2">
      <c r="D81" t="s">
        <v>133</v>
      </c>
      <c r="E81" t="s">
        <v>119</v>
      </c>
      <c r="L81" s="12">
        <f t="shared" si="3"/>
        <v>0.75000000000000044</v>
      </c>
      <c r="M81" s="40">
        <f t="shared" si="2"/>
        <v>0.11752288533530512</v>
      </c>
    </row>
    <row r="82" spans="4:13" x14ac:dyDescent="0.2">
      <c r="D82" t="s">
        <v>134</v>
      </c>
      <c r="E82" t="s">
        <v>119</v>
      </c>
      <c r="L82" s="12">
        <f t="shared" si="3"/>
        <v>0.76000000000000045</v>
      </c>
      <c r="M82" s="40">
        <f t="shared" si="2"/>
        <v>0.11547071313211038</v>
      </c>
    </row>
    <row r="83" spans="4:13" x14ac:dyDescent="0.2">
      <c r="D83" t="s">
        <v>135</v>
      </c>
      <c r="E83" t="s">
        <v>119</v>
      </c>
      <c r="L83" s="12">
        <f t="shared" si="3"/>
        <v>0.77000000000000046</v>
      </c>
      <c r="M83" s="40">
        <f t="shared" si="2"/>
        <v>0.1134805053760873</v>
      </c>
    </row>
    <row r="84" spans="4:13" x14ac:dyDescent="0.2">
      <c r="D84" t="s">
        <v>136</v>
      </c>
      <c r="E84" t="s">
        <v>119</v>
      </c>
      <c r="L84" s="12">
        <f t="shared" si="3"/>
        <v>0.78000000000000047</v>
      </c>
      <c r="M84" s="40">
        <f t="shared" si="2"/>
        <v>0.11154962229880189</v>
      </c>
    </row>
    <row r="85" spans="4:13" x14ac:dyDescent="0.2">
      <c r="D85" t="s">
        <v>137</v>
      </c>
      <c r="E85" t="s">
        <v>119</v>
      </c>
      <c r="L85" s="12">
        <f t="shared" si="3"/>
        <v>0.79000000000000048</v>
      </c>
      <c r="M85" s="40">
        <f t="shared" si="2"/>
        <v>0.10967556851282709</v>
      </c>
    </row>
    <row r="86" spans="4:13" x14ac:dyDescent="0.2">
      <c r="D86" t="s">
        <v>138</v>
      </c>
      <c r="E86" t="s">
        <v>119</v>
      </c>
      <c r="L86" s="12">
        <f t="shared" si="3"/>
        <v>0.80000000000000049</v>
      </c>
      <c r="M86" s="40">
        <f t="shared" si="2"/>
        <v>0.10785598341242648</v>
      </c>
    </row>
    <row r="87" spans="4:13" x14ac:dyDescent="0.2">
      <c r="D87" t="s">
        <v>139</v>
      </c>
      <c r="E87" t="s">
        <v>119</v>
      </c>
      <c r="L87" s="12">
        <f t="shared" si="3"/>
        <v>0.8100000000000005</v>
      </c>
      <c r="M87" s="40">
        <f t="shared" si="2"/>
        <v>0.10608863232285766</v>
      </c>
    </row>
    <row r="88" spans="4:13" x14ac:dyDescent="0.2">
      <c r="D88" t="s">
        <v>140</v>
      </c>
      <c r="E88" t="s">
        <v>119</v>
      </c>
      <c r="L88" s="12">
        <f t="shared" si="3"/>
        <v>0.82000000000000051</v>
      </c>
      <c r="M88" s="40">
        <f t="shared" si="2"/>
        <v>0.10437139833151343</v>
      </c>
    </row>
    <row r="89" spans="4:13" x14ac:dyDescent="0.2">
      <c r="D89" t="s">
        <v>141</v>
      </c>
      <c r="E89" t="s">
        <v>142</v>
      </c>
      <c r="L89" s="12">
        <f t="shared" si="3"/>
        <v>0.83000000000000052</v>
      </c>
      <c r="M89" s="40">
        <f t="shared" si="2"/>
        <v>0.10270227474080611</v>
      </c>
    </row>
    <row r="90" spans="4:13" x14ac:dyDescent="0.2">
      <c r="D90" t="s">
        <v>143</v>
      </c>
      <c r="E90" t="s">
        <v>142</v>
      </c>
      <c r="L90" s="12">
        <f t="shared" si="3"/>
        <v>0.84000000000000052</v>
      </c>
      <c r="M90" s="40">
        <f t="shared" si="2"/>
        <v>0.10107935808864958</v>
      </c>
    </row>
    <row r="91" spans="4:13" x14ac:dyDescent="0.2">
      <c r="D91" t="s">
        <v>144</v>
      </c>
      <c r="E91" t="s">
        <v>142</v>
      </c>
      <c r="L91" s="12">
        <f t="shared" si="3"/>
        <v>0.85000000000000053</v>
      </c>
      <c r="M91" s="40">
        <f t="shared" si="2"/>
        <v>9.9500841687687858E-2</v>
      </c>
    </row>
    <row r="92" spans="4:13" x14ac:dyDescent="0.2">
      <c r="D92" t="s">
        <v>145</v>
      </c>
      <c r="E92" t="s">
        <v>142</v>
      </c>
      <c r="L92" s="12">
        <f t="shared" si="3"/>
        <v>0.86000000000000054</v>
      </c>
      <c r="M92" s="40">
        <f t="shared" si="2"/>
        <v>9.7965009639142855E-2</v>
      </c>
    </row>
    <row r="93" spans="4:13" x14ac:dyDescent="0.2">
      <c r="D93" t="s">
        <v>146</v>
      </c>
      <c r="E93" t="s">
        <v>142</v>
      </c>
      <c r="L93" s="12">
        <f t="shared" si="3"/>
        <v>0.87000000000000055</v>
      </c>
      <c r="M93" s="40">
        <f t="shared" si="2"/>
        <v>9.6470231281369306E-2</v>
      </c>
    </row>
    <row r="94" spans="4:13" x14ac:dyDescent="0.2">
      <c r="D94" t="s">
        <v>147</v>
      </c>
      <c r="E94" t="s">
        <v>142</v>
      </c>
      <c r="L94" s="12">
        <f t="shared" si="3"/>
        <v>0.88000000000000056</v>
      </c>
      <c r="M94" s="40">
        <f t="shared" si="2"/>
        <v>9.5014956036977835E-2</v>
      </c>
    </row>
    <row r="95" spans="4:13" x14ac:dyDescent="0.2">
      <c r="D95" t="s">
        <v>148</v>
      </c>
      <c r="E95" t="s">
        <v>142</v>
      </c>
      <c r="L95" s="12">
        <f t="shared" si="3"/>
        <v>0.89000000000000057</v>
      </c>
      <c r="M95" s="40">
        <f t="shared" si="2"/>
        <v>9.3597708625760834E-2</v>
      </c>
    </row>
    <row r="96" spans="4:13" x14ac:dyDescent="0.2">
      <c r="D96" t="s">
        <v>149</v>
      </c>
      <c r="E96" t="s">
        <v>142</v>
      </c>
      <c r="L96" s="12">
        <f t="shared" si="3"/>
        <v>0.90000000000000058</v>
      </c>
      <c r="M96" s="40">
        <f t="shared" si="2"/>
        <v>9.2217084613684469E-2</v>
      </c>
    </row>
    <row r="97" spans="4:13" x14ac:dyDescent="0.2">
      <c r="D97" t="s">
        <v>150</v>
      </c>
      <c r="E97" t="s">
        <v>142</v>
      </c>
      <c r="L97" s="12">
        <f t="shared" si="3"/>
        <v>0.91000000000000059</v>
      </c>
      <c r="M97" s="40">
        <f t="shared" si="2"/>
        <v>9.0871746270927242E-2</v>
      </c>
    </row>
    <row r="98" spans="4:13" x14ac:dyDescent="0.2">
      <c r="D98" t="s">
        <v>151</v>
      </c>
      <c r="E98" t="s">
        <v>142</v>
      </c>
      <c r="L98" s="12">
        <f t="shared" si="3"/>
        <v>0.9200000000000006</v>
      </c>
      <c r="M98" s="40">
        <f t="shared" si="2"/>
        <v>8.9560418714385401E-2</v>
      </c>
    </row>
    <row r="99" spans="4:13" x14ac:dyDescent="0.2">
      <c r="D99" t="s">
        <v>152</v>
      </c>
      <c r="E99" t="s">
        <v>142</v>
      </c>
      <c r="L99" s="12">
        <f t="shared" si="3"/>
        <v>0.9300000000000006</v>
      </c>
      <c r="M99" s="40">
        <f t="shared" si="2"/>
        <v>8.8281886312266217E-2</v>
      </c>
    </row>
    <row r="100" spans="4:13" x14ac:dyDescent="0.2">
      <c r="D100" t="s">
        <v>153</v>
      </c>
      <c r="E100" t="s">
        <v>142</v>
      </c>
      <c r="L100" s="12">
        <f t="shared" si="3"/>
        <v>0.94000000000000061</v>
      </c>
      <c r="M100" s="40">
        <f t="shared" si="2"/>
        <v>8.7034989330367282E-2</v>
      </c>
    </row>
    <row r="101" spans="4:13" x14ac:dyDescent="0.2">
      <c r="D101" t="s">
        <v>154</v>
      </c>
      <c r="E101" t="s">
        <v>142</v>
      </c>
      <c r="L101" s="12">
        <f t="shared" si="3"/>
        <v>0.95000000000000062</v>
      </c>
      <c r="M101" s="40">
        <f t="shared" si="2"/>
        <v>8.5818620801426979E-2</v>
      </c>
    </row>
    <row r="102" spans="4:13" x14ac:dyDescent="0.2">
      <c r="D102" t="s">
        <v>155</v>
      </c>
      <c r="E102" t="s">
        <v>142</v>
      </c>
      <c r="L102" s="12">
        <f t="shared" si="3"/>
        <v>0.96000000000000063</v>
      </c>
      <c r="M102" s="40">
        <f t="shared" si="2"/>
        <v>8.4631723600543246E-2</v>
      </c>
    </row>
    <row r="103" spans="4:13" x14ac:dyDescent="0.2">
      <c r="D103" t="s">
        <v>156</v>
      </c>
      <c r="E103" t="s">
        <v>142</v>
      </c>
      <c r="L103" s="12">
        <f t="shared" si="3"/>
        <v>0.97000000000000064</v>
      </c>
      <c r="M103" s="40">
        <f t="shared" si="2"/>
        <v>8.3473287711115701E-2</v>
      </c>
    </row>
    <row r="104" spans="4:13" x14ac:dyDescent="0.2">
      <c r="D104" t="s">
        <v>157</v>
      </c>
      <c r="E104" t="s">
        <v>142</v>
      </c>
      <c r="L104" s="12">
        <f t="shared" si="3"/>
        <v>0.98000000000000065</v>
      </c>
      <c r="M104" s="40">
        <f t="shared" si="2"/>
        <v>8.2342347667084939E-2</v>
      </c>
    </row>
    <row r="105" spans="4:13" x14ac:dyDescent="0.2">
      <c r="D105" t="s">
        <v>158</v>
      </c>
      <c r="E105" t="s">
        <v>142</v>
      </c>
      <c r="L105" s="12">
        <f t="shared" si="3"/>
        <v>0.99000000000000066</v>
      </c>
      <c r="M105" s="40">
        <f t="shared" si="2"/>
        <v>8.123798015843782E-2</v>
      </c>
    </row>
    <row r="106" spans="4:13" x14ac:dyDescent="0.2">
      <c r="D106" t="s">
        <v>159</v>
      </c>
      <c r="E106" t="s">
        <v>142</v>
      </c>
      <c r="L106" s="12">
        <f t="shared" si="3"/>
        <v>1.0000000000000007</v>
      </c>
      <c r="M106" s="40">
        <f t="shared" si="2"/>
        <v>8.0159301788031323E-2</v>
      </c>
    </row>
    <row r="107" spans="4:13" x14ac:dyDescent="0.2">
      <c r="D107" t="s">
        <v>160</v>
      </c>
      <c r="E107" t="s">
        <v>142</v>
      </c>
      <c r="L107" s="12">
        <f t="shared" si="3"/>
        <v>1.0100000000000007</v>
      </c>
      <c r="M107" s="40">
        <f t="shared" si="2"/>
        <v>7.9105466968771979E-2</v>
      </c>
    </row>
    <row r="108" spans="4:13" x14ac:dyDescent="0.2">
      <c r="D108" t="s">
        <v>161</v>
      </c>
      <c r="E108" t="s">
        <v>142</v>
      </c>
      <c r="L108" s="12">
        <f t="shared" si="3"/>
        <v>1.0200000000000007</v>
      </c>
      <c r="M108" s="40">
        <f t="shared" si="2"/>
        <v>7.8075665951079731E-2</v>
      </c>
    </row>
    <row r="109" spans="4:13" x14ac:dyDescent="0.2">
      <c r="D109" t="s">
        <v>162</v>
      </c>
      <c r="E109" t="s">
        <v>142</v>
      </c>
      <c r="L109" s="12">
        <f t="shared" si="3"/>
        <v>1.0300000000000007</v>
      </c>
      <c r="M109" s="40">
        <f t="shared" si="2"/>
        <v>7.7069122971381257E-2</v>
      </c>
    </row>
    <row r="110" spans="4:13" x14ac:dyDescent="0.2">
      <c r="D110" t="s">
        <v>163</v>
      </c>
      <c r="E110" t="s">
        <v>142</v>
      </c>
      <c r="L110" s="12">
        <f t="shared" si="3"/>
        <v>1.0400000000000007</v>
      </c>
      <c r="M110" s="40">
        <f t="shared" si="2"/>
        <v>7.6085094513114154E-2</v>
      </c>
    </row>
    <row r="111" spans="4:13" x14ac:dyDescent="0.2">
      <c r="D111" t="s">
        <v>164</v>
      </c>
      <c r="E111" t="s">
        <v>142</v>
      </c>
      <c r="L111" s="12">
        <f t="shared" si="3"/>
        <v>1.0500000000000007</v>
      </c>
      <c r="M111" s="40">
        <f t="shared" si="2"/>
        <v>7.5122867672402407E-2</v>
      </c>
    </row>
    <row r="112" spans="4:13" x14ac:dyDescent="0.2">
      <c r="D112" t="s">
        <v>165</v>
      </c>
      <c r="E112" t="s">
        <v>142</v>
      </c>
      <c r="L112" s="12">
        <f t="shared" si="3"/>
        <v>1.0600000000000007</v>
      </c>
      <c r="M112" s="40">
        <f t="shared" si="2"/>
        <v>7.4181758621174654E-2</v>
      </c>
    </row>
    <row r="113" spans="4:13" x14ac:dyDescent="0.2">
      <c r="D113" t="s">
        <v>166</v>
      </c>
      <c r="E113" t="s">
        <v>142</v>
      </c>
      <c r="L113" s="12">
        <f t="shared" si="3"/>
        <v>1.0700000000000007</v>
      </c>
      <c r="M113" s="40">
        <f t="shared" si="2"/>
        <v>7.3261111161061113E-2</v>
      </c>
    </row>
    <row r="114" spans="4:13" x14ac:dyDescent="0.2">
      <c r="D114" t="s">
        <v>167</v>
      </c>
      <c r="E114" t="s">
        <v>142</v>
      </c>
      <c r="L114" s="12">
        <f t="shared" si="3"/>
        <v>1.0800000000000007</v>
      </c>
      <c r="M114" s="40">
        <f t="shared" si="2"/>
        <v>7.2360295361917501E-2</v>
      </c>
    </row>
    <row r="115" spans="4:13" x14ac:dyDescent="0.2">
      <c r="D115" t="s">
        <v>168</v>
      </c>
      <c r="E115" t="s">
        <v>142</v>
      </c>
      <c r="L115" s="12">
        <f t="shared" si="3"/>
        <v>1.0900000000000007</v>
      </c>
      <c r="M115" s="40">
        <f t="shared" si="2"/>
        <v>7.1478706279293633E-2</v>
      </c>
    </row>
    <row r="116" spans="4:13" x14ac:dyDescent="0.2">
      <c r="D116" t="s">
        <v>169</v>
      </c>
      <c r="E116" t="s">
        <v>142</v>
      </c>
      <c r="L116" s="12">
        <f t="shared" si="3"/>
        <v>1.1000000000000008</v>
      </c>
      <c r="M116" s="40">
        <f t="shared" si="2"/>
        <v>7.0615762745594071E-2</v>
      </c>
    </row>
    <row r="117" spans="4:13" x14ac:dyDescent="0.2">
      <c r="D117" t="s">
        <v>170</v>
      </c>
      <c r="E117" t="s">
        <v>142</v>
      </c>
      <c r="L117" s="12">
        <f t="shared" si="3"/>
        <v>1.1100000000000008</v>
      </c>
      <c r="M117" s="40">
        <f t="shared" si="2"/>
        <v>6.9770906230071594E-2</v>
      </c>
    </row>
    <row r="118" spans="4:13" x14ac:dyDescent="0.2">
      <c r="D118" t="s">
        <v>171</v>
      </c>
      <c r="E118" t="s">
        <v>142</v>
      </c>
      <c r="L118" s="12">
        <f t="shared" si="3"/>
        <v>1.1200000000000008</v>
      </c>
      <c r="M118" s="40">
        <f t="shared" si="2"/>
        <v>6.8943599763155922E-2</v>
      </c>
    </row>
    <row r="119" spans="4:13" x14ac:dyDescent="0.2">
      <c r="D119" t="s">
        <v>172</v>
      </c>
      <c r="E119" t="s">
        <v>142</v>
      </c>
      <c r="L119" s="12">
        <f t="shared" si="3"/>
        <v>1.1300000000000008</v>
      </c>
      <c r="M119" s="40">
        <f t="shared" si="2"/>
        <v>6.8133326920949894E-2</v>
      </c>
    </row>
    <row r="120" spans="4:13" x14ac:dyDescent="0.2">
      <c r="D120" t="s">
        <v>173</v>
      </c>
      <c r="E120" t="s">
        <v>142</v>
      </c>
      <c r="L120" s="12">
        <f t="shared" si="3"/>
        <v>1.1400000000000008</v>
      </c>
      <c r="M120" s="40">
        <f t="shared" si="2"/>
        <v>6.7339590866030766E-2</v>
      </c>
    </row>
    <row r="121" spans="4:13" x14ac:dyDescent="0.2">
      <c r="D121" t="s">
        <v>174</v>
      </c>
      <c r="E121" t="s">
        <v>142</v>
      </c>
      <c r="L121" s="12">
        <f t="shared" si="3"/>
        <v>1.1500000000000008</v>
      </c>
      <c r="M121" s="40">
        <f t="shared" si="2"/>
        <v>6.6561913440972204E-2</v>
      </c>
    </row>
    <row r="122" spans="4:13" x14ac:dyDescent="0.2">
      <c r="D122" t="s">
        <v>175</v>
      </c>
      <c r="E122" t="s">
        <v>142</v>
      </c>
      <c r="L122" s="12">
        <f t="shared" si="3"/>
        <v>1.1600000000000008</v>
      </c>
      <c r="M122" s="40">
        <f t="shared" si="2"/>
        <v>6.5799834311261518E-2</v>
      </c>
    </row>
    <row r="123" spans="4:13" x14ac:dyDescent="0.2">
      <c r="D123" t="s">
        <v>176</v>
      </c>
      <c r="E123" t="s">
        <v>142</v>
      </c>
      <c r="L123" s="12">
        <f t="shared" si="3"/>
        <v>1.1700000000000008</v>
      </c>
      <c r="M123" s="40">
        <f t="shared" si="2"/>
        <v>6.5052910154520444E-2</v>
      </c>
    </row>
    <row r="124" spans="4:13" x14ac:dyDescent="0.2">
      <c r="D124" t="s">
        <v>177</v>
      </c>
      <c r="E124" t="s">
        <v>142</v>
      </c>
      <c r="L124" s="12">
        <f t="shared" si="3"/>
        <v>1.1800000000000008</v>
      </c>
      <c r="M124" s="40">
        <f t="shared" si="2"/>
        <v>6.432071389315884E-2</v>
      </c>
    </row>
    <row r="125" spans="4:13" x14ac:dyDescent="0.2">
      <c r="D125" t="s">
        <v>178</v>
      </c>
      <c r="E125" t="s">
        <v>142</v>
      </c>
      <c r="L125" s="12">
        <f t="shared" si="3"/>
        <v>1.1900000000000008</v>
      </c>
      <c r="M125" s="40">
        <f t="shared" si="2"/>
        <v>6.3602833967788305E-2</v>
      </c>
    </row>
    <row r="126" spans="4:13" x14ac:dyDescent="0.2">
      <c r="D126" t="s">
        <v>179</v>
      </c>
      <c r="E126" t="s">
        <v>142</v>
      </c>
      <c r="L126" s="12">
        <f t="shared" si="3"/>
        <v>1.2000000000000008</v>
      </c>
      <c r="M126" s="40">
        <f t="shared" si="2"/>
        <v>6.2898873648910489E-2</v>
      </c>
    </row>
    <row r="127" spans="4:13" x14ac:dyDescent="0.2">
      <c r="D127" t="s">
        <v>180</v>
      </c>
      <c r="E127" t="s">
        <v>142</v>
      </c>
      <c r="L127" s="12">
        <f t="shared" si="3"/>
        <v>1.2100000000000009</v>
      </c>
      <c r="M127" s="40">
        <f t="shared" si="2"/>
        <v>6.2208450384563893E-2</v>
      </c>
    </row>
    <row r="128" spans="4:13" x14ac:dyDescent="0.2">
      <c r="D128" t="s">
        <v>181</v>
      </c>
      <c r="E128" t="s">
        <v>142</v>
      </c>
      <c r="L128" s="12">
        <f t="shared" si="3"/>
        <v>1.2200000000000009</v>
      </c>
      <c r="M128" s="40">
        <f t="shared" si="2"/>
        <v>6.1531195181772344E-2</v>
      </c>
    </row>
    <row r="129" spans="4:13" x14ac:dyDescent="0.2">
      <c r="D129" t="s">
        <v>182</v>
      </c>
      <c r="E129" t="s">
        <v>142</v>
      </c>
      <c r="L129" s="12">
        <f t="shared" si="3"/>
        <v>1.2300000000000009</v>
      </c>
      <c r="M129" s="40">
        <f t="shared" si="2"/>
        <v>6.0866752019782804E-2</v>
      </c>
    </row>
    <row r="130" spans="4:13" x14ac:dyDescent="0.2">
      <c r="D130" t="s">
        <v>183</v>
      </c>
      <c r="E130" t="s">
        <v>142</v>
      </c>
      <c r="L130" s="12">
        <f t="shared" si="3"/>
        <v>1.2400000000000009</v>
      </c>
      <c r="M130" s="40">
        <f t="shared" si="2"/>
        <v>6.0214777293216518E-2</v>
      </c>
    </row>
    <row r="131" spans="4:13" x14ac:dyDescent="0.2">
      <c r="D131" t="s">
        <v>184</v>
      </c>
      <c r="E131" t="s">
        <v>142</v>
      </c>
      <c r="L131" s="12">
        <f t="shared" si="3"/>
        <v>1.2500000000000009</v>
      </c>
      <c r="M131" s="40">
        <f t="shared" si="2"/>
        <v>5.9574939283381222E-2</v>
      </c>
    </row>
    <row r="132" spans="4:13" x14ac:dyDescent="0.2">
      <c r="D132" t="s">
        <v>185</v>
      </c>
      <c r="E132" t="s">
        <v>142</v>
      </c>
      <c r="L132" s="12">
        <f t="shared" si="3"/>
        <v>1.2600000000000009</v>
      </c>
      <c r="M132" s="40">
        <f t="shared" si="2"/>
        <v>5.8946917656108849E-2</v>
      </c>
    </row>
    <row r="133" spans="4:13" x14ac:dyDescent="0.2">
      <c r="D133" t="s">
        <v>186</v>
      </c>
      <c r="E133" t="s">
        <v>142</v>
      </c>
      <c r="L133" s="12">
        <f t="shared" si="3"/>
        <v>1.2700000000000009</v>
      </c>
      <c r="M133" s="40">
        <f t="shared" si="2"/>
        <v>5.8330402984589053E-2</v>
      </c>
    </row>
    <row r="134" spans="4:13" x14ac:dyDescent="0.2">
      <c r="D134" t="s">
        <v>187</v>
      </c>
      <c r="E134" t="s">
        <v>142</v>
      </c>
      <c r="L134" s="12">
        <f t="shared" si="3"/>
        <v>1.2800000000000009</v>
      </c>
      <c r="M134" s="40">
        <f t="shared" ref="M134:M197" si="4">+MIN($I$14,2.75*$I$8*$I$12/$I$9*($I$10/L134)^$I$11*(0.05/$I$13)^0.4)</f>
        <v>5.7725096295769752E-2</v>
      </c>
    </row>
    <row r="135" spans="4:13" x14ac:dyDescent="0.2">
      <c r="D135" t="s">
        <v>188</v>
      </c>
      <c r="E135" t="s">
        <v>142</v>
      </c>
      <c r="L135" s="12">
        <f t="shared" si="3"/>
        <v>1.2900000000000009</v>
      </c>
      <c r="M135" s="40">
        <f t="shared" si="4"/>
        <v>5.7130708638986935E-2</v>
      </c>
    </row>
    <row r="136" spans="4:13" x14ac:dyDescent="0.2">
      <c r="D136" t="s">
        <v>189</v>
      </c>
      <c r="E136" t="s">
        <v>142</v>
      </c>
      <c r="L136" s="12">
        <f t="shared" si="3"/>
        <v>1.3000000000000009</v>
      </c>
      <c r="M136" s="40">
        <f t="shared" si="4"/>
        <v>5.6546960675571772E-2</v>
      </c>
    </row>
    <row r="137" spans="4:13" x14ac:dyDescent="0.2">
      <c r="D137" t="s">
        <v>190</v>
      </c>
      <c r="E137" t="s">
        <v>142</v>
      </c>
      <c r="L137" s="12">
        <f t="shared" ref="L137:L200" si="5">L136+0.01</f>
        <v>1.3100000000000009</v>
      </c>
      <c r="M137" s="40">
        <f t="shared" si="4"/>
        <v>5.5973582288263379E-2</v>
      </c>
    </row>
    <row r="138" spans="4:13" x14ac:dyDescent="0.2">
      <c r="D138" t="s">
        <v>191</v>
      </c>
      <c r="E138" t="s">
        <v>142</v>
      </c>
      <c r="L138" s="12">
        <f t="shared" si="5"/>
        <v>1.320000000000001</v>
      </c>
      <c r="M138" s="40">
        <f t="shared" si="4"/>
        <v>5.5410312209328016E-2</v>
      </c>
    </row>
    <row r="139" spans="4:13" x14ac:dyDescent="0.2">
      <c r="D139" t="s">
        <v>192</v>
      </c>
      <c r="E139" t="s">
        <v>142</v>
      </c>
      <c r="L139" s="12">
        <f t="shared" si="5"/>
        <v>1.330000000000001</v>
      </c>
      <c r="M139" s="40">
        <f t="shared" si="4"/>
        <v>5.4856897666355618E-2</v>
      </c>
    </row>
    <row r="140" spans="4:13" x14ac:dyDescent="0.2">
      <c r="L140" s="12">
        <f t="shared" si="5"/>
        <v>1.340000000000001</v>
      </c>
      <c r="M140" s="40">
        <f t="shared" si="4"/>
        <v>5.4313094044767737E-2</v>
      </c>
    </row>
    <row r="141" spans="4:13" x14ac:dyDescent="0.2">
      <c r="L141" s="12">
        <f t="shared" si="5"/>
        <v>1.350000000000001</v>
      </c>
      <c r="M141" s="40">
        <f t="shared" si="4"/>
        <v>5.377866456613057E-2</v>
      </c>
    </row>
    <row r="142" spans="4:13" x14ac:dyDescent="0.2">
      <c r="L142" s="12">
        <f t="shared" si="5"/>
        <v>1.360000000000001</v>
      </c>
      <c r="M142" s="40">
        <f t="shared" si="4"/>
        <v>5.3253379981422266E-2</v>
      </c>
    </row>
    <row r="143" spans="4:13" x14ac:dyDescent="0.2">
      <c r="L143" s="12">
        <f t="shared" si="5"/>
        <v>1.370000000000001</v>
      </c>
      <c r="M143" s="40">
        <f t="shared" si="4"/>
        <v>5.2737018278455498E-2</v>
      </c>
    </row>
    <row r="144" spans="4:13" x14ac:dyDescent="0.2">
      <c r="L144" s="12">
        <f t="shared" si="5"/>
        <v>1.380000000000001</v>
      </c>
      <c r="M144" s="40">
        <f t="shared" si="4"/>
        <v>5.2229364402704224E-2</v>
      </c>
    </row>
    <row r="145" spans="12:13" x14ac:dyDescent="0.2">
      <c r="L145" s="12">
        <f t="shared" si="5"/>
        <v>1.390000000000001</v>
      </c>
      <c r="M145" s="40">
        <f t="shared" si="4"/>
        <v>5.1730209990828689E-2</v>
      </c>
    </row>
    <row r="146" spans="12:13" x14ac:dyDescent="0.2">
      <c r="L146" s="12">
        <f t="shared" si="5"/>
        <v>1.400000000000001</v>
      </c>
      <c r="M146" s="40">
        <f t="shared" si="4"/>
        <v>5.1239353116234572E-2</v>
      </c>
    </row>
    <row r="147" spans="12:13" x14ac:dyDescent="0.2">
      <c r="L147" s="12">
        <f t="shared" si="5"/>
        <v>1.410000000000001</v>
      </c>
      <c r="M147" s="40">
        <f t="shared" si="4"/>
        <v>5.0756598046041441E-2</v>
      </c>
    </row>
    <row r="148" spans="12:13" x14ac:dyDescent="0.2">
      <c r="L148" s="12">
        <f t="shared" si="5"/>
        <v>1.420000000000001</v>
      </c>
      <c r="M148" s="40">
        <f t="shared" si="4"/>
        <v>5.0281755008872268E-2</v>
      </c>
    </row>
    <row r="149" spans="12:13" x14ac:dyDescent="0.2">
      <c r="L149" s="12">
        <f t="shared" si="5"/>
        <v>1.430000000000001</v>
      </c>
      <c r="M149" s="40">
        <f t="shared" si="4"/>
        <v>4.9814639972909913E-2</v>
      </c>
    </row>
    <row r="150" spans="12:13" x14ac:dyDescent="0.2">
      <c r="L150" s="12">
        <f t="shared" si="5"/>
        <v>1.4400000000000011</v>
      </c>
      <c r="M150" s="40">
        <f t="shared" si="4"/>
        <v>4.9355074433698728E-2</v>
      </c>
    </row>
    <row r="151" spans="12:13" x14ac:dyDescent="0.2">
      <c r="L151" s="12">
        <f t="shared" si="5"/>
        <v>1.4500000000000011</v>
      </c>
      <c r="M151" s="40">
        <f t="shared" si="4"/>
        <v>4.8902885211198933E-2</v>
      </c>
    </row>
    <row r="152" spans="12:13" x14ac:dyDescent="0.2">
      <c r="L152" s="12">
        <f t="shared" si="5"/>
        <v>1.4600000000000011</v>
      </c>
      <c r="M152" s="40">
        <f t="shared" si="4"/>
        <v>4.8457904255630069E-2</v>
      </c>
    </row>
    <row r="153" spans="12:13" x14ac:dyDescent="0.2">
      <c r="L153" s="12">
        <f t="shared" si="5"/>
        <v>1.4700000000000011</v>
      </c>
      <c r="M153" s="40">
        <f t="shared" si="4"/>
        <v>4.8019968461665487E-2</v>
      </c>
    </row>
    <row r="154" spans="12:13" x14ac:dyDescent="0.2">
      <c r="L154" s="12">
        <f t="shared" si="5"/>
        <v>1.4800000000000011</v>
      </c>
      <c r="M154" s="40">
        <f t="shared" si="4"/>
        <v>4.7588919490565033E-2</v>
      </c>
    </row>
    <row r="155" spans="12:13" x14ac:dyDescent="0.2">
      <c r="L155" s="12">
        <f t="shared" si="5"/>
        <v>1.4900000000000011</v>
      </c>
      <c r="M155" s="40">
        <f t="shared" si="4"/>
        <v>4.7164603599855456E-2</v>
      </c>
    </row>
    <row r="156" spans="12:13" x14ac:dyDescent="0.2">
      <c r="L156" s="12">
        <f t="shared" si="5"/>
        <v>1.5000000000000011</v>
      </c>
      <c r="M156" s="40">
        <f t="shared" si="4"/>
        <v>4.674687148019057E-2</v>
      </c>
    </row>
    <row r="157" spans="12:13" x14ac:dyDescent="0.2">
      <c r="L157" s="12">
        <f t="shared" si="5"/>
        <v>1.5100000000000011</v>
      </c>
      <c r="M157" s="40">
        <f t="shared" si="4"/>
        <v>4.6335578099042589E-2</v>
      </c>
    </row>
    <row r="158" spans="12:13" x14ac:dyDescent="0.2">
      <c r="L158" s="12">
        <f t="shared" si="5"/>
        <v>1.5200000000000011</v>
      </c>
      <c r="M158" s="40">
        <f t="shared" si="4"/>
        <v>4.5930582550895993E-2</v>
      </c>
    </row>
    <row r="159" spans="12:13" x14ac:dyDescent="0.2">
      <c r="L159" s="12">
        <f t="shared" si="5"/>
        <v>1.5300000000000011</v>
      </c>
      <c r="M159" s="40">
        <f t="shared" si="4"/>
        <v>4.5531747913632292E-2</v>
      </c>
    </row>
    <row r="160" spans="12:13" x14ac:dyDescent="0.2">
      <c r="L160" s="12">
        <f t="shared" si="5"/>
        <v>1.5400000000000011</v>
      </c>
      <c r="M160" s="40">
        <f t="shared" si="4"/>
        <v>4.5138941110811806E-2</v>
      </c>
    </row>
    <row r="161" spans="12:13" x14ac:dyDescent="0.2">
      <c r="L161" s="12">
        <f t="shared" si="5"/>
        <v>1.5500000000000012</v>
      </c>
      <c r="M161" s="40">
        <f t="shared" si="4"/>
        <v>4.4752032779573424E-2</v>
      </c>
    </row>
    <row r="162" spans="12:13" x14ac:dyDescent="0.2">
      <c r="L162" s="12">
        <f t="shared" si="5"/>
        <v>1.5600000000000012</v>
      </c>
      <c r="M162" s="40">
        <f t="shared" si="4"/>
        <v>4.4370897143889046E-2</v>
      </c>
    </row>
    <row r="163" spans="12:13" x14ac:dyDescent="0.2">
      <c r="L163" s="12">
        <f t="shared" si="5"/>
        <v>1.5700000000000012</v>
      </c>
      <c r="M163" s="40">
        <f t="shared" si="4"/>
        <v>4.3995411892922727E-2</v>
      </c>
    </row>
    <row r="164" spans="12:13" x14ac:dyDescent="0.2">
      <c r="L164" s="12">
        <f t="shared" si="5"/>
        <v>1.5800000000000012</v>
      </c>
      <c r="M164" s="40">
        <f t="shared" si="4"/>
        <v>4.362545806425807E-2</v>
      </c>
    </row>
    <row r="165" spans="12:13" x14ac:dyDescent="0.2">
      <c r="L165" s="12">
        <f t="shared" si="5"/>
        <v>1.5900000000000012</v>
      </c>
      <c r="M165" s="40">
        <f t="shared" si="4"/>
        <v>4.326091993176949E-2</v>
      </c>
    </row>
    <row r="166" spans="12:13" x14ac:dyDescent="0.2">
      <c r="L166" s="12">
        <f t="shared" si="5"/>
        <v>1.6000000000000012</v>
      </c>
      <c r="M166" s="40">
        <f t="shared" si="4"/>
        <v>4.2901684897925278E-2</v>
      </c>
    </row>
    <row r="167" spans="12:13" x14ac:dyDescent="0.2">
      <c r="L167" s="12">
        <f t="shared" si="5"/>
        <v>1.6100000000000012</v>
      </c>
      <c r="M167" s="40">
        <f t="shared" si="4"/>
        <v>4.2547643390320251E-2</v>
      </c>
    </row>
    <row r="168" spans="12:13" x14ac:dyDescent="0.2">
      <c r="L168" s="12">
        <f t="shared" si="5"/>
        <v>1.6200000000000012</v>
      </c>
      <c r="M168" s="40">
        <f t="shared" si="4"/>
        <v>4.2198688762247298E-2</v>
      </c>
    </row>
    <row r="169" spans="12:13" x14ac:dyDescent="0.2">
      <c r="L169" s="12">
        <f t="shared" si="5"/>
        <v>1.6300000000000012</v>
      </c>
      <c r="M169" s="40">
        <f t="shared" si="4"/>
        <v>4.1854717197126322E-2</v>
      </c>
    </row>
    <row r="170" spans="12:13" x14ac:dyDescent="0.2">
      <c r="L170" s="12">
        <f t="shared" si="5"/>
        <v>1.6400000000000012</v>
      </c>
      <c r="M170" s="40">
        <f t="shared" si="4"/>
        <v>4.1515627616618089E-2</v>
      </c>
    </row>
    <row r="171" spans="12:13" x14ac:dyDescent="0.2">
      <c r="L171" s="12">
        <f t="shared" si="5"/>
        <v>1.6500000000000012</v>
      </c>
      <c r="M171" s="40">
        <f t="shared" si="4"/>
        <v>4.1181321592259686E-2</v>
      </c>
    </row>
    <row r="172" spans="12:13" x14ac:dyDescent="0.2">
      <c r="L172" s="12">
        <f t="shared" si="5"/>
        <v>1.6600000000000013</v>
      </c>
      <c r="M172" s="40">
        <f t="shared" si="4"/>
        <v>4.0851703260466235E-2</v>
      </c>
    </row>
    <row r="173" spans="12:13" x14ac:dyDescent="0.2">
      <c r="L173" s="12">
        <f t="shared" si="5"/>
        <v>1.6700000000000013</v>
      </c>
      <c r="M173" s="40">
        <f t="shared" si="4"/>
        <v>4.0526679240751061E-2</v>
      </c>
    </row>
    <row r="174" spans="12:13" x14ac:dyDescent="0.2">
      <c r="L174" s="12">
        <f t="shared" si="5"/>
        <v>1.6800000000000013</v>
      </c>
      <c r="M174" s="40">
        <f t="shared" si="4"/>
        <v>4.0206158557024273E-2</v>
      </c>
    </row>
    <row r="175" spans="12:13" x14ac:dyDescent="0.2">
      <c r="L175" s="12">
        <f t="shared" si="5"/>
        <v>1.6900000000000013</v>
      </c>
      <c r="M175" s="40">
        <f t="shared" si="4"/>
        <v>3.9890052561836212E-2</v>
      </c>
    </row>
    <row r="176" spans="12:13" x14ac:dyDescent="0.2">
      <c r="L176" s="12">
        <f t="shared" si="5"/>
        <v>1.7000000000000013</v>
      </c>
      <c r="M176" s="40">
        <f t="shared" si="4"/>
        <v>3.9578274863439004E-2</v>
      </c>
    </row>
    <row r="177" spans="12:13" x14ac:dyDescent="0.2">
      <c r="L177" s="12">
        <f t="shared" si="5"/>
        <v>1.7100000000000013</v>
      </c>
      <c r="M177" s="40">
        <f t="shared" si="4"/>
        <v>3.9270741255545381E-2</v>
      </c>
    </row>
    <row r="178" spans="12:13" x14ac:dyDescent="0.2">
      <c r="L178" s="12">
        <f t="shared" si="5"/>
        <v>1.7200000000000013</v>
      </c>
      <c r="M178" s="40">
        <f t="shared" si="4"/>
        <v>3.8967369649670201E-2</v>
      </c>
    </row>
    <row r="179" spans="12:13" x14ac:dyDescent="0.2">
      <c r="L179" s="12">
        <f t="shared" si="5"/>
        <v>1.7300000000000013</v>
      </c>
      <c r="M179" s="40">
        <f t="shared" si="4"/>
        <v>3.8668080009945066E-2</v>
      </c>
    </row>
    <row r="180" spans="12:13" x14ac:dyDescent="0.2">
      <c r="L180" s="12">
        <f t="shared" si="5"/>
        <v>1.7400000000000013</v>
      </c>
      <c r="M180" s="40">
        <f t="shared" si="4"/>
        <v>3.8372794290302145E-2</v>
      </c>
    </row>
    <row r="181" spans="12:13" x14ac:dyDescent="0.2">
      <c r="L181" s="12">
        <f t="shared" si="5"/>
        <v>1.7500000000000013</v>
      </c>
      <c r="M181" s="40">
        <f t="shared" si="4"/>
        <v>3.8081436373927989E-2</v>
      </c>
    </row>
    <row r="182" spans="12:13" x14ac:dyDescent="0.2">
      <c r="L182" s="12">
        <f t="shared" si="5"/>
        <v>1.7600000000000013</v>
      </c>
      <c r="M182" s="40">
        <f t="shared" si="4"/>
        <v>3.7793932014892756E-2</v>
      </c>
    </row>
    <row r="183" spans="12:13" x14ac:dyDescent="0.2">
      <c r="L183" s="12">
        <f t="shared" si="5"/>
        <v>1.7700000000000014</v>
      </c>
      <c r="M183" s="40">
        <f t="shared" si="4"/>
        <v>3.7510208781865319E-2</v>
      </c>
    </row>
    <row r="184" spans="12:13" x14ac:dyDescent="0.2">
      <c r="L184" s="12">
        <f t="shared" si="5"/>
        <v>1.7800000000000014</v>
      </c>
      <c r="M184" s="40">
        <f t="shared" si="4"/>
        <v>3.7230196003827591E-2</v>
      </c>
    </row>
    <row r="185" spans="12:13" x14ac:dyDescent="0.2">
      <c r="L185" s="12">
        <f t="shared" si="5"/>
        <v>1.7900000000000014</v>
      </c>
      <c r="M185" s="40">
        <f t="shared" si="4"/>
        <v>3.6953824717707272E-2</v>
      </c>
    </row>
    <row r="186" spans="12:13" x14ac:dyDescent="0.2">
      <c r="L186" s="12">
        <f t="shared" si="5"/>
        <v>1.8000000000000014</v>
      </c>
      <c r="M186" s="40">
        <f t="shared" si="4"/>
        <v>3.6681027617850172E-2</v>
      </c>
    </row>
    <row r="187" spans="12:13" x14ac:dyDescent="0.2">
      <c r="L187" s="12">
        <f t="shared" si="5"/>
        <v>1.8100000000000014</v>
      </c>
      <c r="M187" s="40">
        <f t="shared" si="4"/>
        <v>3.6411739007258144E-2</v>
      </c>
    </row>
    <row r="188" spans="12:13" x14ac:dyDescent="0.2">
      <c r="L188" s="12">
        <f t="shared" si="5"/>
        <v>1.8200000000000014</v>
      </c>
      <c r="M188" s="40">
        <f t="shared" si="4"/>
        <v>3.6145894750521289E-2</v>
      </c>
    </row>
    <row r="189" spans="12:13" x14ac:dyDescent="0.2">
      <c r="L189" s="12">
        <f t="shared" si="5"/>
        <v>1.8300000000000014</v>
      </c>
      <c r="M189" s="40">
        <f t="shared" si="4"/>
        <v>3.5883432228376894E-2</v>
      </c>
    </row>
    <row r="190" spans="12:13" x14ac:dyDescent="0.2">
      <c r="L190" s="12">
        <f t="shared" si="5"/>
        <v>1.8400000000000014</v>
      </c>
      <c r="M190" s="40">
        <f t="shared" si="4"/>
        <v>3.5624290293830178E-2</v>
      </c>
    </row>
    <row r="191" spans="12:13" x14ac:dyDescent="0.2">
      <c r="L191" s="12">
        <f t="shared" si="5"/>
        <v>1.8500000000000014</v>
      </c>
      <c r="M191" s="40">
        <f t="shared" si="4"/>
        <v>3.5368409229775043E-2</v>
      </c>
    </row>
    <row r="192" spans="12:13" x14ac:dyDescent="0.2">
      <c r="L192" s="12">
        <f t="shared" si="5"/>
        <v>1.8600000000000014</v>
      </c>
      <c r="M192" s="40">
        <f t="shared" si="4"/>
        <v>3.5115730708055862E-2</v>
      </c>
    </row>
    <row r="193" spans="12:13" x14ac:dyDescent="0.2">
      <c r="L193" s="12">
        <f t="shared" si="5"/>
        <v>1.8700000000000014</v>
      </c>
      <c r="M193" s="40">
        <f t="shared" si="4"/>
        <v>3.4866197749913785E-2</v>
      </c>
    </row>
    <row r="194" spans="12:13" x14ac:dyDescent="0.2">
      <c r="L194" s="12">
        <f t="shared" si="5"/>
        <v>1.8800000000000014</v>
      </c>
      <c r="M194" s="40">
        <f t="shared" si="4"/>
        <v>3.4619754687763613E-2</v>
      </c>
    </row>
    <row r="195" spans="12:13" x14ac:dyDescent="0.2">
      <c r="L195" s="12">
        <f t="shared" si="5"/>
        <v>1.8900000000000015</v>
      </c>
      <c r="M195" s="40">
        <f t="shared" si="4"/>
        <v>3.437634712824978E-2</v>
      </c>
    </row>
    <row r="196" spans="12:13" x14ac:dyDescent="0.2">
      <c r="L196" s="12">
        <f t="shared" si="5"/>
        <v>1.9000000000000015</v>
      </c>
      <c r="M196" s="40">
        <f t="shared" si="4"/>
        <v>3.4135921916531954E-2</v>
      </c>
    </row>
    <row r="197" spans="12:13" x14ac:dyDescent="0.2">
      <c r="L197" s="12">
        <f t="shared" si="5"/>
        <v>1.9100000000000015</v>
      </c>
      <c r="M197" s="40">
        <f t="shared" si="4"/>
        <v>3.3898427101753524E-2</v>
      </c>
    </row>
    <row r="198" spans="12:13" x14ac:dyDescent="0.2">
      <c r="L198" s="12">
        <f t="shared" si="5"/>
        <v>1.9200000000000015</v>
      </c>
      <c r="M198" s="40">
        <f t="shared" ref="M198:M261" si="6">+MIN($I$14,2.75*$I$8*$I$12/$I$9*($I$10/L198)^$I$11*(0.05/$I$13)^0.4)</f>
        <v>3.3663811903647166E-2</v>
      </c>
    </row>
    <row r="199" spans="12:13" x14ac:dyDescent="0.2">
      <c r="L199" s="12">
        <f t="shared" si="5"/>
        <v>1.9300000000000015</v>
      </c>
      <c r="M199" s="40">
        <f t="shared" si="6"/>
        <v>3.3432026680235018E-2</v>
      </c>
    </row>
    <row r="200" spans="12:13" x14ac:dyDescent="0.2">
      <c r="L200" s="12">
        <f t="shared" si="5"/>
        <v>1.9400000000000015</v>
      </c>
      <c r="M200" s="40">
        <f t="shared" si="6"/>
        <v>3.3203022896581835E-2</v>
      </c>
    </row>
    <row r="201" spans="12:13" x14ac:dyDescent="0.2">
      <c r="L201" s="12">
        <f t="shared" ref="L201:L264" si="7">L200+0.01</f>
        <v>1.9500000000000015</v>
      </c>
      <c r="M201" s="40">
        <f t="shared" si="6"/>
        <v>3.2976753094561412E-2</v>
      </c>
    </row>
    <row r="202" spans="12:13" x14ac:dyDescent="0.2">
      <c r="L202" s="12">
        <f t="shared" si="7"/>
        <v>1.9600000000000015</v>
      </c>
      <c r="M202" s="40">
        <f t="shared" si="6"/>
        <v>3.2753170863598892E-2</v>
      </c>
    </row>
    <row r="203" spans="12:13" x14ac:dyDescent="0.2">
      <c r="L203" s="12">
        <f t="shared" si="7"/>
        <v>1.9700000000000015</v>
      </c>
      <c r="M203" s="40">
        <f t="shared" si="6"/>
        <v>3.2532230812352118E-2</v>
      </c>
    </row>
    <row r="204" spans="12:13" x14ac:dyDescent="0.2">
      <c r="L204" s="12">
        <f t="shared" si="7"/>
        <v>1.9800000000000015</v>
      </c>
      <c r="M204" s="40">
        <f t="shared" si="6"/>
        <v>3.2313888541297721E-2</v>
      </c>
    </row>
    <row r="205" spans="12:13" x14ac:dyDescent="0.2">
      <c r="L205" s="12">
        <f t="shared" si="7"/>
        <v>1.9900000000000015</v>
      </c>
      <c r="M205" s="40">
        <f t="shared" si="6"/>
        <v>3.2098100616188452E-2</v>
      </c>
    </row>
    <row r="206" spans="12:13" x14ac:dyDescent="0.2">
      <c r="L206" s="12">
        <f t="shared" si="7"/>
        <v>2.0000000000000013</v>
      </c>
      <c r="M206" s="40">
        <f t="shared" si="6"/>
        <v>3.18848245423499E-2</v>
      </c>
    </row>
    <row r="207" spans="12:13" x14ac:dyDescent="0.2">
      <c r="L207" s="12">
        <f t="shared" si="7"/>
        <v>2.0100000000000011</v>
      </c>
      <c r="M207" s="40">
        <f t="shared" si="6"/>
        <v>3.167401873978596E-2</v>
      </c>
    </row>
    <row r="208" spans="12:13" x14ac:dyDescent="0.2">
      <c r="L208" s="12">
        <f t="shared" si="7"/>
        <v>2.0200000000000009</v>
      </c>
      <c r="M208" s="40">
        <f t="shared" si="6"/>
        <v>3.1465642519063863E-2</v>
      </c>
    </row>
    <row r="209" spans="12:13" x14ac:dyDescent="0.2">
      <c r="L209" s="12">
        <f t="shared" si="7"/>
        <v>2.0300000000000007</v>
      </c>
      <c r="M209" s="40">
        <f t="shared" si="6"/>
        <v>3.1259656057950426E-2</v>
      </c>
    </row>
    <row r="210" spans="12:13" x14ac:dyDescent="0.2">
      <c r="L210" s="12">
        <f t="shared" si="7"/>
        <v>2.0400000000000005</v>
      </c>
      <c r="M210" s="40">
        <f t="shared" si="6"/>
        <v>3.1056020378772829E-2</v>
      </c>
    </row>
    <row r="211" spans="12:13" x14ac:dyDescent="0.2">
      <c r="L211" s="12">
        <f t="shared" si="7"/>
        <v>2.0500000000000003</v>
      </c>
      <c r="M211" s="40">
        <f t="shared" si="6"/>
        <v>3.0854697326477699E-2</v>
      </c>
    </row>
    <row r="212" spans="12:13" x14ac:dyDescent="0.2">
      <c r="L212" s="12">
        <f t="shared" si="7"/>
        <v>2.06</v>
      </c>
      <c r="M212" s="40">
        <f t="shared" si="6"/>
        <v>3.0655649547364057E-2</v>
      </c>
    </row>
    <row r="213" spans="12:13" x14ac:dyDescent="0.2">
      <c r="L213" s="12">
        <f t="shared" si="7"/>
        <v>2.0699999999999998</v>
      </c>
      <c r="M213" s="40">
        <f t="shared" si="6"/>
        <v>3.0458840468465885E-2</v>
      </c>
    </row>
    <row r="214" spans="12:13" x14ac:dyDescent="0.2">
      <c r="L214" s="12">
        <f t="shared" si="7"/>
        <v>2.0799999999999996</v>
      </c>
      <c r="M214" s="40">
        <f t="shared" si="6"/>
        <v>3.026423427756178E-2</v>
      </c>
    </row>
    <row r="215" spans="12:13" x14ac:dyDescent="0.2">
      <c r="L215" s="12">
        <f t="shared" si="7"/>
        <v>2.0899999999999994</v>
      </c>
      <c r="M215" s="40">
        <f t="shared" si="6"/>
        <v>3.0071795903789531E-2</v>
      </c>
    </row>
    <row r="216" spans="12:13" x14ac:dyDescent="0.2">
      <c r="L216" s="12">
        <f t="shared" si="7"/>
        <v>2.0999999999999992</v>
      </c>
      <c r="M216" s="40">
        <f t="shared" si="6"/>
        <v>2.988149099884457E-2</v>
      </c>
    </row>
    <row r="217" spans="12:13" x14ac:dyDescent="0.2">
      <c r="L217" s="12">
        <f t="shared" si="7"/>
        <v>2.109999999999999</v>
      </c>
      <c r="M217" s="40">
        <f t="shared" si="6"/>
        <v>2.9693285918741989E-2</v>
      </c>
    </row>
    <row r="218" spans="12:13" x14ac:dyDescent="0.2">
      <c r="L218" s="12">
        <f t="shared" si="7"/>
        <v>2.1199999999999988</v>
      </c>
      <c r="M218" s="40">
        <f t="shared" si="6"/>
        <v>2.9507147706122748E-2</v>
      </c>
    </row>
    <row r="219" spans="12:13" x14ac:dyDescent="0.2">
      <c r="L219" s="12">
        <f t="shared" si="7"/>
        <v>2.1299999999999986</v>
      </c>
      <c r="M219" s="40">
        <f t="shared" si="6"/>
        <v>2.9323044073085267E-2</v>
      </c>
    </row>
    <row r="220" spans="12:13" x14ac:dyDescent="0.2">
      <c r="L220" s="12">
        <f t="shared" si="7"/>
        <v>2.1399999999999983</v>
      </c>
      <c r="M220" s="40">
        <f t="shared" si="6"/>
        <v>2.9140943384524449E-2</v>
      </c>
    </row>
    <row r="221" spans="12:13" x14ac:dyDescent="0.2">
      <c r="L221" s="12">
        <f t="shared" si="7"/>
        <v>2.1499999999999981</v>
      </c>
      <c r="M221" s="40">
        <f t="shared" si="6"/>
        <v>2.8960814641960902E-2</v>
      </c>
    </row>
    <row r="222" spans="12:13" x14ac:dyDescent="0.2">
      <c r="L222" s="12">
        <f t="shared" si="7"/>
        <v>2.1599999999999979</v>
      </c>
      <c r="M222" s="40">
        <f t="shared" si="6"/>
        <v>2.8782627467843647E-2</v>
      </c>
    </row>
    <row r="223" spans="12:13" x14ac:dyDescent="0.2">
      <c r="L223" s="12">
        <f t="shared" si="7"/>
        <v>2.1699999999999977</v>
      </c>
      <c r="M223" s="40">
        <f t="shared" si="6"/>
        <v>2.860635209031042E-2</v>
      </c>
    </row>
    <row r="224" spans="12:13" x14ac:dyDescent="0.2">
      <c r="L224" s="12">
        <f t="shared" si="7"/>
        <v>2.1799999999999975</v>
      </c>
      <c r="M224" s="40">
        <f t="shared" si="6"/>
        <v>2.8431959328390013E-2</v>
      </c>
    </row>
    <row r="225" spans="12:13" x14ac:dyDescent="0.2">
      <c r="L225" s="12">
        <f t="shared" si="7"/>
        <v>2.1899999999999973</v>
      </c>
      <c r="M225" s="40">
        <f t="shared" si="6"/>
        <v>2.8259420577632234E-2</v>
      </c>
    </row>
    <row r="226" spans="12:13" x14ac:dyDescent="0.2">
      <c r="L226" s="12">
        <f t="shared" si="7"/>
        <v>2.1999999999999971</v>
      </c>
      <c r="M226" s="40">
        <f t="shared" si="6"/>
        <v>2.8088707796150816E-2</v>
      </c>
    </row>
    <row r="227" spans="12:13" x14ac:dyDescent="0.2">
      <c r="L227" s="12">
        <f t="shared" si="7"/>
        <v>2.2099999999999969</v>
      </c>
      <c r="M227" s="40">
        <f t="shared" si="6"/>
        <v>2.7919793491065891E-2</v>
      </c>
    </row>
    <row r="228" spans="12:13" x14ac:dyDescent="0.2">
      <c r="L228" s="12">
        <f t="shared" si="7"/>
        <v>2.2199999999999966</v>
      </c>
      <c r="M228" s="40">
        <f t="shared" si="6"/>
        <v>2.7752650705332726E-2</v>
      </c>
    </row>
    <row r="229" spans="12:13" x14ac:dyDescent="0.2">
      <c r="L229" s="12">
        <f t="shared" si="7"/>
        <v>2.2299999999999964</v>
      </c>
      <c r="M229" s="40">
        <f t="shared" si="6"/>
        <v>2.7587253004944079E-2</v>
      </c>
    </row>
    <row r="230" spans="12:13" x14ac:dyDescent="0.2">
      <c r="L230" s="12">
        <f t="shared" si="7"/>
        <v>2.2399999999999962</v>
      </c>
      <c r="M230" s="40">
        <f t="shared" si="6"/>
        <v>2.7423574466493839E-2</v>
      </c>
    </row>
    <row r="231" spans="12:13" x14ac:dyDescent="0.2">
      <c r="L231" s="12">
        <f t="shared" si="7"/>
        <v>2.249999999999996</v>
      </c>
      <c r="M231" s="40">
        <f t="shared" si="6"/>
        <v>2.7261589665090458E-2</v>
      </c>
    </row>
    <row r="232" spans="12:13" x14ac:dyDescent="0.2">
      <c r="L232" s="12">
        <f t="shared" si="7"/>
        <v>2.2599999999999958</v>
      </c>
      <c r="M232" s="40">
        <f t="shared" si="6"/>
        <v>2.7101273662608498E-2</v>
      </c>
    </row>
    <row r="233" spans="12:13" x14ac:dyDescent="0.2">
      <c r="L233" s="12">
        <f t="shared" si="7"/>
        <v>2.2699999999999956</v>
      </c>
      <c r="M233" s="40">
        <f t="shared" si="6"/>
        <v>2.6942601996267659E-2</v>
      </c>
    </row>
    <row r="234" spans="12:13" x14ac:dyDescent="0.2">
      <c r="L234" s="12">
        <f t="shared" si="7"/>
        <v>2.2799999999999954</v>
      </c>
      <c r="M234" s="40">
        <f t="shared" si="6"/>
        <v>2.6785550667528562E-2</v>
      </c>
    </row>
    <row r="235" spans="12:13" x14ac:dyDescent="0.2">
      <c r="L235" s="12">
        <f t="shared" si="7"/>
        <v>2.2899999999999952</v>
      </c>
      <c r="M235" s="40">
        <f t="shared" si="6"/>
        <v>2.6630096131295369E-2</v>
      </c>
    </row>
    <row r="236" spans="12:13" x14ac:dyDescent="0.2">
      <c r="L236" s="12">
        <f t="shared" si="7"/>
        <v>2.2999999999999949</v>
      </c>
      <c r="M236" s="40">
        <f t="shared" si="6"/>
        <v>2.6476215285415248E-2</v>
      </c>
    </row>
    <row r="237" spans="12:13" x14ac:dyDescent="0.2">
      <c r="L237" s="12">
        <f t="shared" si="7"/>
        <v>2.3099999999999947</v>
      </c>
      <c r="M237" s="40">
        <f t="shared" si="6"/>
        <v>2.6323885460465428E-2</v>
      </c>
    </row>
    <row r="238" spans="12:13" x14ac:dyDescent="0.2">
      <c r="L238" s="12">
        <f t="shared" si="7"/>
        <v>2.3199999999999945</v>
      </c>
      <c r="M238" s="40">
        <f t="shared" si="6"/>
        <v>2.6173084409818713E-2</v>
      </c>
    </row>
    <row r="239" spans="12:13" x14ac:dyDescent="0.2">
      <c r="L239" s="12">
        <f t="shared" si="7"/>
        <v>2.3299999999999943</v>
      </c>
      <c r="M239" s="40">
        <f t="shared" si="6"/>
        <v>2.6023790299978658E-2</v>
      </c>
    </row>
    <row r="240" spans="12:13" x14ac:dyDescent="0.2">
      <c r="L240" s="12">
        <f t="shared" si="7"/>
        <v>2.3399999999999941</v>
      </c>
      <c r="M240" s="40">
        <f t="shared" si="6"/>
        <v>2.5875981701176019E-2</v>
      </c>
    </row>
    <row r="241" spans="12:13" x14ac:dyDescent="0.2">
      <c r="L241" s="12">
        <f t="shared" si="7"/>
        <v>2.3499999999999939</v>
      </c>
      <c r="M241" s="40">
        <f t="shared" si="6"/>
        <v>2.57296375782184E-2</v>
      </c>
    </row>
    <row r="242" spans="12:13" x14ac:dyDescent="0.2">
      <c r="L242" s="12">
        <f t="shared" si="7"/>
        <v>2.3599999999999937</v>
      </c>
      <c r="M242" s="40">
        <f t="shared" si="6"/>
        <v>2.558473728158497E-2</v>
      </c>
    </row>
    <row r="243" spans="12:13" x14ac:dyDescent="0.2">
      <c r="L243" s="12">
        <f t="shared" si="7"/>
        <v>2.3699999999999934</v>
      </c>
      <c r="M243" s="40">
        <f t="shared" si="6"/>
        <v>2.5441260538759114E-2</v>
      </c>
    </row>
    <row r="244" spans="12:13" x14ac:dyDescent="0.2">
      <c r="L244" s="12">
        <f t="shared" si="7"/>
        <v>2.3799999999999932</v>
      </c>
      <c r="M244" s="40">
        <f t="shared" si="6"/>
        <v>2.5299187445791224E-2</v>
      </c>
    </row>
    <row r="245" spans="12:13" x14ac:dyDescent="0.2">
      <c r="L245" s="12">
        <f t="shared" si="7"/>
        <v>2.389999999999993</v>
      </c>
      <c r="M245" s="40">
        <f t="shared" si="6"/>
        <v>2.5158498459084907E-2</v>
      </c>
    </row>
    <row r="246" spans="12:13" x14ac:dyDescent="0.2">
      <c r="L246" s="12">
        <f t="shared" si="7"/>
        <v>2.3999999999999928</v>
      </c>
      <c r="M246" s="40">
        <f t="shared" si="6"/>
        <v>2.5019174387399687E-2</v>
      </c>
    </row>
    <row r="247" spans="12:13" x14ac:dyDescent="0.2">
      <c r="L247" s="12">
        <f t="shared" si="7"/>
        <v>2.4099999999999926</v>
      </c>
      <c r="M247" s="40">
        <f t="shared" si="6"/>
        <v>2.4881196384063598E-2</v>
      </c>
    </row>
    <row r="248" spans="12:13" x14ac:dyDescent="0.2">
      <c r="L248" s="12">
        <f t="shared" si="7"/>
        <v>2.4199999999999924</v>
      </c>
      <c r="M248" s="40">
        <f t="shared" si="6"/>
        <v>2.4744545939389271E-2</v>
      </c>
    </row>
    <row r="249" spans="12:13" x14ac:dyDescent="0.2">
      <c r="L249" s="12">
        <f t="shared" si="7"/>
        <v>2.4299999999999922</v>
      </c>
      <c r="M249" s="40">
        <f t="shared" si="6"/>
        <v>2.4609204873287539E-2</v>
      </c>
    </row>
    <row r="250" spans="12:13" x14ac:dyDescent="0.2">
      <c r="L250" s="12">
        <f t="shared" si="7"/>
        <v>2.439999999999992</v>
      </c>
      <c r="M250" s="40">
        <f t="shared" si="6"/>
        <v>2.4475155328072512E-2</v>
      </c>
    </row>
    <row r="251" spans="12:13" x14ac:dyDescent="0.2">
      <c r="L251" s="12">
        <f t="shared" si="7"/>
        <v>2.4499999999999917</v>
      </c>
      <c r="M251" s="40">
        <f t="shared" si="6"/>
        <v>2.4342379761452371E-2</v>
      </c>
    </row>
    <row r="252" spans="12:13" x14ac:dyDescent="0.2">
      <c r="L252" s="12">
        <f t="shared" si="7"/>
        <v>2.4599999999999915</v>
      </c>
      <c r="M252" s="40">
        <f t="shared" si="6"/>
        <v>2.4210860939700429E-2</v>
      </c>
    </row>
    <row r="253" spans="12:13" x14ac:dyDescent="0.2">
      <c r="L253" s="12">
        <f t="shared" si="7"/>
        <v>2.4699999999999913</v>
      </c>
      <c r="M253" s="40">
        <f t="shared" si="6"/>
        <v>2.408058193100112E-2</v>
      </c>
    </row>
    <row r="254" spans="12:13" x14ac:dyDescent="0.2">
      <c r="L254" s="12">
        <f t="shared" si="7"/>
        <v>2.4799999999999911</v>
      </c>
      <c r="M254" s="40">
        <f t="shared" si="6"/>
        <v>2.3951526098965621E-2</v>
      </c>
    </row>
    <row r="255" spans="12:13" x14ac:dyDescent="0.2">
      <c r="L255" s="12">
        <f t="shared" si="7"/>
        <v>2.4899999999999909</v>
      </c>
      <c r="M255" s="40">
        <f t="shared" si="6"/>
        <v>2.382367709631231E-2</v>
      </c>
    </row>
    <row r="256" spans="12:13" x14ac:dyDescent="0.2">
      <c r="L256" s="12">
        <f t="shared" si="7"/>
        <v>2.4999999999999907</v>
      </c>
      <c r="M256" s="40">
        <f t="shared" si="6"/>
        <v>2.3697018858707078E-2</v>
      </c>
    </row>
    <row r="257" spans="12:13" x14ac:dyDescent="0.2">
      <c r="L257" s="12">
        <f t="shared" si="7"/>
        <v>2.5099999999999905</v>
      </c>
      <c r="M257" s="40">
        <f t="shared" si="6"/>
        <v>2.3571535598758863E-2</v>
      </c>
    </row>
    <row r="258" spans="12:13" x14ac:dyDescent="0.2">
      <c r="L258" s="12">
        <f t="shared" si="7"/>
        <v>2.5199999999999902</v>
      </c>
      <c r="M258" s="40">
        <f t="shared" si="6"/>
        <v>2.3447211800165926E-2</v>
      </c>
    </row>
    <row r="259" spans="12:13" x14ac:dyDescent="0.2">
      <c r="L259" s="12">
        <f t="shared" si="7"/>
        <v>2.52999999999999</v>
      </c>
      <c r="M259" s="40">
        <f t="shared" si="6"/>
        <v>2.3324032212008572E-2</v>
      </c>
    </row>
    <row r="260" spans="12:13" x14ac:dyDescent="0.2">
      <c r="L260" s="12">
        <f t="shared" si="7"/>
        <v>2.5399999999999898</v>
      </c>
      <c r="M260" s="40">
        <f t="shared" si="6"/>
        <v>2.3201981843183835E-2</v>
      </c>
    </row>
    <row r="261" spans="12:13" x14ac:dyDescent="0.2">
      <c r="L261" s="12">
        <f t="shared" si="7"/>
        <v>2.5499999999999896</v>
      </c>
      <c r="M261" s="40">
        <f t="shared" si="6"/>
        <v>2.3081045956978408E-2</v>
      </c>
    </row>
    <row r="262" spans="12:13" x14ac:dyDescent="0.2">
      <c r="L262" s="12">
        <f t="shared" si="7"/>
        <v>2.5599999999999894</v>
      </c>
      <c r="M262" s="40">
        <f t="shared" ref="M262:M325" si="8">+MIN($I$14,2.75*$I$8*$I$12/$I$9*($I$10/L262)^$I$11*(0.05/$I$13)^0.4)</f>
        <v>2.2961210065775516E-2</v>
      </c>
    </row>
    <row r="263" spans="12:13" x14ac:dyDescent="0.2">
      <c r="L263" s="12">
        <f t="shared" si="7"/>
        <v>2.5699999999999892</v>
      </c>
      <c r="M263" s="40">
        <f t="shared" si="8"/>
        <v>2.2842459925892268E-2</v>
      </c>
    </row>
    <row r="264" spans="12:13" x14ac:dyDescent="0.2">
      <c r="L264" s="12">
        <f t="shared" si="7"/>
        <v>2.579999999999989</v>
      </c>
      <c r="M264" s="40">
        <f t="shared" si="8"/>
        <v>2.2724781532543353E-2</v>
      </c>
    </row>
    <row r="265" spans="12:13" x14ac:dyDescent="0.2">
      <c r="L265" s="12">
        <f t="shared" ref="L265:L328" si="9">L264+0.01</f>
        <v>2.5899999999999888</v>
      </c>
      <c r="M265" s="40">
        <f t="shared" si="8"/>
        <v>2.2608161114927968E-2</v>
      </c>
    </row>
    <row r="266" spans="12:13" x14ac:dyDescent="0.2">
      <c r="L266" s="12">
        <f t="shared" si="9"/>
        <v>2.5999999999999885</v>
      </c>
      <c r="M266" s="40">
        <f t="shared" si="8"/>
        <v>2.2492585131436173E-2</v>
      </c>
    </row>
    <row r="267" spans="12:13" x14ac:dyDescent="0.2">
      <c r="L267" s="12">
        <f t="shared" si="9"/>
        <v>2.6099999999999883</v>
      </c>
      <c r="M267" s="40">
        <f t="shared" si="8"/>
        <v>2.2378040264971383E-2</v>
      </c>
    </row>
    <row r="268" spans="12:13" x14ac:dyDescent="0.2">
      <c r="L268" s="12">
        <f t="shared" si="9"/>
        <v>2.6199999999999881</v>
      </c>
      <c r="M268" s="40">
        <f t="shared" si="8"/>
        <v>2.2264513418385989E-2</v>
      </c>
    </row>
    <row r="269" spans="12:13" x14ac:dyDescent="0.2">
      <c r="L269" s="12">
        <f t="shared" si="9"/>
        <v>2.6299999999999879</v>
      </c>
      <c r="M269" s="40">
        <f t="shared" si="8"/>
        <v>2.2151991710026492E-2</v>
      </c>
    </row>
    <row r="270" spans="12:13" x14ac:dyDescent="0.2">
      <c r="L270" s="12">
        <f t="shared" si="9"/>
        <v>2.6399999999999877</v>
      </c>
      <c r="M270" s="40">
        <f t="shared" si="8"/>
        <v>2.204046246938568E-2</v>
      </c>
    </row>
    <row r="271" spans="12:13" x14ac:dyDescent="0.2">
      <c r="L271" s="12">
        <f t="shared" si="9"/>
        <v>2.6499999999999875</v>
      </c>
      <c r="M271" s="40">
        <f t="shared" si="8"/>
        <v>2.1929913232858349E-2</v>
      </c>
    </row>
    <row r="272" spans="12:13" x14ac:dyDescent="0.2">
      <c r="L272" s="12">
        <f t="shared" si="9"/>
        <v>2.6599999999999873</v>
      </c>
      <c r="M272" s="40">
        <f t="shared" si="8"/>
        <v>2.1820331739598131E-2</v>
      </c>
    </row>
    <row r="273" spans="12:13" x14ac:dyDescent="0.2">
      <c r="L273" s="12">
        <f t="shared" si="9"/>
        <v>2.6699999999999871</v>
      </c>
      <c r="M273" s="40">
        <f t="shared" si="8"/>
        <v>2.1711705927472357E-2</v>
      </c>
    </row>
    <row r="274" spans="12:13" x14ac:dyDescent="0.2">
      <c r="L274" s="12">
        <f t="shared" si="9"/>
        <v>2.6799999999999868</v>
      </c>
      <c r="M274" s="40">
        <f t="shared" si="8"/>
        <v>2.1604023929112533E-2</v>
      </c>
    </row>
    <row r="275" spans="12:13" x14ac:dyDescent="0.2">
      <c r="L275" s="12">
        <f t="shared" si="9"/>
        <v>2.6899999999999866</v>
      </c>
      <c r="M275" s="40">
        <f t="shared" si="8"/>
        <v>2.1497274068057581E-2</v>
      </c>
    </row>
    <row r="276" spans="12:13" x14ac:dyDescent="0.2">
      <c r="L276" s="12">
        <f t="shared" si="9"/>
        <v>2.6999999999999864</v>
      </c>
      <c r="M276" s="40">
        <f t="shared" si="8"/>
        <v>2.1391444854987538E-2</v>
      </c>
    </row>
    <row r="277" spans="12:13" x14ac:dyDescent="0.2">
      <c r="L277" s="12">
        <f t="shared" si="9"/>
        <v>2.7099999999999862</v>
      </c>
      <c r="M277" s="40">
        <f t="shared" si="8"/>
        <v>2.128652498404511E-2</v>
      </c>
    </row>
    <row r="278" spans="12:13" x14ac:dyDescent="0.2">
      <c r="L278" s="12">
        <f t="shared" si="9"/>
        <v>2.719999999999986</v>
      </c>
      <c r="M278" s="40">
        <f t="shared" si="8"/>
        <v>2.1182503329242791E-2</v>
      </c>
    </row>
    <row r="279" spans="12:13" x14ac:dyDescent="0.2">
      <c r="L279" s="12">
        <f t="shared" si="9"/>
        <v>2.7299999999999858</v>
      </c>
      <c r="M279" s="40">
        <f t="shared" si="8"/>
        <v>2.1079368940953264E-2</v>
      </c>
    </row>
    <row r="280" spans="12:13" x14ac:dyDescent="0.2">
      <c r="L280" s="12">
        <f t="shared" si="9"/>
        <v>2.7399999999999856</v>
      </c>
      <c r="M280" s="40">
        <f t="shared" si="8"/>
        <v>2.0977111042480845E-2</v>
      </c>
    </row>
    <row r="281" spans="12:13" x14ac:dyDescent="0.2">
      <c r="L281" s="12">
        <f t="shared" si="9"/>
        <v>2.7499999999999853</v>
      </c>
      <c r="M281" s="40">
        <f t="shared" si="8"/>
        <v>2.0875719026711703E-2</v>
      </c>
    </row>
    <row r="282" spans="12:13" x14ac:dyDescent="0.2">
      <c r="L282" s="12">
        <f t="shared" si="9"/>
        <v>2.7599999999999851</v>
      </c>
      <c r="M282" s="40">
        <f t="shared" si="8"/>
        <v>2.077518245284098E-2</v>
      </c>
    </row>
    <row r="283" spans="12:13" x14ac:dyDescent="0.2">
      <c r="L283" s="12">
        <f t="shared" si="9"/>
        <v>2.7699999999999849</v>
      </c>
      <c r="M283" s="40">
        <f t="shared" si="8"/>
        <v>2.0675491043174617E-2</v>
      </c>
    </row>
    <row r="284" spans="12:13" x14ac:dyDescent="0.2">
      <c r="L284" s="12">
        <f t="shared" si="9"/>
        <v>2.7799999999999847</v>
      </c>
      <c r="M284" s="40">
        <f t="shared" si="8"/>
        <v>2.0576634680003879E-2</v>
      </c>
    </row>
    <row r="285" spans="12:13" x14ac:dyDescent="0.2">
      <c r="L285" s="12">
        <f t="shared" si="9"/>
        <v>2.7899999999999845</v>
      </c>
      <c r="M285" s="40">
        <f t="shared" si="8"/>
        <v>2.0478603402550897E-2</v>
      </c>
    </row>
    <row r="286" spans="12:13" x14ac:dyDescent="0.2">
      <c r="L286" s="12">
        <f t="shared" si="9"/>
        <v>2.7999999999999843</v>
      </c>
      <c r="M286" s="40">
        <f t="shared" si="8"/>
        <v>2.0381387403983112E-2</v>
      </c>
    </row>
    <row r="287" spans="12:13" x14ac:dyDescent="0.2">
      <c r="L287" s="12">
        <f t="shared" si="9"/>
        <v>2.8099999999999841</v>
      </c>
      <c r="M287" s="40">
        <f t="shared" si="8"/>
        <v>2.0284977028494938E-2</v>
      </c>
    </row>
    <row r="288" spans="12:13" x14ac:dyDescent="0.2">
      <c r="L288" s="12">
        <f t="shared" si="9"/>
        <v>2.8199999999999839</v>
      </c>
      <c r="M288" s="40">
        <f t="shared" si="8"/>
        <v>2.0189362768454972E-2</v>
      </c>
    </row>
    <row r="289" spans="12:13" x14ac:dyDescent="0.2">
      <c r="L289" s="12">
        <f t="shared" si="9"/>
        <v>2.8299999999999836</v>
      </c>
      <c r="M289" s="40">
        <f t="shared" si="8"/>
        <v>2.0094535261616864E-2</v>
      </c>
    </row>
    <row r="290" spans="12:13" x14ac:dyDescent="0.2">
      <c r="L290" s="12">
        <f t="shared" si="9"/>
        <v>2.8399999999999834</v>
      </c>
      <c r="M290" s="40">
        <f t="shared" si="8"/>
        <v>2.0000485288392433E-2</v>
      </c>
    </row>
    <row r="291" spans="12:13" x14ac:dyDescent="0.2">
      <c r="L291" s="12">
        <f t="shared" si="9"/>
        <v>2.8499999999999832</v>
      </c>
      <c r="M291" s="40">
        <f t="shared" si="8"/>
        <v>1.9907203769185242E-2</v>
      </c>
    </row>
    <row r="292" spans="12:13" x14ac:dyDescent="0.2">
      <c r="L292" s="12">
        <f t="shared" si="9"/>
        <v>2.859999999999983</v>
      </c>
      <c r="M292" s="40">
        <f t="shared" si="8"/>
        <v>1.9814681761783162E-2</v>
      </c>
    </row>
    <row r="293" spans="12:13" x14ac:dyDescent="0.2">
      <c r="L293" s="12">
        <f t="shared" si="9"/>
        <v>2.8699999999999828</v>
      </c>
      <c r="M293" s="40">
        <f t="shared" si="8"/>
        <v>1.9722910458808408E-2</v>
      </c>
    </row>
    <row r="294" spans="12:13" x14ac:dyDescent="0.2">
      <c r="L294" s="12">
        <f t="shared" si="9"/>
        <v>2.8799999999999826</v>
      </c>
      <c r="M294" s="40">
        <f t="shared" si="8"/>
        <v>1.963188118522366E-2</v>
      </c>
    </row>
    <row r="295" spans="12:13" x14ac:dyDescent="0.2">
      <c r="L295" s="12">
        <f t="shared" si="9"/>
        <v>2.8899999999999824</v>
      </c>
      <c r="M295" s="40">
        <f t="shared" si="8"/>
        <v>1.9541585395892621E-2</v>
      </c>
    </row>
    <row r="296" spans="12:13" x14ac:dyDescent="0.2">
      <c r="L296" s="12">
        <f t="shared" si="9"/>
        <v>2.8999999999999821</v>
      </c>
      <c r="M296" s="40">
        <f t="shared" si="8"/>
        <v>1.945201467319399E-2</v>
      </c>
    </row>
    <row r="297" spans="12:13" x14ac:dyDescent="0.2">
      <c r="L297" s="12">
        <f t="shared" si="9"/>
        <v>2.9099999999999819</v>
      </c>
      <c r="M297" s="40">
        <f t="shared" si="8"/>
        <v>1.936316072468712E-2</v>
      </c>
    </row>
    <row r="298" spans="12:13" x14ac:dyDescent="0.2">
      <c r="L298" s="12">
        <f t="shared" si="9"/>
        <v>2.9199999999999817</v>
      </c>
      <c r="M298" s="40">
        <f t="shared" si="8"/>
        <v>1.9275015380828403E-2</v>
      </c>
    </row>
    <row r="299" spans="12:13" x14ac:dyDescent="0.2">
      <c r="L299" s="12">
        <f t="shared" si="9"/>
        <v>2.9299999999999815</v>
      </c>
      <c r="M299" s="40">
        <f t="shared" si="8"/>
        <v>1.9187570592736871E-2</v>
      </c>
    </row>
    <row r="300" spans="12:13" x14ac:dyDescent="0.2">
      <c r="L300" s="12">
        <f t="shared" si="9"/>
        <v>2.9399999999999813</v>
      </c>
      <c r="M300" s="40">
        <f t="shared" si="8"/>
        <v>1.9100818430007906E-2</v>
      </c>
    </row>
    <row r="301" spans="12:13" x14ac:dyDescent="0.2">
      <c r="L301" s="12">
        <f t="shared" si="9"/>
        <v>2.9499999999999811</v>
      </c>
      <c r="M301" s="40">
        <f t="shared" si="8"/>
        <v>1.9014751078573821E-2</v>
      </c>
    </row>
    <row r="302" spans="12:13" x14ac:dyDescent="0.2">
      <c r="L302" s="12">
        <f t="shared" si="9"/>
        <v>2.9599999999999809</v>
      </c>
      <c r="M302" s="40">
        <f t="shared" si="8"/>
        <v>1.8929360838610187E-2</v>
      </c>
    </row>
    <row r="303" spans="12:13" x14ac:dyDescent="0.2">
      <c r="L303" s="12">
        <f t="shared" si="9"/>
        <v>2.9699999999999807</v>
      </c>
      <c r="M303" s="40">
        <f t="shared" si="8"/>
        <v>1.8844640122486784E-2</v>
      </c>
    </row>
    <row r="304" spans="12:13" x14ac:dyDescent="0.2">
      <c r="L304" s="12">
        <f t="shared" si="9"/>
        <v>2.9799999999999804</v>
      </c>
      <c r="M304" s="40">
        <f t="shared" si="8"/>
        <v>1.8760581452761976E-2</v>
      </c>
    </row>
    <row r="305" spans="12:13" x14ac:dyDescent="0.2">
      <c r="L305" s="12">
        <f t="shared" si="9"/>
        <v>2.9899999999999802</v>
      </c>
      <c r="M305" s="40">
        <f t="shared" si="8"/>
        <v>1.8677177460219581E-2</v>
      </c>
    </row>
    <row r="306" spans="12:13" x14ac:dyDescent="0.2">
      <c r="L306" s="12">
        <f t="shared" si="9"/>
        <v>2.99999999999998</v>
      </c>
      <c r="M306" s="40">
        <f t="shared" si="8"/>
        <v>1.8594420881947127E-2</v>
      </c>
    </row>
    <row r="307" spans="12:13" x14ac:dyDescent="0.2">
      <c r="L307" s="12">
        <f t="shared" si="9"/>
        <v>3.0099999999999798</v>
      </c>
      <c r="M307" s="40">
        <f t="shared" si="8"/>
        <v>1.8512304559454525E-2</v>
      </c>
    </row>
    <row r="308" spans="12:13" x14ac:dyDescent="0.2">
      <c r="L308" s="12">
        <f t="shared" si="9"/>
        <v>3.0199999999999796</v>
      </c>
      <c r="M308" s="40">
        <f t="shared" si="8"/>
        <v>1.8430821436832057E-2</v>
      </c>
    </row>
    <row r="309" spans="12:13" x14ac:dyDescent="0.2">
      <c r="L309" s="12">
        <f t="shared" si="9"/>
        <v>3.0299999999999794</v>
      </c>
      <c r="M309" s="40">
        <f t="shared" si="8"/>
        <v>1.8349964558947014E-2</v>
      </c>
    </row>
    <row r="310" spans="12:13" x14ac:dyDescent="0.2">
      <c r="L310" s="12">
        <f t="shared" si="9"/>
        <v>3.0399999999999792</v>
      </c>
      <c r="M310" s="40">
        <f t="shared" si="8"/>
        <v>1.826972706967759E-2</v>
      </c>
    </row>
    <row r="311" spans="12:13" x14ac:dyDescent="0.2">
      <c r="L311" s="12">
        <f t="shared" si="9"/>
        <v>3.049999999999979</v>
      </c>
      <c r="M311" s="40">
        <f t="shared" si="8"/>
        <v>1.8190102210183714E-2</v>
      </c>
    </row>
    <row r="312" spans="12:13" x14ac:dyDescent="0.2">
      <c r="L312" s="12">
        <f t="shared" si="9"/>
        <v>3.0599999999999787</v>
      </c>
      <c r="M312" s="40">
        <f t="shared" si="8"/>
        <v>1.8111083317213381E-2</v>
      </c>
    </row>
    <row r="313" spans="12:13" x14ac:dyDescent="0.2">
      <c r="L313" s="12">
        <f t="shared" si="9"/>
        <v>3.0699999999999785</v>
      </c>
      <c r="M313" s="40">
        <f t="shared" si="8"/>
        <v>1.8032663821444032E-2</v>
      </c>
    </row>
    <row r="314" spans="12:13" x14ac:dyDescent="0.2">
      <c r="L314" s="12">
        <f t="shared" si="9"/>
        <v>3.0799999999999783</v>
      </c>
      <c r="M314" s="40">
        <f t="shared" si="8"/>
        <v>1.7954837245857967E-2</v>
      </c>
    </row>
    <row r="315" spans="12:13" x14ac:dyDescent="0.2">
      <c r="L315" s="12">
        <f t="shared" si="9"/>
        <v>3.0899999999999781</v>
      </c>
      <c r="M315" s="40">
        <f t="shared" si="8"/>
        <v>1.7877597204150983E-2</v>
      </c>
    </row>
    <row r="316" spans="12:13" x14ac:dyDescent="0.2">
      <c r="L316" s="12">
        <f t="shared" si="9"/>
        <v>3.0999999999999779</v>
      </c>
      <c r="M316" s="40">
        <f t="shared" si="8"/>
        <v>1.7800937399173537E-2</v>
      </c>
    </row>
    <row r="317" spans="12:13" x14ac:dyDescent="0.2">
      <c r="L317" s="12">
        <f t="shared" si="9"/>
        <v>3.1099999999999777</v>
      </c>
      <c r="M317" s="40">
        <f t="shared" si="8"/>
        <v>1.7724851621403609E-2</v>
      </c>
    </row>
    <row r="318" spans="12:13" x14ac:dyDescent="0.2">
      <c r="L318" s="12">
        <f t="shared" si="9"/>
        <v>3.1199999999999775</v>
      </c>
      <c r="M318" s="40">
        <f t="shared" si="8"/>
        <v>1.7649333747450514E-2</v>
      </c>
    </row>
    <row r="319" spans="12:13" x14ac:dyDescent="0.2">
      <c r="L319" s="12">
        <f t="shared" si="9"/>
        <v>3.1299999999999772</v>
      </c>
      <c r="M319" s="40">
        <f t="shared" si="8"/>
        <v>1.757437773858898E-2</v>
      </c>
    </row>
    <row r="320" spans="12:13" x14ac:dyDescent="0.2">
      <c r="L320" s="12">
        <f t="shared" si="9"/>
        <v>3.139999999999977</v>
      </c>
      <c r="M320" s="40">
        <f t="shared" si="8"/>
        <v>1.749997763932273E-2</v>
      </c>
    </row>
    <row r="321" spans="12:13" x14ac:dyDescent="0.2">
      <c r="L321" s="12">
        <f t="shared" si="9"/>
        <v>3.1499999999999768</v>
      </c>
      <c r="M321" s="40">
        <f t="shared" si="8"/>
        <v>1.7426127575976964E-2</v>
      </c>
    </row>
    <row r="322" spans="12:13" x14ac:dyDescent="0.2">
      <c r="L322" s="12">
        <f t="shared" si="9"/>
        <v>3.1599999999999766</v>
      </c>
      <c r="M322" s="40">
        <f t="shared" si="8"/>
        <v>1.735282175531894E-2</v>
      </c>
    </row>
    <row r="323" spans="12:13" x14ac:dyDescent="0.2">
      <c r="L323" s="12">
        <f t="shared" si="9"/>
        <v>3.1699999999999764</v>
      </c>
      <c r="M323" s="40">
        <f t="shared" si="8"/>
        <v>1.728005446320623E-2</v>
      </c>
    </row>
    <row r="324" spans="12:13" x14ac:dyDescent="0.2">
      <c r="L324" s="12">
        <f t="shared" si="9"/>
        <v>3.1799999999999762</v>
      </c>
      <c r="M324" s="40">
        <f t="shared" si="8"/>
        <v>1.7207820063261676E-2</v>
      </c>
    </row>
    <row r="325" spans="12:13" x14ac:dyDescent="0.2">
      <c r="L325" s="12">
        <f t="shared" si="9"/>
        <v>3.189999999999976</v>
      </c>
      <c r="M325" s="40">
        <f t="shared" si="8"/>
        <v>1.7136112995574781E-2</v>
      </c>
    </row>
    <row r="326" spans="12:13" x14ac:dyDescent="0.2">
      <c r="L326" s="12">
        <f t="shared" si="9"/>
        <v>3.1999999999999758</v>
      </c>
      <c r="M326" s="40">
        <f t="shared" ref="M326:M389" si="10">+MIN($I$14,2.75*$I$8*$I$12/$I$9*($I$10/L326)^$I$11*(0.05/$I$13)^0.4)</f>
        <v>1.7064927775428677E-2</v>
      </c>
    </row>
    <row r="327" spans="12:13" x14ac:dyDescent="0.2">
      <c r="L327" s="12">
        <f t="shared" si="9"/>
        <v>3.2099999999999755</v>
      </c>
      <c r="M327" s="40">
        <f t="shared" si="10"/>
        <v>1.699425899205231E-2</v>
      </c>
    </row>
    <row r="328" spans="12:13" x14ac:dyDescent="0.2">
      <c r="L328" s="12">
        <f t="shared" si="9"/>
        <v>3.2199999999999753</v>
      </c>
      <c r="M328" s="40">
        <f t="shared" si="10"/>
        <v>1.6924101307396976E-2</v>
      </c>
    </row>
    <row r="329" spans="12:13" x14ac:dyDescent="0.2">
      <c r="L329" s="12">
        <f t="shared" ref="L329:L392" si="11">L328+0.01</f>
        <v>3.2299999999999751</v>
      </c>
      <c r="M329" s="40">
        <f t="shared" si="10"/>
        <v>1.6854449454936922E-2</v>
      </c>
    </row>
    <row r="330" spans="12:13" x14ac:dyDescent="0.2">
      <c r="L330" s="12">
        <f t="shared" si="11"/>
        <v>3.2399999999999749</v>
      </c>
      <c r="M330" s="40">
        <f t="shared" si="10"/>
        <v>1.6785298238493396E-2</v>
      </c>
    </row>
    <row r="331" spans="12:13" x14ac:dyDescent="0.2">
      <c r="L331" s="12">
        <f t="shared" si="11"/>
        <v>3.2499999999999747</v>
      </c>
      <c r="M331" s="40">
        <f t="shared" si="10"/>
        <v>1.6716642531081467E-2</v>
      </c>
    </row>
    <row r="332" spans="12:13" x14ac:dyDescent="0.2">
      <c r="L332" s="12">
        <f t="shared" si="11"/>
        <v>3.2599999999999745</v>
      </c>
      <c r="M332" s="40">
        <f t="shared" si="10"/>
        <v>1.6648477273779386E-2</v>
      </c>
    </row>
    <row r="333" spans="12:13" x14ac:dyDescent="0.2">
      <c r="L333" s="12">
        <f t="shared" si="11"/>
        <v>3.2699999999999743</v>
      </c>
      <c r="M333" s="40">
        <f t="shared" si="10"/>
        <v>1.6580797474619661E-2</v>
      </c>
    </row>
    <row r="334" spans="12:13" x14ac:dyDescent="0.2">
      <c r="L334" s="12">
        <f t="shared" si="11"/>
        <v>3.279999999999974</v>
      </c>
      <c r="M334" s="40">
        <f t="shared" si="10"/>
        <v>1.6513598207501656E-2</v>
      </c>
    </row>
    <row r="335" spans="12:13" x14ac:dyDescent="0.2">
      <c r="L335" s="12">
        <f t="shared" si="11"/>
        <v>3.2899999999999738</v>
      </c>
      <c r="M335" s="40">
        <f t="shared" si="10"/>
        <v>1.6446874611125019E-2</v>
      </c>
    </row>
    <row r="336" spans="12:13" x14ac:dyDescent="0.2">
      <c r="L336" s="12">
        <f t="shared" si="11"/>
        <v>3.2999999999999736</v>
      </c>
      <c r="M336" s="40">
        <f t="shared" si="10"/>
        <v>1.6380621887943585E-2</v>
      </c>
    </row>
    <row r="337" spans="12:13" x14ac:dyDescent="0.2">
      <c r="L337" s="12">
        <f t="shared" si="11"/>
        <v>3.3099999999999734</v>
      </c>
      <c r="M337" s="40">
        <f t="shared" si="10"/>
        <v>1.6314835303139253E-2</v>
      </c>
    </row>
    <row r="338" spans="12:13" x14ac:dyDescent="0.2">
      <c r="L338" s="12">
        <f t="shared" si="11"/>
        <v>3.3199999999999732</v>
      </c>
      <c r="M338" s="40">
        <f t="shared" si="10"/>
        <v>1.6249510183615513E-2</v>
      </c>
    </row>
    <row r="339" spans="12:13" x14ac:dyDescent="0.2">
      <c r="L339" s="12">
        <f t="shared" si="11"/>
        <v>3.329999999999973</v>
      </c>
      <c r="M339" s="40">
        <f t="shared" si="10"/>
        <v>1.6184641917009936E-2</v>
      </c>
    </row>
    <row r="340" spans="12:13" x14ac:dyDescent="0.2">
      <c r="L340" s="12">
        <f t="shared" si="11"/>
        <v>3.3399999999999728</v>
      </c>
      <c r="M340" s="40">
        <f t="shared" si="10"/>
        <v>1.6120225950725469E-2</v>
      </c>
    </row>
    <row r="341" spans="12:13" x14ac:dyDescent="0.2">
      <c r="L341" s="12">
        <f t="shared" si="11"/>
        <v>3.3499999999999726</v>
      </c>
      <c r="M341" s="40">
        <f t="shared" si="10"/>
        <v>1.6056257790980064E-2</v>
      </c>
    </row>
    <row r="342" spans="12:13" x14ac:dyDescent="0.2">
      <c r="L342" s="12">
        <f t="shared" si="11"/>
        <v>3.3599999999999723</v>
      </c>
      <c r="M342" s="40">
        <f t="shared" si="10"/>
        <v>1.5992733001874104E-2</v>
      </c>
    </row>
    <row r="343" spans="12:13" x14ac:dyDescent="0.2">
      <c r="L343" s="12">
        <f t="shared" si="11"/>
        <v>3.3699999999999721</v>
      </c>
      <c r="M343" s="40">
        <f t="shared" si="10"/>
        <v>1.5929647204475379E-2</v>
      </c>
    </row>
    <row r="344" spans="12:13" x14ac:dyDescent="0.2">
      <c r="L344" s="12">
        <f t="shared" si="11"/>
        <v>3.3799999999999719</v>
      </c>
      <c r="M344" s="40">
        <f t="shared" si="10"/>
        <v>1.5866996075921225E-2</v>
      </c>
    </row>
    <row r="345" spans="12:13" x14ac:dyDescent="0.2">
      <c r="L345" s="12">
        <f t="shared" si="11"/>
        <v>3.3899999999999717</v>
      </c>
      <c r="M345" s="40">
        <f t="shared" si="10"/>
        <v>1.5804775348537362E-2</v>
      </c>
    </row>
    <row r="346" spans="12:13" x14ac:dyDescent="0.2">
      <c r="L346" s="12">
        <f t="shared" si="11"/>
        <v>3.3999999999999715</v>
      </c>
      <c r="M346" s="40">
        <f t="shared" si="10"/>
        <v>1.5742980808973163E-2</v>
      </c>
    </row>
    <row r="347" spans="12:13" x14ac:dyDescent="0.2">
      <c r="L347" s="12">
        <f t="shared" si="11"/>
        <v>3.4099999999999713</v>
      </c>
      <c r="M347" s="40">
        <f t="shared" si="10"/>
        <v>1.5681608297352965E-2</v>
      </c>
    </row>
    <row r="348" spans="12:13" x14ac:dyDescent="0.2">
      <c r="L348" s="12">
        <f t="shared" si="11"/>
        <v>3.4199999999999711</v>
      </c>
      <c r="M348" s="40">
        <f t="shared" si="10"/>
        <v>1.5620653706443083E-2</v>
      </c>
    </row>
    <row r="349" spans="12:13" x14ac:dyDescent="0.2">
      <c r="L349" s="12">
        <f t="shared" si="11"/>
        <v>3.4299999999999708</v>
      </c>
      <c r="M349" s="40">
        <f t="shared" si="10"/>
        <v>1.5560112980834154E-2</v>
      </c>
    </row>
    <row r="350" spans="12:13" x14ac:dyDescent="0.2">
      <c r="L350" s="12">
        <f t="shared" si="11"/>
        <v>3.4399999999999706</v>
      </c>
      <c r="M350" s="40">
        <f t="shared" si="10"/>
        <v>1.549998211613857E-2</v>
      </c>
    </row>
    <row r="351" spans="12:13" x14ac:dyDescent="0.2">
      <c r="L351" s="12">
        <f t="shared" si="11"/>
        <v>3.4499999999999704</v>
      </c>
      <c r="M351" s="40">
        <f t="shared" si="10"/>
        <v>1.5440257158202618E-2</v>
      </c>
    </row>
    <row r="352" spans="12:13" x14ac:dyDescent="0.2">
      <c r="L352" s="12">
        <f t="shared" si="11"/>
        <v>3.4599999999999702</v>
      </c>
      <c r="M352" s="40">
        <f t="shared" si="10"/>
        <v>1.5380934202332972E-2</v>
      </c>
    </row>
    <row r="353" spans="12:13" x14ac:dyDescent="0.2">
      <c r="L353" s="12">
        <f t="shared" si="11"/>
        <v>3.46999999999997</v>
      </c>
      <c r="M353" s="40">
        <f t="shared" si="10"/>
        <v>1.532200939253738E-2</v>
      </c>
    </row>
    <row r="354" spans="12:13" x14ac:dyDescent="0.2">
      <c r="L354" s="12">
        <f t="shared" si="11"/>
        <v>3.4799999999999698</v>
      </c>
      <c r="M354" s="40">
        <f t="shared" si="10"/>
        <v>1.5263478920779084E-2</v>
      </c>
    </row>
    <row r="355" spans="12:13" x14ac:dyDescent="0.2">
      <c r="L355" s="12">
        <f t="shared" si="11"/>
        <v>3.4899999999999696</v>
      </c>
      <c r="M355" s="40">
        <f t="shared" si="10"/>
        <v>1.5205339026244798E-2</v>
      </c>
    </row>
    <row r="356" spans="12:13" x14ac:dyDescent="0.2">
      <c r="L356" s="12">
        <f t="shared" si="11"/>
        <v>3.4999999999999694</v>
      </c>
      <c r="M356" s="40">
        <f t="shared" si="10"/>
        <v>1.514758599462585E-2</v>
      </c>
    </row>
    <row r="357" spans="12:13" x14ac:dyDescent="0.2">
      <c r="L357" s="12">
        <f t="shared" si="11"/>
        <v>3.5099999999999691</v>
      </c>
      <c r="M357" s="40">
        <f t="shared" si="10"/>
        <v>1.5090216157412423E-2</v>
      </c>
    </row>
    <row r="358" spans="12:13" x14ac:dyDescent="0.2">
      <c r="L358" s="12">
        <f t="shared" si="11"/>
        <v>3.5199999999999689</v>
      </c>
      <c r="M358" s="40">
        <f t="shared" si="10"/>
        <v>1.5033225891200309E-2</v>
      </c>
    </row>
    <row r="359" spans="12:13" x14ac:dyDescent="0.2">
      <c r="L359" s="12">
        <f t="shared" si="11"/>
        <v>3.5299999999999687</v>
      </c>
      <c r="M359" s="40">
        <f t="shared" si="10"/>
        <v>1.4976611617010225E-2</v>
      </c>
    </row>
    <row r="360" spans="12:13" x14ac:dyDescent="0.2">
      <c r="L360" s="12">
        <f t="shared" si="11"/>
        <v>3.5399999999999685</v>
      </c>
      <c r="M360" s="40">
        <f t="shared" si="10"/>
        <v>1.4920369799619195E-2</v>
      </c>
    </row>
    <row r="361" spans="12:13" x14ac:dyDescent="0.2">
      <c r="L361" s="12">
        <f t="shared" si="11"/>
        <v>3.5499999999999683</v>
      </c>
      <c r="M361" s="40">
        <f t="shared" si="10"/>
        <v>1.4864496946903952E-2</v>
      </c>
    </row>
    <row r="362" spans="12:13" x14ac:dyDescent="0.2">
      <c r="L362" s="12">
        <f t="shared" si="11"/>
        <v>3.5599999999999681</v>
      </c>
      <c r="M362" s="40">
        <f t="shared" si="10"/>
        <v>1.4808989609195897E-2</v>
      </c>
    </row>
    <row r="363" spans="12:13" x14ac:dyDescent="0.2">
      <c r="L363" s="12">
        <f t="shared" si="11"/>
        <v>3.5699999999999679</v>
      </c>
      <c r="M363" s="40">
        <f t="shared" si="10"/>
        <v>1.4753844378647608E-2</v>
      </c>
    </row>
    <row r="364" spans="12:13" x14ac:dyDescent="0.2">
      <c r="L364" s="12">
        <f t="shared" si="11"/>
        <v>3.5799999999999677</v>
      </c>
      <c r="M364" s="40">
        <f t="shared" si="10"/>
        <v>1.4699057888610409E-2</v>
      </c>
    </row>
    <row r="365" spans="12:13" x14ac:dyDescent="0.2">
      <c r="L365" s="12">
        <f t="shared" si="11"/>
        <v>3.5899999999999674</v>
      </c>
      <c r="M365" s="40">
        <f t="shared" si="10"/>
        <v>1.4644626813023035E-2</v>
      </c>
    </row>
    <row r="366" spans="12:13" x14ac:dyDescent="0.2">
      <c r="L366" s="12">
        <f t="shared" si="11"/>
        <v>3.5999999999999672</v>
      </c>
      <c r="M366" s="40">
        <f t="shared" si="10"/>
        <v>1.4590547865810983E-2</v>
      </c>
    </row>
    <row r="367" spans="12:13" x14ac:dyDescent="0.2">
      <c r="L367" s="12">
        <f t="shared" si="11"/>
        <v>3.609999999999967</v>
      </c>
      <c r="M367" s="40">
        <f t="shared" si="10"/>
        <v>1.4536817800296371E-2</v>
      </c>
    </row>
    <row r="368" spans="12:13" x14ac:dyDescent="0.2">
      <c r="L368" s="12">
        <f t="shared" si="11"/>
        <v>3.6199999999999668</v>
      </c>
      <c r="M368" s="40">
        <f t="shared" si="10"/>
        <v>1.4483433408618169E-2</v>
      </c>
    </row>
    <row r="369" spans="12:13" x14ac:dyDescent="0.2">
      <c r="L369" s="12">
        <f t="shared" si="11"/>
        <v>3.6299999999999666</v>
      </c>
      <c r="M369" s="40">
        <f t="shared" si="10"/>
        <v>1.4430391521162468E-2</v>
      </c>
    </row>
    <row r="370" spans="12:13" x14ac:dyDescent="0.2">
      <c r="L370" s="12">
        <f t="shared" si="11"/>
        <v>3.6399999999999664</v>
      </c>
      <c r="M370" s="40">
        <f t="shared" si="10"/>
        <v>1.4377689006002732E-2</v>
      </c>
    </row>
    <row r="371" spans="12:13" x14ac:dyDescent="0.2">
      <c r="L371" s="12">
        <f t="shared" si="11"/>
        <v>3.6499999999999662</v>
      </c>
      <c r="M371" s="40">
        <f t="shared" si="10"/>
        <v>1.4325322768349651E-2</v>
      </c>
    </row>
    <row r="372" spans="12:13" x14ac:dyDescent="0.2">
      <c r="L372" s="12">
        <f t="shared" si="11"/>
        <v>3.6599999999999659</v>
      </c>
      <c r="M372" s="40">
        <f t="shared" si="10"/>
        <v>1.4273289750010628E-2</v>
      </c>
    </row>
    <row r="373" spans="12:13" x14ac:dyDescent="0.2">
      <c r="L373" s="12">
        <f t="shared" si="11"/>
        <v>3.6699999999999657</v>
      </c>
      <c r="M373" s="40">
        <f t="shared" si="10"/>
        <v>1.4221586928858467E-2</v>
      </c>
    </row>
    <row r="374" spans="12:13" x14ac:dyDescent="0.2">
      <c r="L374" s="12">
        <f t="shared" si="11"/>
        <v>3.6799999999999655</v>
      </c>
      <c r="M374" s="40">
        <f t="shared" si="10"/>
        <v>1.4170211318309258E-2</v>
      </c>
    </row>
    <row r="375" spans="12:13" x14ac:dyDescent="0.2">
      <c r="L375" s="12">
        <f t="shared" si="11"/>
        <v>3.6899999999999653</v>
      </c>
      <c r="M375" s="40">
        <f t="shared" si="10"/>
        <v>1.4119159966809222E-2</v>
      </c>
    </row>
    <row r="376" spans="12:13" x14ac:dyDescent="0.2">
      <c r="L376" s="12">
        <f t="shared" si="11"/>
        <v>3.6999999999999651</v>
      </c>
      <c r="M376" s="40">
        <f t="shared" si="10"/>
        <v>1.4068429957330318E-2</v>
      </c>
    </row>
    <row r="377" spans="12:13" x14ac:dyDescent="0.2">
      <c r="L377" s="12">
        <f t="shared" si="11"/>
        <v>3.7099999999999649</v>
      </c>
      <c r="M377" s="40">
        <f t="shared" si="10"/>
        <v>1.4018018406874387E-2</v>
      </c>
    </row>
    <row r="378" spans="12:13" x14ac:dyDescent="0.2">
      <c r="L378" s="12">
        <f t="shared" si="11"/>
        <v>3.7199999999999647</v>
      </c>
      <c r="M378" s="40">
        <f t="shared" si="10"/>
        <v>1.3967922465985882E-2</v>
      </c>
    </row>
    <row r="379" spans="12:13" x14ac:dyDescent="0.2">
      <c r="L379" s="12">
        <f t="shared" si="11"/>
        <v>3.7299999999999645</v>
      </c>
      <c r="M379" s="40">
        <f t="shared" si="10"/>
        <v>1.3918139318272705E-2</v>
      </c>
    </row>
    <row r="380" spans="12:13" x14ac:dyDescent="0.2">
      <c r="L380" s="12">
        <f t="shared" si="11"/>
        <v>3.7399999999999642</v>
      </c>
      <c r="M380" s="40">
        <f t="shared" si="10"/>
        <v>1.3868666179935228E-2</v>
      </c>
    </row>
    <row r="381" spans="12:13" x14ac:dyDescent="0.2">
      <c r="L381" s="12">
        <f t="shared" si="11"/>
        <v>3.749999999999964</v>
      </c>
      <c r="M381" s="40">
        <f t="shared" si="10"/>
        <v>1.3819500299303273E-2</v>
      </c>
    </row>
    <row r="382" spans="12:13" x14ac:dyDescent="0.2">
      <c r="L382" s="12">
        <f t="shared" si="11"/>
        <v>3.7599999999999638</v>
      </c>
      <c r="M382" s="40">
        <f t="shared" si="10"/>
        <v>1.3770638956380853E-2</v>
      </c>
    </row>
    <row r="383" spans="12:13" x14ac:dyDescent="0.2">
      <c r="L383" s="12">
        <f t="shared" si="11"/>
        <v>3.7699999999999636</v>
      </c>
      <c r="M383" s="40">
        <f t="shared" si="10"/>
        <v>1.3722079462398531E-2</v>
      </c>
    </row>
    <row r="384" spans="12:13" x14ac:dyDescent="0.2">
      <c r="L384" s="12">
        <f t="shared" si="11"/>
        <v>3.7799999999999634</v>
      </c>
      <c r="M384" s="40">
        <f t="shared" si="10"/>
        <v>1.367381915937335E-2</v>
      </c>
    </row>
    <row r="385" spans="12:13" x14ac:dyDescent="0.2">
      <c r="L385" s="12">
        <f t="shared" si="11"/>
        <v>3.7899999999999632</v>
      </c>
      <c r="M385" s="40">
        <f t="shared" si="10"/>
        <v>1.3625855419676002E-2</v>
      </c>
    </row>
    <row r="386" spans="12:13" x14ac:dyDescent="0.2">
      <c r="L386" s="12">
        <f t="shared" si="11"/>
        <v>3.799999999999963</v>
      </c>
      <c r="M386" s="40">
        <f t="shared" si="10"/>
        <v>1.3578185645605343E-2</v>
      </c>
    </row>
    <row r="387" spans="12:13" x14ac:dyDescent="0.2">
      <c r="L387" s="12">
        <f t="shared" si="11"/>
        <v>3.8099999999999627</v>
      </c>
      <c r="M387" s="40">
        <f t="shared" si="10"/>
        <v>1.3530807268969805E-2</v>
      </c>
    </row>
    <row r="388" spans="12:13" x14ac:dyDescent="0.2">
      <c r="L388" s="12">
        <f t="shared" si="11"/>
        <v>3.8199999999999625</v>
      </c>
      <c r="M388" s="40">
        <f t="shared" si="10"/>
        <v>1.3483717750675903E-2</v>
      </c>
    </row>
    <row r="389" spans="12:13" x14ac:dyDescent="0.2">
      <c r="L389" s="12">
        <f t="shared" si="11"/>
        <v>3.8299999999999623</v>
      </c>
      <c r="M389" s="40">
        <f t="shared" si="10"/>
        <v>1.3436914580323443E-2</v>
      </c>
    </row>
    <row r="390" spans="12:13" x14ac:dyDescent="0.2">
      <c r="L390" s="12">
        <f t="shared" si="11"/>
        <v>3.8399999999999621</v>
      </c>
      <c r="M390" s="40">
        <f t="shared" ref="M390:M406" si="12">+MIN($I$14,2.75*$I$8*$I$12/$I$9*($I$10/L390)^$I$11*(0.05/$I$13)^0.4)</f>
        <v>1.3390395275807413E-2</v>
      </c>
    </row>
    <row r="391" spans="12:13" x14ac:dyDescent="0.2">
      <c r="L391" s="12">
        <f t="shared" si="11"/>
        <v>3.8499999999999619</v>
      </c>
      <c r="M391" s="40">
        <f t="shared" si="12"/>
        <v>1.3344157382926406E-2</v>
      </c>
    </row>
    <row r="392" spans="12:13" x14ac:dyDescent="0.2">
      <c r="L392" s="12">
        <f t="shared" si="11"/>
        <v>3.8599999999999617</v>
      </c>
      <c r="M392" s="40">
        <f t="shared" si="12"/>
        <v>1.3298198474997584E-2</v>
      </c>
    </row>
    <row r="393" spans="12:13" x14ac:dyDescent="0.2">
      <c r="L393" s="12">
        <f t="shared" ref="L393:L406" si="13">L392+0.01</f>
        <v>3.8699999999999615</v>
      </c>
      <c r="M393" s="40">
        <f t="shared" si="12"/>
        <v>1.3252516152477706E-2</v>
      </c>
    </row>
    <row r="394" spans="12:13" x14ac:dyDescent="0.2">
      <c r="L394" s="12">
        <f t="shared" si="13"/>
        <v>3.8799999999999613</v>
      </c>
      <c r="M394" s="40">
        <f t="shared" si="12"/>
        <v>1.3207108042590563E-2</v>
      </c>
    </row>
    <row r="395" spans="12:13" x14ac:dyDescent="0.2">
      <c r="L395" s="12">
        <f t="shared" si="13"/>
        <v>3.889999999999961</v>
      </c>
      <c r="M395" s="40">
        <f t="shared" si="12"/>
        <v>1.3161971798960337E-2</v>
      </c>
    </row>
    <row r="396" spans="12:13" x14ac:dyDescent="0.2">
      <c r="L396" s="12">
        <f t="shared" si="13"/>
        <v>3.8999999999999608</v>
      </c>
      <c r="M396" s="40">
        <f t="shared" si="12"/>
        <v>1.3117105101250951E-2</v>
      </c>
    </row>
    <row r="397" spans="12:13" x14ac:dyDescent="0.2">
      <c r="L397" s="12">
        <f t="shared" si="13"/>
        <v>3.9099999999999606</v>
      </c>
      <c r="M397" s="40">
        <f t="shared" si="12"/>
        <v>1.3072505654811252E-2</v>
      </c>
    </row>
    <row r="398" spans="12:13" x14ac:dyDescent="0.2">
      <c r="L398" s="12">
        <f t="shared" si="13"/>
        <v>3.9199999999999604</v>
      </c>
      <c r="M398" s="40">
        <f t="shared" si="12"/>
        <v>1.3028171190325948E-2</v>
      </c>
    </row>
    <row r="399" spans="12:13" x14ac:dyDescent="0.2">
      <c r="L399" s="12">
        <f t="shared" si="13"/>
        <v>3.9299999999999602</v>
      </c>
      <c r="M399" s="40">
        <f t="shared" si="12"/>
        <v>1.2984099463472103E-2</v>
      </c>
    </row>
    <row r="400" spans="12:13" x14ac:dyDescent="0.2">
      <c r="L400" s="12">
        <f t="shared" si="13"/>
        <v>3.93999999999996</v>
      </c>
      <c r="M400" s="40">
        <f t="shared" si="12"/>
        <v>1.2940288254581198E-2</v>
      </c>
    </row>
    <row r="401" spans="12:13" x14ac:dyDescent="0.2">
      <c r="L401" s="12">
        <f t="shared" si="13"/>
        <v>3.9499999999999598</v>
      </c>
      <c r="M401" s="40">
        <f t="shared" si="12"/>
        <v>1.2896735368306619E-2</v>
      </c>
    </row>
    <row r="402" spans="12:13" x14ac:dyDescent="0.2">
      <c r="L402" s="12">
        <f t="shared" si="13"/>
        <v>3.9599999999999596</v>
      </c>
      <c r="M402" s="40">
        <f t="shared" si="12"/>
        <v>1.285343863329636E-2</v>
      </c>
    </row>
    <row r="403" spans="12:13" x14ac:dyDescent="0.2">
      <c r="L403" s="12">
        <f t="shared" si="13"/>
        <v>3.9699999999999593</v>
      </c>
      <c r="M403" s="40">
        <f t="shared" si="12"/>
        <v>1.2810395901871103E-2</v>
      </c>
    </row>
    <row r="404" spans="12:13" x14ac:dyDescent="0.2">
      <c r="L404" s="12">
        <f t="shared" si="13"/>
        <v>3.9799999999999591</v>
      </c>
      <c r="M404" s="40">
        <f t="shared" si="12"/>
        <v>1.276760504970726E-2</v>
      </c>
    </row>
    <row r="405" spans="12:13" x14ac:dyDescent="0.2">
      <c r="L405" s="12">
        <f t="shared" si="13"/>
        <v>3.9899999999999589</v>
      </c>
      <c r="M405" s="40">
        <f t="shared" si="12"/>
        <v>1.2725063975525131E-2</v>
      </c>
    </row>
    <row r="406" spans="12:13" ht="16" thickBot="1" x14ac:dyDescent="0.25">
      <c r="L406" s="13">
        <f t="shared" si="13"/>
        <v>3.9999999999999587</v>
      </c>
      <c r="M406" s="41">
        <f t="shared" si="12"/>
        <v>1.2682770600781974E-2</v>
      </c>
    </row>
  </sheetData>
  <mergeCells count="5">
    <mergeCell ref="C11:D11"/>
    <mergeCell ref="C24:C25"/>
    <mergeCell ref="C2:D2"/>
    <mergeCell ref="C3:D3"/>
    <mergeCell ref="F2:K2"/>
  </mergeCells>
  <dataValidations disablePrompts="1" count="5">
    <dataValidation type="list" allowBlank="1" showInputMessage="1" showErrorMessage="1" sqref="I6" xr:uid="{A84852CE-C0AC-4F62-94DD-74885275A79E}">
      <formula1>$C$6:$C$8</formula1>
    </dataValidation>
    <dataValidation type="list" allowBlank="1" showInputMessage="1" showErrorMessage="1" sqref="I12" xr:uid="{9ED193F7-8551-412A-A044-6630F5256BD9}">
      <formula1>$D$12:$D$14</formula1>
    </dataValidation>
    <dataValidation type="list" allowBlank="1" showInputMessage="1" showErrorMessage="1" sqref="I13" xr:uid="{167A1465-1939-48D9-A2D3-5EF4BC4FB2F5}">
      <formula1>$F$12:$F$14</formula1>
    </dataValidation>
    <dataValidation type="list" allowBlank="1" showInputMessage="1" showErrorMessage="1" sqref="I7" xr:uid="{1E3651A1-55C0-46C2-81BC-16A22B37D6CF}">
      <formula1>$C$18:$C$21</formula1>
    </dataValidation>
    <dataValidation type="list" allowBlank="1" showInputMessage="1" showErrorMessage="1" sqref="I9" xr:uid="{F94CC94D-299C-422D-AA7C-6DCA34FF3AF6}">
      <formula1>$C$26:$C$30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CAAD-41AB-48EC-BE18-B3B1D14E113D}">
  <dimension ref="A1"/>
  <sheetViews>
    <sheetView topLeftCell="B1" zoomScale="125" workbookViewId="0">
      <selection activeCell="H15" sqref="H15"/>
    </sheetView>
  </sheetViews>
  <sheetFormatPr baseColWidth="10" defaultRowHeight="15" x14ac:dyDescent="0.2"/>
  <sheetData/>
  <dataValidations count="1">
    <dataValidation type="list" allowBlank="1" showInputMessage="1" showErrorMessage="1" sqref="L19" xr:uid="{F91A854F-302F-48F8-A4B0-CC9CB0A509CF}">
      <formula1>$I$19:$I$22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DBFE-F038-4486-8792-3C82ADE7E63C}">
  <dimension ref="A2:Z257"/>
  <sheetViews>
    <sheetView topLeftCell="A71" zoomScale="101" zoomScaleNormal="85" workbookViewId="0">
      <selection activeCell="C75" sqref="C75"/>
    </sheetView>
  </sheetViews>
  <sheetFormatPr baseColWidth="10" defaultRowHeight="15" x14ac:dyDescent="0.2"/>
  <cols>
    <col min="5" max="5" width="45.6640625" customWidth="1"/>
    <col min="6" max="6" width="18.83203125" customWidth="1"/>
    <col min="18" max="18" width="11.5" customWidth="1"/>
  </cols>
  <sheetData>
    <row r="2" spans="13:18" ht="16" thickBot="1" x14ac:dyDescent="0.25"/>
    <row r="3" spans="13:18" ht="16" thickBot="1" x14ac:dyDescent="0.25">
      <c r="M3" s="109" t="s">
        <v>35</v>
      </c>
      <c r="N3" s="110"/>
      <c r="O3" s="110"/>
      <c r="P3" s="110"/>
      <c r="Q3" s="110"/>
      <c r="R3" s="111"/>
    </row>
    <row r="4" spans="13:18" x14ac:dyDescent="0.2">
      <c r="M4" s="57"/>
      <c r="N4" s="58"/>
      <c r="O4" s="58"/>
      <c r="P4" s="58"/>
      <c r="Q4" s="58"/>
      <c r="R4" s="59"/>
    </row>
    <row r="5" spans="13:18" x14ac:dyDescent="0.2">
      <c r="M5" s="60" t="s">
        <v>32</v>
      </c>
      <c r="N5" s="61"/>
      <c r="O5" s="61"/>
      <c r="P5" s="61"/>
      <c r="Q5" s="61"/>
      <c r="R5" s="63"/>
    </row>
    <row r="6" spans="13:18" x14ac:dyDescent="0.2">
      <c r="M6" s="60"/>
      <c r="N6" s="61"/>
      <c r="O6" s="61"/>
      <c r="P6" s="61"/>
      <c r="Q6" s="61"/>
      <c r="R6" s="63"/>
    </row>
    <row r="7" spans="13:18" x14ac:dyDescent="0.2">
      <c r="M7" s="60" t="s">
        <v>29</v>
      </c>
      <c r="N7" s="61"/>
      <c r="O7" s="61"/>
      <c r="P7" s="61"/>
      <c r="Q7" s="61"/>
      <c r="R7" s="63"/>
    </row>
    <row r="8" spans="13:18" x14ac:dyDescent="0.2">
      <c r="M8" s="60"/>
      <c r="N8" s="61"/>
      <c r="O8" s="61"/>
      <c r="P8" s="61"/>
      <c r="Q8" s="61"/>
      <c r="R8" s="63"/>
    </row>
    <row r="9" spans="13:18" x14ac:dyDescent="0.2">
      <c r="M9" s="60" t="s">
        <v>30</v>
      </c>
      <c r="N9" s="61"/>
      <c r="O9" s="61"/>
      <c r="P9" s="61"/>
      <c r="Q9" s="61"/>
      <c r="R9" s="63"/>
    </row>
    <row r="10" spans="13:18" x14ac:dyDescent="0.2">
      <c r="M10" s="60"/>
      <c r="N10" s="61"/>
      <c r="O10" s="61"/>
      <c r="P10" s="61"/>
      <c r="Q10" s="61"/>
      <c r="R10" s="63"/>
    </row>
    <row r="11" spans="13:18" x14ac:dyDescent="0.2">
      <c r="M11" s="60" t="s">
        <v>31</v>
      </c>
      <c r="N11" s="61"/>
      <c r="O11" s="61"/>
      <c r="P11" s="61"/>
      <c r="Q11" s="61"/>
      <c r="R11" s="63"/>
    </row>
    <row r="12" spans="13:18" x14ac:dyDescent="0.2">
      <c r="M12" s="60"/>
      <c r="N12" s="61"/>
      <c r="O12" s="61"/>
      <c r="P12" s="61"/>
      <c r="Q12" s="61"/>
      <c r="R12" s="63"/>
    </row>
    <row r="13" spans="13:18" x14ac:dyDescent="0.2">
      <c r="M13" s="60" t="s">
        <v>33</v>
      </c>
      <c r="N13" s="61"/>
      <c r="O13" s="61"/>
      <c r="P13" s="61"/>
      <c r="Q13" s="61"/>
      <c r="R13" s="63"/>
    </row>
    <row r="14" spans="13:18" x14ac:dyDescent="0.2">
      <c r="M14" s="60"/>
      <c r="N14" s="61"/>
      <c r="O14" s="61"/>
      <c r="P14" s="61"/>
      <c r="Q14" s="61"/>
      <c r="R14" s="63"/>
    </row>
    <row r="15" spans="13:18" x14ac:dyDescent="0.2">
      <c r="M15" s="60" t="s">
        <v>34</v>
      </c>
      <c r="N15" s="61"/>
      <c r="O15" s="61"/>
      <c r="P15" s="61"/>
      <c r="Q15" s="61"/>
      <c r="R15" s="63"/>
    </row>
    <row r="16" spans="13:18" ht="16" thickBot="1" x14ac:dyDescent="0.25">
      <c r="M16" s="64"/>
      <c r="N16" s="65"/>
      <c r="O16" s="65"/>
      <c r="P16" s="65"/>
      <c r="Q16" s="65"/>
      <c r="R16" s="66"/>
    </row>
    <row r="18" spans="3:24" ht="16" thickBot="1" x14ac:dyDescent="0.25"/>
    <row r="19" spans="3:24" ht="16" thickBot="1" x14ac:dyDescent="0.25">
      <c r="L19" s="49"/>
      <c r="M19" s="49"/>
      <c r="N19" s="49"/>
      <c r="O19" s="49"/>
      <c r="P19" s="43">
        <v>1</v>
      </c>
      <c r="Q19" s="84" t="s">
        <v>52</v>
      </c>
      <c r="R19" s="84"/>
      <c r="S19" s="68"/>
    </row>
    <row r="20" spans="3:24" ht="16" thickBot="1" x14ac:dyDescent="0.25">
      <c r="C20" s="107" t="s">
        <v>48</v>
      </c>
      <c r="D20" s="108"/>
      <c r="E20" s="108"/>
      <c r="F20" s="69"/>
      <c r="G20" s="69"/>
      <c r="H20" s="69"/>
      <c r="I20" s="69"/>
      <c r="J20" s="69"/>
      <c r="K20" s="69"/>
      <c r="L20" s="69"/>
      <c r="M20" s="69"/>
      <c r="N20" s="70"/>
      <c r="O20" s="49"/>
      <c r="P20" s="44"/>
      <c r="Q20" s="76"/>
      <c r="R20" s="76"/>
    </row>
    <row r="21" spans="3:24" ht="16" thickBot="1" x14ac:dyDescent="0.25"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9"/>
      <c r="O21" s="49"/>
      <c r="P21" s="43">
        <v>2</v>
      </c>
      <c r="Q21" s="84" t="s">
        <v>52</v>
      </c>
      <c r="R21" s="84"/>
      <c r="S21" s="68"/>
    </row>
    <row r="22" spans="3:24" ht="16" thickBot="1" x14ac:dyDescent="0.25">
      <c r="C22" s="82"/>
      <c r="D22" s="61"/>
      <c r="E22" s="61"/>
      <c r="F22" s="62"/>
      <c r="G22" s="62"/>
      <c r="H22" s="61"/>
      <c r="I22" s="61"/>
      <c r="J22" s="61"/>
      <c r="K22" s="61"/>
      <c r="L22" s="61"/>
      <c r="M22" s="61"/>
      <c r="N22" s="63"/>
      <c r="O22" s="49"/>
    </row>
    <row r="23" spans="3:24" ht="16" thickBot="1" x14ac:dyDescent="0.25">
      <c r="C23" s="82">
        <v>1</v>
      </c>
      <c r="D23" s="105" t="s">
        <v>36</v>
      </c>
      <c r="E23" s="106"/>
      <c r="F23" s="55">
        <v>2</v>
      </c>
      <c r="G23" s="56" t="s">
        <v>43</v>
      </c>
      <c r="H23" s="61"/>
      <c r="I23" s="57"/>
      <c r="J23" s="58"/>
      <c r="K23" s="58"/>
      <c r="L23" s="58"/>
      <c r="M23" s="59"/>
      <c r="N23" s="63"/>
      <c r="O23" s="49"/>
      <c r="P23" t="s">
        <v>68</v>
      </c>
    </row>
    <row r="24" spans="3:24" ht="16" thickBot="1" x14ac:dyDescent="0.25">
      <c r="C24" s="82"/>
      <c r="D24" s="61"/>
      <c r="E24" s="61"/>
      <c r="F24" s="62"/>
      <c r="G24" s="62"/>
      <c r="H24" s="61"/>
      <c r="I24" s="60"/>
      <c r="J24" s="61"/>
      <c r="K24" s="62" t="s">
        <v>44</v>
      </c>
      <c r="L24" s="61"/>
      <c r="M24" s="63"/>
      <c r="N24" s="63"/>
      <c r="O24" s="49"/>
      <c r="P24" s="44"/>
      <c r="Q24" s="76"/>
      <c r="R24" s="76"/>
    </row>
    <row r="25" spans="3:24" ht="16" thickBot="1" x14ac:dyDescent="0.25">
      <c r="C25" s="82">
        <v>2</v>
      </c>
      <c r="D25" s="105" t="s">
        <v>37</v>
      </c>
      <c r="E25" s="106"/>
      <c r="F25" s="55">
        <v>0.01</v>
      </c>
      <c r="G25" s="56" t="s">
        <v>43</v>
      </c>
      <c r="H25" s="61"/>
      <c r="I25" s="64"/>
      <c r="J25" s="65"/>
      <c r="K25" s="67" t="s">
        <v>46</v>
      </c>
      <c r="L25" s="65"/>
      <c r="M25" s="66"/>
      <c r="N25" s="63"/>
      <c r="O25" s="49"/>
      <c r="P25" s="77">
        <v>3</v>
      </c>
      <c r="Q25" s="85" t="s">
        <v>53</v>
      </c>
      <c r="R25" s="85"/>
      <c r="S25" s="46"/>
      <c r="T25" s="46"/>
      <c r="U25" s="46"/>
      <c r="V25" s="46"/>
      <c r="W25" s="46"/>
      <c r="X25" s="47"/>
    </row>
    <row r="26" spans="3:24" x14ac:dyDescent="0.2">
      <c r="C26" s="82"/>
      <c r="D26" s="61"/>
      <c r="E26" s="61"/>
      <c r="F26" s="62"/>
      <c r="G26" s="62"/>
      <c r="H26" s="61"/>
      <c r="I26" s="57"/>
      <c r="J26" s="58"/>
      <c r="K26" s="58"/>
      <c r="L26" s="58"/>
      <c r="M26" s="59"/>
      <c r="N26" s="63"/>
      <c r="O26" s="49"/>
      <c r="P26" s="48"/>
      <c r="Q26" s="86"/>
      <c r="R26" s="86"/>
      <c r="S26" s="49"/>
      <c r="T26" s="49"/>
      <c r="U26" s="49"/>
      <c r="V26" s="49"/>
      <c r="W26" s="49"/>
      <c r="X26" s="50"/>
    </row>
    <row r="27" spans="3:24" ht="16" thickBot="1" x14ac:dyDescent="0.25">
      <c r="C27" s="82"/>
      <c r="D27" s="61"/>
      <c r="E27" s="61"/>
      <c r="F27" s="62"/>
      <c r="G27" s="62"/>
      <c r="H27" s="61"/>
      <c r="I27" s="60"/>
      <c r="J27" s="61"/>
      <c r="K27" s="61"/>
      <c r="L27" s="61"/>
      <c r="M27" s="63"/>
      <c r="N27" s="63"/>
      <c r="O27" s="49"/>
      <c r="P27" s="48"/>
      <c r="Q27" s="86" t="s">
        <v>38</v>
      </c>
      <c r="R27" s="86"/>
      <c r="S27" s="49"/>
      <c r="T27" s="49"/>
      <c r="U27" s="49"/>
      <c r="V27" s="49"/>
      <c r="W27" s="49"/>
      <c r="X27" s="50"/>
    </row>
    <row r="28" spans="3:24" ht="16" thickBot="1" x14ac:dyDescent="0.25">
      <c r="C28" s="82">
        <v>3</v>
      </c>
      <c r="D28" s="105" t="s">
        <v>38</v>
      </c>
      <c r="E28" s="106"/>
      <c r="F28" s="55" t="s">
        <v>1</v>
      </c>
      <c r="G28" s="56" t="s">
        <v>43</v>
      </c>
      <c r="H28" s="61"/>
      <c r="I28" s="60"/>
      <c r="J28" s="61"/>
      <c r="K28" s="61"/>
      <c r="L28" s="61"/>
      <c r="M28" s="63"/>
      <c r="N28" s="63"/>
      <c r="O28" s="49"/>
      <c r="P28" s="48"/>
      <c r="Q28" s="54" t="s">
        <v>1</v>
      </c>
      <c r="R28" s="86"/>
      <c r="S28" s="49"/>
      <c r="T28" s="49"/>
      <c r="U28" s="49"/>
      <c r="V28" s="49"/>
      <c r="W28" s="49"/>
      <c r="X28" s="50"/>
    </row>
    <row r="29" spans="3:24" x14ac:dyDescent="0.2">
      <c r="C29" s="82"/>
      <c r="D29" s="61"/>
      <c r="E29" s="61"/>
      <c r="F29" s="62"/>
      <c r="G29" s="62"/>
      <c r="H29" s="61"/>
      <c r="I29" s="60"/>
      <c r="J29" s="61"/>
      <c r="K29" s="61"/>
      <c r="L29" s="61"/>
      <c r="M29" s="63"/>
      <c r="N29" s="63"/>
      <c r="O29" s="49"/>
      <c r="P29" s="48"/>
      <c r="Q29" s="54" t="s">
        <v>2</v>
      </c>
      <c r="R29" s="86"/>
      <c r="S29" s="49"/>
      <c r="T29" s="49"/>
      <c r="U29" s="49"/>
      <c r="V29" s="49"/>
      <c r="W29" s="49"/>
      <c r="X29" s="50"/>
    </row>
    <row r="30" spans="3:24" ht="16" thickBot="1" x14ac:dyDescent="0.25">
      <c r="C30" s="82"/>
      <c r="D30" s="61"/>
      <c r="E30" s="61"/>
      <c r="F30" s="62"/>
      <c r="G30" s="62"/>
      <c r="H30" s="61"/>
      <c r="I30" s="60"/>
      <c r="J30" s="61"/>
      <c r="K30" s="61"/>
      <c r="L30" s="61"/>
      <c r="M30" s="63"/>
      <c r="N30" s="63"/>
      <c r="O30" s="49"/>
      <c r="P30" s="48"/>
      <c r="Q30" s="54" t="s">
        <v>3</v>
      </c>
      <c r="R30" s="86"/>
      <c r="S30" s="49"/>
      <c r="T30" s="49"/>
      <c r="U30" s="49"/>
      <c r="V30" s="49"/>
      <c r="W30" s="49"/>
      <c r="X30" s="50"/>
    </row>
    <row r="31" spans="3:24" ht="16" thickBot="1" x14ac:dyDescent="0.25">
      <c r="C31" s="82">
        <v>4</v>
      </c>
      <c r="D31" s="105" t="s">
        <v>39</v>
      </c>
      <c r="E31" s="106"/>
      <c r="F31" s="55" t="s">
        <v>16</v>
      </c>
      <c r="G31" s="56" t="s">
        <v>43</v>
      </c>
      <c r="H31" s="61"/>
      <c r="I31" s="60"/>
      <c r="J31" s="61"/>
      <c r="K31" s="61"/>
      <c r="L31" s="61"/>
      <c r="M31" s="63"/>
      <c r="N31" s="63"/>
      <c r="O31" s="49"/>
      <c r="P31" s="48"/>
      <c r="Q31" s="54" t="s">
        <v>4</v>
      </c>
      <c r="R31" s="49"/>
      <c r="S31" s="49"/>
      <c r="T31" s="49"/>
      <c r="U31" s="49"/>
      <c r="V31" s="49"/>
      <c r="W31" s="49"/>
      <c r="X31" s="50"/>
    </row>
    <row r="32" spans="3:24" x14ac:dyDescent="0.2">
      <c r="C32" s="82"/>
      <c r="D32" s="61"/>
      <c r="E32" s="61"/>
      <c r="F32" s="62"/>
      <c r="G32" s="62"/>
      <c r="H32" s="61"/>
      <c r="I32" s="60"/>
      <c r="J32" s="112" t="s">
        <v>42</v>
      </c>
      <c r="K32" s="112"/>
      <c r="L32" s="112"/>
      <c r="M32" s="63"/>
      <c r="N32" s="63" t="s">
        <v>115</v>
      </c>
      <c r="O32" s="49"/>
      <c r="P32" s="48"/>
      <c r="Q32" s="49"/>
      <c r="R32" s="49"/>
      <c r="S32" s="49"/>
      <c r="T32" s="49"/>
      <c r="U32" s="49"/>
      <c r="V32" s="49"/>
      <c r="W32" s="49"/>
      <c r="X32" s="50"/>
    </row>
    <row r="33" spans="3:26" ht="16" thickBot="1" x14ac:dyDescent="0.25">
      <c r="C33" s="82"/>
      <c r="D33" s="61"/>
      <c r="E33" s="61"/>
      <c r="F33" s="62"/>
      <c r="G33" s="62"/>
      <c r="H33" s="61"/>
      <c r="I33" s="60"/>
      <c r="J33" s="61" t="s">
        <v>45</v>
      </c>
      <c r="K33" s="61"/>
      <c r="L33" s="61"/>
      <c r="M33" s="63"/>
      <c r="N33" s="63"/>
      <c r="O33" s="49"/>
      <c r="P33" s="51"/>
      <c r="Q33" s="52"/>
      <c r="R33" s="52"/>
      <c r="S33" s="52"/>
      <c r="T33" s="52"/>
      <c r="U33" s="52"/>
      <c r="V33" s="52"/>
      <c r="W33" s="52"/>
      <c r="X33" s="53"/>
    </row>
    <row r="34" spans="3:26" ht="16" thickBot="1" x14ac:dyDescent="0.25">
      <c r="C34" s="82">
        <v>5</v>
      </c>
      <c r="D34" s="105" t="s">
        <v>56</v>
      </c>
      <c r="E34" s="106"/>
      <c r="F34" s="55" t="s">
        <v>59</v>
      </c>
      <c r="G34" s="56" t="s">
        <v>43</v>
      </c>
      <c r="H34" s="61"/>
      <c r="I34" s="60"/>
      <c r="J34" s="61"/>
      <c r="K34" s="61"/>
      <c r="L34" s="61"/>
      <c r="M34" s="63"/>
      <c r="N34" s="63"/>
      <c r="O34" s="49"/>
    </row>
    <row r="35" spans="3:26" x14ac:dyDescent="0.2">
      <c r="C35" s="82"/>
      <c r="D35" s="61"/>
      <c r="E35" s="61"/>
      <c r="F35" s="62"/>
      <c r="G35" s="62"/>
      <c r="H35" s="61"/>
      <c r="I35" s="60"/>
      <c r="J35" s="61"/>
      <c r="K35" s="61"/>
      <c r="L35" s="61"/>
      <c r="M35" s="63"/>
      <c r="N35" s="63"/>
      <c r="O35" s="49"/>
      <c r="P35" s="45"/>
      <c r="Q35" s="46"/>
      <c r="R35" s="46"/>
      <c r="S35" s="46"/>
      <c r="T35" s="46"/>
      <c r="U35" s="46"/>
      <c r="V35" s="46"/>
      <c r="W35" s="46"/>
      <c r="X35" s="46"/>
      <c r="Y35" s="46"/>
      <c r="Z35" s="47"/>
    </row>
    <row r="36" spans="3:26" ht="16" thickBot="1" x14ac:dyDescent="0.25">
      <c r="C36" s="82"/>
      <c r="D36" s="61"/>
      <c r="E36" s="61"/>
      <c r="F36" s="62"/>
      <c r="G36" s="62"/>
      <c r="H36" s="61"/>
      <c r="I36" s="60"/>
      <c r="J36" s="61"/>
      <c r="K36" s="61"/>
      <c r="L36" s="61"/>
      <c r="M36" s="63"/>
      <c r="N36" s="63"/>
      <c r="O36" s="49"/>
      <c r="P36" s="48">
        <v>4</v>
      </c>
      <c r="Q36" s="49" t="s">
        <v>54</v>
      </c>
      <c r="R36" s="49"/>
      <c r="S36" s="49"/>
      <c r="T36" s="49"/>
      <c r="U36" s="49"/>
      <c r="V36" s="49"/>
      <c r="W36" s="49"/>
      <c r="X36" s="49"/>
      <c r="Y36" s="49"/>
      <c r="Z36" s="50"/>
    </row>
    <row r="37" spans="3:26" ht="16" thickBot="1" x14ac:dyDescent="0.25">
      <c r="C37" s="82">
        <v>6</v>
      </c>
      <c r="D37" s="105" t="s">
        <v>40</v>
      </c>
      <c r="E37" s="106"/>
      <c r="F37" s="55" t="s">
        <v>62</v>
      </c>
      <c r="G37" s="56" t="s">
        <v>43</v>
      </c>
      <c r="H37" s="61"/>
      <c r="I37" s="60"/>
      <c r="J37" s="61"/>
      <c r="K37" s="61"/>
      <c r="L37" s="61"/>
      <c r="M37" s="63"/>
      <c r="N37" s="63"/>
      <c r="O37" s="49"/>
      <c r="P37" s="48"/>
      <c r="Q37" s="49"/>
      <c r="R37" s="49"/>
      <c r="S37" s="49"/>
      <c r="T37" s="49"/>
      <c r="U37" s="49"/>
      <c r="V37" s="49"/>
      <c r="W37" s="49"/>
      <c r="X37" s="49"/>
      <c r="Y37" s="49"/>
      <c r="Z37" s="50"/>
    </row>
    <row r="38" spans="3:26" x14ac:dyDescent="0.2">
      <c r="C38" s="82"/>
      <c r="D38" s="61"/>
      <c r="E38" s="61"/>
      <c r="F38" s="62"/>
      <c r="G38" s="62"/>
      <c r="H38" s="61"/>
      <c r="I38" s="60"/>
      <c r="J38" s="61"/>
      <c r="K38" s="61"/>
      <c r="L38" s="61"/>
      <c r="M38" s="63"/>
      <c r="N38" s="63"/>
      <c r="O38" s="49"/>
      <c r="P38" s="48"/>
      <c r="Q38" s="49" t="s">
        <v>55</v>
      </c>
      <c r="R38" s="49"/>
      <c r="S38" s="49"/>
      <c r="T38" s="49"/>
      <c r="U38" s="49"/>
      <c r="V38" s="49"/>
      <c r="W38" s="49"/>
      <c r="X38" s="49"/>
      <c r="Y38" s="49"/>
      <c r="Z38" s="50"/>
    </row>
    <row r="39" spans="3:26" ht="16" thickBot="1" x14ac:dyDescent="0.25">
      <c r="C39" s="82"/>
      <c r="D39" s="61"/>
      <c r="E39" s="61"/>
      <c r="F39" s="62"/>
      <c r="G39" s="62"/>
      <c r="H39" s="61"/>
      <c r="I39" s="60"/>
      <c r="J39" s="61"/>
      <c r="K39" s="61"/>
      <c r="L39" s="61"/>
      <c r="M39" s="63"/>
      <c r="N39" s="63"/>
      <c r="O39" s="49"/>
      <c r="P39" s="48"/>
      <c r="Q39" s="54" t="s">
        <v>16</v>
      </c>
      <c r="R39" s="49"/>
      <c r="S39" s="49"/>
      <c r="T39" s="49"/>
      <c r="U39" s="49"/>
      <c r="V39" s="49"/>
      <c r="W39" s="49"/>
      <c r="X39" s="49"/>
      <c r="Y39" s="49"/>
      <c r="Z39" s="50"/>
    </row>
    <row r="40" spans="3:26" ht="16" thickBot="1" x14ac:dyDescent="0.25">
      <c r="C40" s="82">
        <v>7</v>
      </c>
      <c r="D40" s="105" t="s">
        <v>41</v>
      </c>
      <c r="E40" s="106"/>
      <c r="F40" s="55">
        <v>1</v>
      </c>
      <c r="G40" s="56" t="s">
        <v>43</v>
      </c>
      <c r="H40" s="61"/>
      <c r="I40" s="64"/>
      <c r="J40" s="65"/>
      <c r="K40" s="65"/>
      <c r="L40" s="65"/>
      <c r="M40" s="66"/>
      <c r="N40" s="63"/>
      <c r="O40" s="49"/>
      <c r="P40" s="48"/>
      <c r="Q40" s="54" t="s">
        <v>17</v>
      </c>
      <c r="R40" s="49"/>
      <c r="S40" s="49"/>
      <c r="T40" s="49"/>
      <c r="U40" s="49"/>
      <c r="V40" s="49"/>
      <c r="W40" s="49"/>
      <c r="X40" s="49"/>
      <c r="Y40" s="49"/>
      <c r="Z40" s="50"/>
    </row>
    <row r="41" spans="3:26" x14ac:dyDescent="0.2">
      <c r="C41" s="83"/>
      <c r="D41" s="72"/>
      <c r="E41" s="72"/>
      <c r="F41" s="73"/>
      <c r="G41" s="62"/>
      <c r="H41" s="61"/>
      <c r="I41" s="61"/>
      <c r="J41" s="61"/>
      <c r="K41" s="61"/>
      <c r="L41" s="61"/>
      <c r="M41" s="61"/>
      <c r="N41" s="63"/>
      <c r="O41" s="49"/>
      <c r="P41" s="48"/>
      <c r="Q41" s="54" t="s">
        <v>18</v>
      </c>
      <c r="R41" s="49"/>
      <c r="S41" s="49"/>
      <c r="T41" s="49"/>
      <c r="U41" s="49"/>
      <c r="V41" s="49"/>
      <c r="W41" s="49"/>
      <c r="X41" s="49"/>
      <c r="Y41" s="49"/>
      <c r="Z41" s="50"/>
    </row>
    <row r="42" spans="3:26" ht="16" thickBot="1" x14ac:dyDescent="0.25">
      <c r="C42" s="71"/>
      <c r="D42" s="72"/>
      <c r="E42" s="72"/>
      <c r="F42" s="72"/>
      <c r="G42" s="62"/>
      <c r="H42" s="61"/>
      <c r="I42" s="61"/>
      <c r="J42" s="61"/>
      <c r="K42" s="61"/>
      <c r="L42" s="61"/>
      <c r="M42" s="61"/>
      <c r="N42" s="63"/>
      <c r="O42" s="49"/>
      <c r="P42" s="48"/>
      <c r="Q42" s="49"/>
      <c r="R42" s="49"/>
      <c r="S42" s="49"/>
      <c r="T42" s="49"/>
      <c r="U42" s="49"/>
      <c r="V42" s="49"/>
      <c r="W42" s="49"/>
      <c r="X42" s="49"/>
      <c r="Y42" s="49"/>
      <c r="Z42" s="50"/>
    </row>
    <row r="43" spans="3:26" x14ac:dyDescent="0.2">
      <c r="C43" s="71"/>
      <c r="D43" s="72"/>
      <c r="E43" s="72"/>
      <c r="F43" s="72"/>
      <c r="G43" s="113" t="s">
        <v>47</v>
      </c>
      <c r="H43" s="114"/>
      <c r="I43" s="115"/>
      <c r="J43" s="61"/>
      <c r="K43" s="61"/>
      <c r="L43" s="61"/>
      <c r="M43" s="61"/>
      <c r="N43" s="63"/>
      <c r="O43" s="49"/>
      <c r="P43" s="48"/>
      <c r="Q43" s="49"/>
      <c r="R43" s="49"/>
      <c r="S43" s="49"/>
      <c r="T43" s="49"/>
      <c r="U43" s="49"/>
      <c r="V43" s="49"/>
      <c r="W43" s="49"/>
      <c r="X43" s="49"/>
      <c r="Y43" s="49"/>
      <c r="Z43" s="50"/>
    </row>
    <row r="44" spans="3:26" ht="16" thickBot="1" x14ac:dyDescent="0.25">
      <c r="C44" s="71"/>
      <c r="D44" s="72"/>
      <c r="E44" s="72"/>
      <c r="F44" s="72"/>
      <c r="G44" s="116"/>
      <c r="H44" s="117"/>
      <c r="I44" s="118"/>
      <c r="J44" s="61"/>
      <c r="K44" s="61"/>
      <c r="L44" s="61"/>
      <c r="M44" s="61"/>
      <c r="N44" s="63"/>
      <c r="O44" s="49"/>
      <c r="P44" s="48"/>
      <c r="Q44" s="49"/>
      <c r="R44" s="49"/>
      <c r="S44" s="49"/>
      <c r="T44" s="49"/>
      <c r="U44" s="49"/>
      <c r="V44" s="49"/>
      <c r="W44" s="49"/>
      <c r="X44" s="49"/>
      <c r="Y44" s="49"/>
      <c r="Z44" s="50"/>
    </row>
    <row r="45" spans="3:26" ht="16" thickBot="1" x14ac:dyDescent="0.25">
      <c r="C45" s="74"/>
      <c r="D45" s="75"/>
      <c r="E45" s="75"/>
      <c r="F45" s="75"/>
      <c r="G45" s="65"/>
      <c r="H45" s="65"/>
      <c r="I45" s="65"/>
      <c r="J45" s="65"/>
      <c r="K45" s="65"/>
      <c r="L45" s="65"/>
      <c r="M45" s="65"/>
      <c r="N45" s="66"/>
      <c r="P45" s="51"/>
      <c r="Q45" s="52"/>
      <c r="R45" s="52"/>
      <c r="S45" s="52"/>
      <c r="T45" s="52"/>
      <c r="U45" s="52"/>
      <c r="V45" s="52"/>
      <c r="W45" s="52"/>
      <c r="X45" s="52"/>
      <c r="Y45" s="52"/>
      <c r="Z45" s="53"/>
    </row>
    <row r="46" spans="3:26" ht="16" thickBot="1" x14ac:dyDescent="0.25"/>
    <row r="47" spans="3:26" x14ac:dyDescent="0.2">
      <c r="P47" s="45"/>
      <c r="Q47" s="46"/>
      <c r="R47" s="46"/>
      <c r="S47" s="46"/>
      <c r="T47" s="46"/>
      <c r="U47" s="46"/>
      <c r="V47" s="46"/>
      <c r="W47" s="46"/>
      <c r="X47" s="46"/>
      <c r="Y47" s="46"/>
      <c r="Z47" s="47"/>
    </row>
    <row r="48" spans="3:26" x14ac:dyDescent="0.2">
      <c r="P48" s="48">
        <v>5</v>
      </c>
      <c r="Q48" s="49" t="s">
        <v>56</v>
      </c>
      <c r="R48" s="49"/>
      <c r="S48" s="49"/>
      <c r="T48" s="49"/>
      <c r="U48" s="49"/>
      <c r="V48" s="49"/>
      <c r="W48" s="49"/>
      <c r="X48" s="49"/>
      <c r="Y48" s="49"/>
      <c r="Z48" s="50"/>
    </row>
    <row r="49" spans="4:26" x14ac:dyDescent="0.2">
      <c r="P49" s="48"/>
      <c r="Q49" s="49"/>
      <c r="R49" s="49"/>
      <c r="S49" s="49"/>
      <c r="T49" s="49"/>
      <c r="U49" s="49"/>
      <c r="V49" s="49"/>
      <c r="W49" s="49"/>
      <c r="X49" s="49"/>
      <c r="Y49" s="49"/>
      <c r="Z49" s="50"/>
    </row>
    <row r="50" spans="4:26" x14ac:dyDescent="0.2">
      <c r="D50" t="s">
        <v>49</v>
      </c>
      <c r="P50" s="48"/>
      <c r="Q50" s="49"/>
      <c r="R50" s="49"/>
      <c r="S50" s="49"/>
      <c r="T50" s="49"/>
      <c r="U50" s="49"/>
      <c r="V50" s="49"/>
      <c r="W50" s="49"/>
      <c r="X50" s="49"/>
      <c r="Y50" s="49"/>
      <c r="Z50" s="50"/>
    </row>
    <row r="51" spans="4:26" x14ac:dyDescent="0.2">
      <c r="P51" s="48"/>
      <c r="Q51" s="49" t="s">
        <v>57</v>
      </c>
      <c r="R51" s="49"/>
      <c r="S51" s="49"/>
      <c r="T51" s="49"/>
      <c r="U51" s="49"/>
      <c r="V51" s="49"/>
      <c r="W51" s="49"/>
      <c r="X51" s="49"/>
      <c r="Y51" s="49"/>
      <c r="Z51" s="50"/>
    </row>
    <row r="52" spans="4:26" ht="16" thickBot="1" x14ac:dyDescent="0.25">
      <c r="P52" s="48"/>
      <c r="Q52" s="49" t="s">
        <v>88</v>
      </c>
      <c r="R52" s="49"/>
      <c r="S52" s="49"/>
      <c r="T52" s="49"/>
      <c r="U52" s="49"/>
      <c r="V52" s="49"/>
      <c r="W52" s="49"/>
      <c r="X52" s="49"/>
      <c r="Y52" s="49"/>
      <c r="Z52" s="50"/>
    </row>
    <row r="53" spans="4:26" x14ac:dyDescent="0.2">
      <c r="D53" s="45" t="s">
        <v>0</v>
      </c>
      <c r="E53" s="47" t="s">
        <v>50</v>
      </c>
      <c r="P53" s="48"/>
      <c r="Q53" s="49" t="s">
        <v>58</v>
      </c>
      <c r="R53" s="49"/>
      <c r="S53" s="49"/>
      <c r="T53" s="49"/>
      <c r="U53" s="49"/>
      <c r="V53" s="49"/>
      <c r="W53" s="49"/>
      <c r="X53" s="49"/>
      <c r="Y53" s="49"/>
      <c r="Z53" s="50"/>
    </row>
    <row r="54" spans="4:26" x14ac:dyDescent="0.2">
      <c r="D54" s="78">
        <v>1E-3</v>
      </c>
      <c r="E54" s="79">
        <v>0.27600000000000002</v>
      </c>
      <c r="I54" t="s">
        <v>114</v>
      </c>
      <c r="P54" s="48"/>
      <c r="Q54" s="49" t="s">
        <v>59</v>
      </c>
      <c r="R54" s="49"/>
      <c r="S54" s="49" t="s">
        <v>116</v>
      </c>
      <c r="T54" s="49"/>
      <c r="U54" s="49"/>
      <c r="V54" s="49"/>
      <c r="W54" s="49"/>
      <c r="X54" s="49"/>
      <c r="Y54" s="49"/>
      <c r="Z54" s="50"/>
    </row>
    <row r="55" spans="4:26" x14ac:dyDescent="0.2">
      <c r="D55" s="78">
        <v>0.01</v>
      </c>
      <c r="E55" s="79">
        <v>0.27600000000000002</v>
      </c>
      <c r="P55" s="48"/>
      <c r="Q55" s="49" t="s">
        <v>60</v>
      </c>
      <c r="R55" s="49"/>
      <c r="S55" s="49"/>
      <c r="T55" s="49"/>
      <c r="U55" s="49"/>
      <c r="V55" s="49"/>
      <c r="W55" s="49"/>
      <c r="X55" s="49"/>
      <c r="Y55" s="49"/>
      <c r="Z55" s="50"/>
    </row>
    <row r="56" spans="4:26" x14ac:dyDescent="0.2">
      <c r="D56" s="78">
        <v>0.02</v>
      </c>
      <c r="E56" s="79">
        <v>0.27600000000000002</v>
      </c>
      <c r="P56" s="48"/>
      <c r="Q56" s="49" t="s">
        <v>61</v>
      </c>
      <c r="R56" s="49"/>
      <c r="S56" s="49"/>
      <c r="T56" s="49"/>
      <c r="U56" s="49"/>
      <c r="V56" s="49"/>
      <c r="W56" s="49"/>
      <c r="X56" s="49"/>
      <c r="Y56" s="49"/>
      <c r="Z56" s="50"/>
    </row>
    <row r="57" spans="4:26" x14ac:dyDescent="0.2">
      <c r="D57" s="78">
        <v>0.03</v>
      </c>
      <c r="E57" s="79">
        <v>0.27600000000000002</v>
      </c>
      <c r="P57" s="48"/>
      <c r="Q57" s="49"/>
      <c r="R57" s="49"/>
      <c r="S57" s="49"/>
      <c r="T57" s="49"/>
      <c r="U57" s="49"/>
      <c r="V57" s="49"/>
      <c r="W57" s="49"/>
      <c r="X57" s="49"/>
      <c r="Y57" s="49"/>
      <c r="Z57" s="50"/>
    </row>
    <row r="58" spans="4:26" x14ac:dyDescent="0.2">
      <c r="D58" s="78">
        <v>0.04</v>
      </c>
      <c r="E58" s="79">
        <v>0.27600000000000002</v>
      </c>
      <c r="P58" s="48"/>
      <c r="Q58" s="49"/>
      <c r="R58" s="49"/>
      <c r="S58" s="49"/>
      <c r="T58" s="49"/>
      <c r="U58" s="49"/>
      <c r="V58" s="49"/>
      <c r="W58" s="49"/>
      <c r="X58" s="49"/>
      <c r="Y58" s="49"/>
      <c r="Z58" s="50"/>
    </row>
    <row r="59" spans="4:26" x14ac:dyDescent="0.2">
      <c r="D59" s="78">
        <v>0.05</v>
      </c>
      <c r="E59" s="79">
        <v>0.27600000000000002</v>
      </c>
      <c r="P59" s="48"/>
      <c r="Q59" s="49"/>
      <c r="R59" s="49"/>
      <c r="S59" s="49"/>
      <c r="T59" s="49"/>
      <c r="U59" s="49"/>
      <c r="V59" s="49"/>
      <c r="W59" s="49"/>
      <c r="X59" s="49"/>
      <c r="Y59" s="49"/>
      <c r="Z59" s="50"/>
    </row>
    <row r="60" spans="4:26" x14ac:dyDescent="0.2">
      <c r="D60" s="78">
        <v>6.0000000000000005E-2</v>
      </c>
      <c r="E60" s="79">
        <v>0.27600000000000002</v>
      </c>
      <c r="P60" s="48"/>
      <c r="Q60" s="49"/>
      <c r="R60" s="49"/>
      <c r="S60" s="49"/>
      <c r="T60" s="49"/>
      <c r="U60" s="49"/>
      <c r="V60" s="49"/>
      <c r="W60" s="49"/>
      <c r="X60" s="49"/>
      <c r="Y60" s="49"/>
      <c r="Z60" s="50"/>
    </row>
    <row r="61" spans="4:26" x14ac:dyDescent="0.2">
      <c r="D61" s="78">
        <v>7.0000000000000007E-2</v>
      </c>
      <c r="E61" s="79">
        <v>0.27600000000000002</v>
      </c>
      <c r="G61" t="s">
        <v>51</v>
      </c>
      <c r="P61" s="48"/>
      <c r="Q61" s="49"/>
      <c r="R61" s="49"/>
      <c r="S61" s="49"/>
      <c r="T61" s="49"/>
      <c r="U61" s="49"/>
      <c r="V61" s="49"/>
      <c r="W61" s="49"/>
      <c r="X61" s="49"/>
      <c r="Y61" s="49"/>
      <c r="Z61" s="50"/>
    </row>
    <row r="62" spans="4:26" x14ac:dyDescent="0.2">
      <c r="D62" s="78">
        <v>0.08</v>
      </c>
      <c r="E62" s="79">
        <v>0.27600000000000002</v>
      </c>
      <c r="P62" s="48"/>
      <c r="Q62" s="49"/>
      <c r="R62" s="49"/>
      <c r="S62" s="49"/>
      <c r="T62" s="49"/>
      <c r="U62" s="49"/>
      <c r="V62" s="49"/>
      <c r="W62" s="49"/>
      <c r="X62" s="49"/>
      <c r="Y62" s="49"/>
      <c r="Z62" s="50"/>
    </row>
    <row r="63" spans="4:26" x14ac:dyDescent="0.2">
      <c r="D63" s="78">
        <v>0.09</v>
      </c>
      <c r="E63" s="79">
        <v>0.27600000000000002</v>
      </c>
      <c r="P63" s="48"/>
      <c r="Q63" s="49"/>
      <c r="R63" s="49"/>
      <c r="S63" s="49"/>
      <c r="T63" s="49"/>
      <c r="U63" s="49"/>
      <c r="V63" s="49"/>
      <c r="W63" s="49"/>
      <c r="X63" s="49"/>
      <c r="Y63" s="49"/>
      <c r="Z63" s="50"/>
    </row>
    <row r="64" spans="4:26" x14ac:dyDescent="0.2">
      <c r="D64" s="78">
        <v>9.9999999999999992E-2</v>
      </c>
      <c r="E64" s="79">
        <v>0.27600000000000002</v>
      </c>
      <c r="P64" s="48"/>
      <c r="Q64" s="49"/>
      <c r="R64" s="49"/>
      <c r="S64" s="49"/>
      <c r="T64" s="49"/>
      <c r="U64" s="49"/>
      <c r="V64" s="49"/>
      <c r="W64" s="49"/>
      <c r="X64" s="49"/>
      <c r="Y64" s="49"/>
      <c r="Z64" s="50"/>
    </row>
    <row r="65" spans="3:26" x14ac:dyDescent="0.2">
      <c r="D65" s="78">
        <v>0.10999999999999999</v>
      </c>
      <c r="E65" s="79">
        <v>0.27600000000000002</v>
      </c>
      <c r="P65" s="48"/>
      <c r="Q65" s="49"/>
      <c r="R65" s="49"/>
      <c r="S65" s="49"/>
      <c r="T65" s="49"/>
      <c r="U65" s="49"/>
      <c r="V65" s="49"/>
      <c r="W65" s="49"/>
      <c r="X65" s="49"/>
      <c r="Y65" s="49"/>
      <c r="Z65" s="50"/>
    </row>
    <row r="66" spans="3:26" x14ac:dyDescent="0.2">
      <c r="D66" s="78">
        <v>0.11999999999999998</v>
      </c>
      <c r="E66" s="79">
        <v>0.27600000000000002</v>
      </c>
      <c r="P66" s="48"/>
      <c r="Q66" s="49"/>
      <c r="R66" s="49"/>
      <c r="S66" s="49"/>
      <c r="T66" s="49"/>
      <c r="U66" s="49"/>
      <c r="V66" s="49"/>
      <c r="W66" s="49"/>
      <c r="X66" s="49"/>
      <c r="Y66" s="49"/>
      <c r="Z66" s="50"/>
    </row>
    <row r="67" spans="3:26" ht="16" thickBot="1" x14ac:dyDescent="0.25">
      <c r="D67" s="80">
        <v>0.12999999999999998</v>
      </c>
      <c r="E67" s="81">
        <v>0.27600000000000002</v>
      </c>
      <c r="P67" s="48"/>
      <c r="Q67" s="49"/>
      <c r="R67" s="49"/>
      <c r="S67" s="49"/>
      <c r="T67" s="49"/>
      <c r="U67" s="49"/>
      <c r="V67" s="49"/>
      <c r="W67" s="49"/>
      <c r="X67" s="49"/>
      <c r="Y67" s="49"/>
      <c r="Z67" s="50"/>
    </row>
    <row r="68" spans="3:26" x14ac:dyDescent="0.2">
      <c r="P68" s="48"/>
      <c r="Q68" s="49"/>
      <c r="R68" s="49"/>
      <c r="S68" s="49"/>
      <c r="T68" s="49"/>
      <c r="U68" s="49"/>
      <c r="V68" s="49"/>
      <c r="W68" s="49"/>
      <c r="X68" s="49"/>
      <c r="Y68" s="49"/>
      <c r="Z68" s="50"/>
    </row>
    <row r="69" spans="3:26" x14ac:dyDescent="0.2">
      <c r="P69" s="48"/>
      <c r="Q69" s="49"/>
      <c r="R69" s="49"/>
      <c r="S69" s="49"/>
      <c r="T69" s="49"/>
      <c r="U69" s="49"/>
      <c r="V69" s="49"/>
      <c r="W69" s="49"/>
      <c r="X69" s="49"/>
      <c r="Y69" s="49"/>
      <c r="Z69" s="50"/>
    </row>
    <row r="70" spans="3:26" x14ac:dyDescent="0.2">
      <c r="P70" s="48"/>
      <c r="Q70" s="49"/>
      <c r="R70" s="49"/>
      <c r="S70" s="49"/>
      <c r="T70" s="49"/>
      <c r="U70" s="49"/>
      <c r="V70" s="49"/>
      <c r="W70" s="49"/>
      <c r="X70" s="49"/>
      <c r="Y70" s="49"/>
      <c r="Z70" s="50"/>
    </row>
    <row r="71" spans="3:26" x14ac:dyDescent="0.2">
      <c r="C71" t="s">
        <v>69</v>
      </c>
      <c r="P71" s="48"/>
      <c r="Q71" s="49"/>
      <c r="R71" s="49"/>
      <c r="S71" s="49"/>
      <c r="T71" s="49"/>
      <c r="U71" s="49"/>
      <c r="V71" s="49"/>
      <c r="W71" s="49"/>
      <c r="X71" s="49"/>
      <c r="Y71" s="49"/>
      <c r="Z71" s="50"/>
    </row>
    <row r="72" spans="3:26" x14ac:dyDescent="0.2">
      <c r="P72" s="48"/>
      <c r="Q72" s="49"/>
      <c r="R72" s="49"/>
      <c r="S72" s="49"/>
      <c r="T72" s="49"/>
      <c r="U72" s="49"/>
      <c r="V72" s="49"/>
      <c r="W72" s="49"/>
      <c r="X72" s="49"/>
      <c r="Y72" s="49"/>
      <c r="Z72" s="50"/>
    </row>
    <row r="73" spans="3:26" x14ac:dyDescent="0.2">
      <c r="C73" t="s">
        <v>70</v>
      </c>
      <c r="P73" s="48"/>
      <c r="Q73" s="49"/>
      <c r="R73" s="49"/>
      <c r="S73" s="49"/>
      <c r="T73" s="49"/>
      <c r="U73" s="49"/>
      <c r="V73" s="49"/>
      <c r="W73" s="49"/>
      <c r="X73" s="49"/>
      <c r="Y73" s="49"/>
      <c r="Z73" s="50"/>
    </row>
    <row r="74" spans="3:26" ht="16" thickBot="1" x14ac:dyDescent="0.25">
      <c r="P74" s="51"/>
      <c r="Q74" s="52"/>
      <c r="R74" s="52"/>
      <c r="S74" s="52"/>
      <c r="T74" s="52"/>
      <c r="U74" s="52"/>
      <c r="V74" s="52"/>
      <c r="W74" s="52"/>
      <c r="X74" s="52"/>
      <c r="Y74" s="52"/>
      <c r="Z74" s="53"/>
    </row>
    <row r="75" spans="3:26" ht="16" thickBot="1" x14ac:dyDescent="0.25"/>
    <row r="76" spans="3:26" x14ac:dyDescent="0.2">
      <c r="P76" s="45"/>
      <c r="Q76" s="46"/>
      <c r="R76" s="46"/>
      <c r="S76" s="46"/>
      <c r="T76" s="46"/>
      <c r="U76" s="46"/>
      <c r="V76" s="46"/>
      <c r="W76" s="46"/>
      <c r="X76" s="46"/>
      <c r="Y76" s="46"/>
      <c r="Z76" s="47"/>
    </row>
    <row r="77" spans="3:26" x14ac:dyDescent="0.2">
      <c r="P77" s="48">
        <v>6</v>
      </c>
      <c r="Q77" s="49" t="s">
        <v>40</v>
      </c>
      <c r="R77" s="49"/>
      <c r="S77" s="49"/>
      <c r="T77" s="49"/>
      <c r="U77" s="49"/>
      <c r="V77" s="49"/>
      <c r="W77" s="49"/>
      <c r="X77" s="49"/>
      <c r="Y77" s="49"/>
      <c r="Z77" s="50"/>
    </row>
    <row r="78" spans="3:26" x14ac:dyDescent="0.2">
      <c r="C78" t="s">
        <v>71</v>
      </c>
      <c r="P78" s="48"/>
      <c r="Q78" s="49"/>
      <c r="R78" s="49"/>
      <c r="S78" s="49"/>
      <c r="T78" s="49"/>
      <c r="U78" s="49"/>
      <c r="V78" s="49"/>
      <c r="W78" s="49"/>
      <c r="X78" s="49"/>
      <c r="Y78" s="49"/>
      <c r="Z78" s="50"/>
    </row>
    <row r="79" spans="3:26" x14ac:dyDescent="0.2">
      <c r="P79" s="48"/>
      <c r="Q79" s="49" t="s">
        <v>65</v>
      </c>
      <c r="R79" s="49"/>
      <c r="S79" s="49"/>
      <c r="T79" s="49"/>
      <c r="U79" s="49"/>
      <c r="V79" s="49"/>
      <c r="W79" s="49"/>
      <c r="X79" s="49"/>
      <c r="Y79" s="49"/>
      <c r="Z79" s="50"/>
    </row>
    <row r="80" spans="3:26" x14ac:dyDescent="0.2">
      <c r="C80" t="s">
        <v>72</v>
      </c>
      <c r="P80" s="48"/>
      <c r="Q80" s="49" t="s">
        <v>92</v>
      </c>
      <c r="R80" s="49"/>
      <c r="S80" s="49"/>
      <c r="T80" s="49"/>
      <c r="U80" s="49"/>
      <c r="V80" s="49"/>
      <c r="W80" s="49"/>
      <c r="X80" s="49"/>
      <c r="Y80" s="49"/>
      <c r="Z80" s="50"/>
    </row>
    <row r="81" spans="3:26" x14ac:dyDescent="0.2">
      <c r="P81" s="48"/>
      <c r="Q81" s="49" t="s">
        <v>62</v>
      </c>
      <c r="R81" s="49"/>
      <c r="S81" s="49"/>
      <c r="T81" s="49"/>
      <c r="U81" s="49"/>
      <c r="V81" s="49"/>
      <c r="W81" s="49"/>
      <c r="X81" s="49"/>
      <c r="Y81" s="49"/>
      <c r="Z81" s="50"/>
    </row>
    <row r="82" spans="3:26" x14ac:dyDescent="0.2">
      <c r="C82" t="s">
        <v>73</v>
      </c>
      <c r="P82" s="48"/>
      <c r="Q82" s="49" t="s">
        <v>63</v>
      </c>
      <c r="R82" s="49"/>
      <c r="S82" s="49"/>
      <c r="T82" s="49"/>
      <c r="U82" s="49"/>
      <c r="V82" s="49"/>
      <c r="W82" s="49"/>
      <c r="X82" s="49"/>
      <c r="Y82" s="49"/>
      <c r="Z82" s="50"/>
    </row>
    <row r="83" spans="3:26" x14ac:dyDescent="0.2">
      <c r="P83" s="48"/>
      <c r="Q83" s="49" t="s">
        <v>60</v>
      </c>
      <c r="R83" s="49"/>
      <c r="S83" s="49"/>
      <c r="T83" s="49"/>
      <c r="U83" s="49"/>
      <c r="V83" s="49"/>
      <c r="W83" s="49"/>
      <c r="X83" s="49"/>
      <c r="Y83" s="49"/>
      <c r="Z83" s="50"/>
    </row>
    <row r="84" spans="3:26" x14ac:dyDescent="0.2">
      <c r="P84" s="48"/>
      <c r="Q84" s="49" t="s">
        <v>64</v>
      </c>
      <c r="R84" s="49"/>
      <c r="S84" s="49"/>
      <c r="T84" s="49"/>
      <c r="U84" s="49"/>
      <c r="V84" s="49"/>
      <c r="W84" s="49"/>
      <c r="X84" s="49"/>
      <c r="Y84" s="49"/>
      <c r="Z84" s="50"/>
    </row>
    <row r="85" spans="3:26" x14ac:dyDescent="0.2">
      <c r="P85" s="48"/>
      <c r="Q85" s="49"/>
      <c r="R85" s="49"/>
      <c r="S85" s="49"/>
      <c r="T85" s="49"/>
      <c r="U85" s="49"/>
      <c r="V85" s="49"/>
      <c r="W85" s="49"/>
      <c r="X85" s="49"/>
      <c r="Y85" s="49"/>
      <c r="Z85" s="50"/>
    </row>
    <row r="86" spans="3:26" x14ac:dyDescent="0.2">
      <c r="P86" s="48"/>
      <c r="Q86" s="49"/>
      <c r="R86" s="49"/>
      <c r="S86" s="49"/>
      <c r="T86" s="49"/>
      <c r="U86" s="49"/>
      <c r="V86" s="49"/>
      <c r="W86" s="49"/>
      <c r="X86" s="49"/>
      <c r="Y86" s="49"/>
      <c r="Z86" s="50"/>
    </row>
    <row r="87" spans="3:26" x14ac:dyDescent="0.2">
      <c r="P87" s="48"/>
      <c r="Q87" s="49"/>
      <c r="R87" s="49"/>
      <c r="S87" s="49"/>
      <c r="T87" s="49"/>
      <c r="U87" s="49"/>
      <c r="V87" s="49"/>
      <c r="W87" s="49"/>
      <c r="X87" s="49"/>
      <c r="Y87" s="49"/>
      <c r="Z87" s="50"/>
    </row>
    <row r="88" spans="3:26" x14ac:dyDescent="0.2">
      <c r="P88" s="48"/>
      <c r="Q88" s="49"/>
      <c r="R88" s="49"/>
      <c r="S88" s="49"/>
      <c r="T88" s="49"/>
      <c r="U88" s="49"/>
      <c r="V88" s="49"/>
      <c r="W88" s="49"/>
      <c r="X88" s="49"/>
      <c r="Y88" s="49"/>
      <c r="Z88" s="50"/>
    </row>
    <row r="89" spans="3:26" x14ac:dyDescent="0.2">
      <c r="G89" t="s">
        <v>117</v>
      </c>
      <c r="P89" s="48"/>
      <c r="Q89" s="49"/>
      <c r="R89" s="49"/>
      <c r="S89" s="49"/>
      <c r="T89" s="49"/>
      <c r="U89" s="49"/>
      <c r="V89" s="49"/>
      <c r="W89" s="49"/>
      <c r="X89" s="49"/>
      <c r="Y89" s="49"/>
      <c r="Z89" s="50"/>
    </row>
    <row r="90" spans="3:26" x14ac:dyDescent="0.2">
      <c r="P90" s="48"/>
      <c r="Q90" s="49"/>
      <c r="R90" s="49"/>
      <c r="S90" s="49"/>
      <c r="T90" s="49"/>
      <c r="U90" s="49"/>
      <c r="V90" s="49"/>
      <c r="W90" s="49"/>
      <c r="X90" s="49"/>
      <c r="Y90" s="49"/>
      <c r="Z90" s="50"/>
    </row>
    <row r="91" spans="3:26" x14ac:dyDescent="0.2">
      <c r="P91" s="48"/>
      <c r="Q91" s="49"/>
      <c r="R91" s="49"/>
      <c r="S91" s="49"/>
      <c r="T91" s="49"/>
      <c r="U91" s="49"/>
      <c r="V91" s="49"/>
      <c r="W91" s="49"/>
      <c r="X91" s="49"/>
      <c r="Y91" s="49"/>
      <c r="Z91" s="50"/>
    </row>
    <row r="92" spans="3:26" x14ac:dyDescent="0.2">
      <c r="P92" s="48"/>
      <c r="Q92" s="49"/>
      <c r="R92" s="49"/>
      <c r="S92" s="49"/>
      <c r="T92" s="49"/>
      <c r="U92" s="49"/>
      <c r="V92" s="49"/>
      <c r="W92" s="49"/>
      <c r="X92" s="49"/>
      <c r="Y92" s="49"/>
      <c r="Z92" s="50"/>
    </row>
    <row r="93" spans="3:26" x14ac:dyDescent="0.2">
      <c r="P93" s="48"/>
      <c r="Q93" s="49"/>
      <c r="R93" s="49"/>
      <c r="S93" s="49"/>
      <c r="T93" s="49"/>
      <c r="U93" s="49"/>
      <c r="V93" s="49"/>
      <c r="W93" s="49"/>
      <c r="X93" s="49"/>
      <c r="Y93" s="49"/>
      <c r="Z93" s="50"/>
    </row>
    <row r="94" spans="3:26" x14ac:dyDescent="0.2">
      <c r="P94" s="48"/>
      <c r="Q94" s="49"/>
      <c r="R94" s="49"/>
      <c r="S94" s="49"/>
      <c r="T94" s="49"/>
      <c r="U94" s="49"/>
      <c r="V94" s="49"/>
      <c r="W94" s="49"/>
      <c r="X94" s="49"/>
      <c r="Y94" s="49"/>
      <c r="Z94" s="50"/>
    </row>
    <row r="95" spans="3:26" x14ac:dyDescent="0.2">
      <c r="P95" s="48"/>
      <c r="Q95" s="49"/>
      <c r="R95" s="49"/>
      <c r="S95" s="49"/>
      <c r="T95" s="49"/>
      <c r="U95" s="49"/>
      <c r="V95" s="49"/>
      <c r="W95" s="49"/>
      <c r="X95" s="49"/>
      <c r="Y95" s="49"/>
      <c r="Z95" s="50"/>
    </row>
    <row r="96" spans="3:26" x14ac:dyDescent="0.2">
      <c r="P96" s="48"/>
      <c r="Q96" s="49"/>
      <c r="R96" s="49"/>
      <c r="S96" s="49"/>
      <c r="T96" s="49"/>
      <c r="U96" s="49"/>
      <c r="V96" s="49"/>
      <c r="W96" s="49"/>
      <c r="X96" s="49"/>
      <c r="Y96" s="49"/>
      <c r="Z96" s="50"/>
    </row>
    <row r="97" spans="2:26" x14ac:dyDescent="0.2">
      <c r="P97" s="48"/>
      <c r="Q97" s="49"/>
      <c r="R97" s="49"/>
      <c r="S97" s="49"/>
      <c r="T97" s="49"/>
      <c r="U97" s="49"/>
      <c r="V97" s="49"/>
      <c r="W97" s="49"/>
      <c r="X97" s="49"/>
      <c r="Y97" s="49"/>
      <c r="Z97" s="50"/>
    </row>
    <row r="98" spans="2:26" x14ac:dyDescent="0.2">
      <c r="C98" t="s">
        <v>74</v>
      </c>
      <c r="P98" s="48"/>
      <c r="Q98" s="49"/>
      <c r="R98" s="49"/>
      <c r="S98" s="49"/>
      <c r="T98" s="49"/>
      <c r="U98" s="49"/>
      <c r="V98" s="49"/>
      <c r="W98" s="49"/>
      <c r="X98" s="49"/>
      <c r="Y98" s="49"/>
      <c r="Z98" s="50"/>
    </row>
    <row r="99" spans="2:26" x14ac:dyDescent="0.2">
      <c r="P99" s="48"/>
      <c r="Q99" s="49"/>
      <c r="R99" s="49"/>
      <c r="S99" s="49"/>
      <c r="T99" s="49"/>
      <c r="U99" s="49"/>
      <c r="V99" s="49"/>
      <c r="W99" s="49"/>
      <c r="X99" s="49"/>
      <c r="Y99" s="49"/>
      <c r="Z99" s="50"/>
    </row>
    <row r="100" spans="2:26" x14ac:dyDescent="0.2">
      <c r="P100" s="48"/>
      <c r="Q100" s="49"/>
      <c r="R100" s="49"/>
      <c r="S100" s="49"/>
      <c r="T100" s="49"/>
      <c r="U100" s="49"/>
      <c r="V100" s="49"/>
      <c r="W100" s="49"/>
      <c r="X100" s="49"/>
      <c r="Y100" s="49"/>
      <c r="Z100" s="50"/>
    </row>
    <row r="101" spans="2:26" x14ac:dyDescent="0.2">
      <c r="P101" s="48"/>
      <c r="Q101" s="49"/>
      <c r="R101" s="49"/>
      <c r="S101" s="49"/>
      <c r="T101" s="49"/>
      <c r="U101" s="49"/>
      <c r="V101" s="49"/>
      <c r="W101" s="49"/>
      <c r="X101" s="49"/>
      <c r="Y101" s="49"/>
      <c r="Z101" s="50"/>
    </row>
    <row r="102" spans="2:26" ht="16" thickBot="1" x14ac:dyDescent="0.25">
      <c r="P102" s="48"/>
      <c r="Q102" s="49"/>
      <c r="R102" s="49"/>
      <c r="S102" s="49"/>
      <c r="T102" s="49"/>
      <c r="U102" s="49"/>
      <c r="V102" s="49"/>
      <c r="W102" s="49"/>
      <c r="X102" s="49"/>
      <c r="Y102" s="49"/>
      <c r="Z102" s="50"/>
    </row>
    <row r="103" spans="2:26" x14ac:dyDescent="0.2">
      <c r="B103" s="119" t="s">
        <v>75</v>
      </c>
      <c r="C103" s="120"/>
      <c r="D103" s="120"/>
      <c r="E103" s="121"/>
      <c r="P103" s="48"/>
      <c r="Q103" s="49"/>
      <c r="R103" s="49"/>
      <c r="S103" s="49"/>
      <c r="T103" s="49"/>
      <c r="U103" s="49"/>
      <c r="V103" s="49"/>
      <c r="W103" s="49"/>
      <c r="X103" s="49"/>
      <c r="Y103" s="49"/>
      <c r="Z103" s="50"/>
    </row>
    <row r="104" spans="2:26" ht="16" thickBot="1" x14ac:dyDescent="0.25">
      <c r="B104" s="122"/>
      <c r="C104" s="123"/>
      <c r="D104" s="123"/>
      <c r="E104" s="124"/>
      <c r="P104" s="48"/>
      <c r="Q104" s="49"/>
      <c r="R104" s="49"/>
      <c r="S104" s="49"/>
      <c r="T104" s="49"/>
      <c r="U104" s="49"/>
      <c r="V104" s="49"/>
      <c r="W104" s="49"/>
      <c r="X104" s="49"/>
      <c r="Y104" s="49"/>
      <c r="Z104" s="50"/>
    </row>
    <row r="105" spans="2:26" ht="16" thickBot="1" x14ac:dyDescent="0.25">
      <c r="P105" s="48"/>
      <c r="Q105" s="49"/>
      <c r="R105" s="49"/>
      <c r="S105" s="49"/>
      <c r="T105" s="49"/>
      <c r="U105" s="49"/>
      <c r="V105" s="49"/>
      <c r="W105" s="49"/>
      <c r="X105" s="49"/>
      <c r="Y105" s="49"/>
      <c r="Z105" s="50"/>
    </row>
    <row r="106" spans="2:26" ht="16" thickBot="1" x14ac:dyDescent="0.25">
      <c r="B106" s="107" t="s">
        <v>48</v>
      </c>
      <c r="C106" s="108"/>
      <c r="D106" s="108"/>
      <c r="E106" s="69"/>
      <c r="F106" s="69"/>
      <c r="G106" s="69"/>
      <c r="H106" s="69"/>
      <c r="I106" s="69"/>
      <c r="J106" s="69"/>
      <c r="K106" s="69"/>
      <c r="L106" s="69"/>
      <c r="M106" s="70"/>
      <c r="P106" s="48"/>
      <c r="Q106" s="49"/>
      <c r="R106" s="49"/>
      <c r="S106" s="49"/>
      <c r="T106" s="49"/>
      <c r="U106" s="49"/>
      <c r="V106" s="49"/>
      <c r="W106" s="49"/>
      <c r="X106" s="49"/>
      <c r="Y106" s="49"/>
      <c r="Z106" s="50"/>
    </row>
    <row r="107" spans="2:26" x14ac:dyDescent="0.2">
      <c r="B107" s="57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9"/>
      <c r="P107" s="48"/>
      <c r="Q107" s="49"/>
      <c r="R107" s="49"/>
      <c r="S107" s="49"/>
      <c r="T107" s="49"/>
      <c r="U107" s="49"/>
      <c r="V107" s="49"/>
      <c r="W107" s="49"/>
      <c r="X107" s="49"/>
      <c r="Y107" s="49"/>
      <c r="Z107" s="50"/>
    </row>
    <row r="108" spans="2:26" ht="16" thickBot="1" x14ac:dyDescent="0.25">
      <c r="B108" s="82"/>
      <c r="C108" s="61"/>
      <c r="D108" s="61"/>
      <c r="E108" s="62"/>
      <c r="F108" s="62"/>
      <c r="G108" s="61"/>
      <c r="H108" s="61"/>
      <c r="I108" s="61"/>
      <c r="J108" s="61"/>
      <c r="K108" s="61"/>
      <c r="L108" s="61"/>
      <c r="M108" s="63"/>
      <c r="P108" s="51"/>
      <c r="Q108" s="52"/>
      <c r="R108" s="52"/>
      <c r="S108" s="52"/>
      <c r="T108" s="52"/>
      <c r="U108" s="52"/>
      <c r="V108" s="52"/>
      <c r="W108" s="52"/>
      <c r="X108" s="52"/>
      <c r="Y108" s="52"/>
      <c r="Z108" s="53"/>
    </row>
    <row r="109" spans="2:26" ht="16" thickBot="1" x14ac:dyDescent="0.25">
      <c r="B109" s="82">
        <v>1</v>
      </c>
      <c r="C109" s="105" t="s">
        <v>36</v>
      </c>
      <c r="D109" s="106"/>
      <c r="E109" s="55">
        <v>1</v>
      </c>
      <c r="F109" s="56" t="s">
        <v>43</v>
      </c>
      <c r="G109" s="61"/>
      <c r="H109" s="57"/>
      <c r="I109" s="58"/>
      <c r="J109" s="58"/>
      <c r="K109" s="58"/>
      <c r="L109" s="59"/>
      <c r="M109" s="63"/>
    </row>
    <row r="110" spans="2:26" ht="16" thickBot="1" x14ac:dyDescent="0.25">
      <c r="B110" s="82"/>
      <c r="C110" s="61"/>
      <c r="D110" s="61"/>
      <c r="E110" s="62"/>
      <c r="F110" s="62"/>
      <c r="G110" s="61"/>
      <c r="H110" s="60"/>
      <c r="I110" s="61"/>
      <c r="J110" s="62" t="s">
        <v>44</v>
      </c>
      <c r="K110" s="61"/>
      <c r="L110" s="63"/>
      <c r="M110" s="63"/>
    </row>
    <row r="111" spans="2:26" ht="16" thickBot="1" x14ac:dyDescent="0.25">
      <c r="B111" s="82">
        <v>2</v>
      </c>
      <c r="C111" s="105" t="s">
        <v>37</v>
      </c>
      <c r="D111" s="106"/>
      <c r="E111" s="55">
        <v>0.1</v>
      </c>
      <c r="F111" s="56" t="s">
        <v>43</v>
      </c>
      <c r="G111" s="61"/>
      <c r="H111" s="64"/>
      <c r="I111" s="65"/>
      <c r="J111" s="67" t="s">
        <v>46</v>
      </c>
      <c r="K111" s="65"/>
      <c r="L111" s="66"/>
      <c r="M111" s="63"/>
      <c r="P111" s="45"/>
      <c r="Q111" s="46"/>
      <c r="R111" s="46"/>
      <c r="S111" s="46"/>
      <c r="T111" s="46"/>
      <c r="U111" s="46"/>
      <c r="V111" s="46"/>
      <c r="W111" s="46"/>
      <c r="X111" s="46"/>
      <c r="Y111" s="46"/>
      <c r="Z111" s="47"/>
    </row>
    <row r="112" spans="2:26" x14ac:dyDescent="0.2">
      <c r="B112" s="82"/>
      <c r="C112" s="61"/>
      <c r="D112" s="61"/>
      <c r="E112" s="62"/>
      <c r="F112" s="62"/>
      <c r="G112" s="61"/>
      <c r="H112" s="57"/>
      <c r="I112" s="58"/>
      <c r="J112" s="58"/>
      <c r="K112" s="58"/>
      <c r="L112" s="59"/>
      <c r="M112" s="63"/>
      <c r="P112" s="48">
        <v>7</v>
      </c>
      <c r="Q112" s="49" t="s">
        <v>66</v>
      </c>
      <c r="R112" s="49"/>
      <c r="S112" s="49"/>
      <c r="T112" s="49"/>
      <c r="U112" s="49"/>
      <c r="V112" s="49"/>
      <c r="W112" s="49"/>
      <c r="X112" s="49"/>
      <c r="Y112" s="49"/>
      <c r="Z112" s="50"/>
    </row>
    <row r="113" spans="2:26" ht="16" thickBot="1" x14ac:dyDescent="0.25">
      <c r="B113" s="82"/>
      <c r="C113" s="61"/>
      <c r="D113" s="61"/>
      <c r="E113" s="62"/>
      <c r="F113" s="62"/>
      <c r="G113" s="61"/>
      <c r="H113" s="60"/>
      <c r="I113" s="61"/>
      <c r="J113" s="61"/>
      <c r="K113" s="61"/>
      <c r="L113" s="63"/>
      <c r="M113" s="63"/>
      <c r="P113" s="48"/>
      <c r="Q113" s="49"/>
      <c r="R113" s="49"/>
      <c r="S113" s="49"/>
      <c r="T113" s="49"/>
      <c r="U113" s="49"/>
      <c r="V113" s="49"/>
      <c r="W113" s="49"/>
      <c r="X113" s="49"/>
      <c r="Y113" s="49"/>
      <c r="Z113" s="50"/>
    </row>
    <row r="114" spans="2:26" ht="16" thickBot="1" x14ac:dyDescent="0.25">
      <c r="B114" s="82">
        <v>3</v>
      </c>
      <c r="C114" s="105" t="s">
        <v>38</v>
      </c>
      <c r="D114" s="106"/>
      <c r="E114" s="55" t="s">
        <v>2</v>
      </c>
      <c r="F114" s="56" t="s">
        <v>43</v>
      </c>
      <c r="G114" s="61"/>
      <c r="H114" s="60"/>
      <c r="I114" s="61"/>
      <c r="J114" s="61"/>
      <c r="K114" s="61"/>
      <c r="L114" s="63"/>
      <c r="M114" s="63"/>
      <c r="P114" s="48"/>
      <c r="Q114" s="49" t="s">
        <v>67</v>
      </c>
      <c r="R114" s="49"/>
      <c r="S114" s="49"/>
      <c r="T114" s="49"/>
      <c r="U114" s="49"/>
      <c r="V114" s="49"/>
      <c r="W114" s="49"/>
      <c r="X114" s="49"/>
      <c r="Y114" s="49"/>
      <c r="Z114" s="50"/>
    </row>
    <row r="115" spans="2:26" x14ac:dyDescent="0.2">
      <c r="B115" s="82"/>
      <c r="C115" s="61"/>
      <c r="D115" s="61"/>
      <c r="E115" s="62"/>
      <c r="F115" s="62"/>
      <c r="G115" s="61"/>
      <c r="H115" s="60"/>
      <c r="I115" s="61"/>
      <c r="J115" s="61"/>
      <c r="K115" s="61"/>
      <c r="L115" s="63"/>
      <c r="M115" s="63"/>
      <c r="P115" s="48"/>
      <c r="Q115" s="49">
        <v>1</v>
      </c>
      <c r="R115" s="49"/>
      <c r="S115" s="49"/>
      <c r="T115" s="49"/>
      <c r="U115" s="49"/>
      <c r="V115" s="49"/>
      <c r="W115" s="49"/>
      <c r="X115" s="49"/>
      <c r="Y115" s="49"/>
      <c r="Z115" s="50"/>
    </row>
    <row r="116" spans="2:26" ht="16" thickBot="1" x14ac:dyDescent="0.25">
      <c r="B116" s="82"/>
      <c r="C116" s="61"/>
      <c r="D116" s="61"/>
      <c r="E116" s="62"/>
      <c r="F116" s="62"/>
      <c r="G116" s="61"/>
      <c r="H116" s="60"/>
      <c r="I116" s="61"/>
      <c r="J116" s="61"/>
      <c r="K116" s="61"/>
      <c r="L116" s="63"/>
      <c r="M116" s="63"/>
      <c r="P116" s="48"/>
      <c r="Q116" s="49">
        <v>2</v>
      </c>
      <c r="R116" s="49"/>
      <c r="S116" s="49"/>
      <c r="T116" s="49"/>
      <c r="U116" s="49"/>
      <c r="V116" s="49"/>
      <c r="W116" s="49"/>
      <c r="X116" s="49"/>
      <c r="Y116" s="49"/>
      <c r="Z116" s="50"/>
    </row>
    <row r="117" spans="2:26" ht="16" thickBot="1" x14ac:dyDescent="0.25">
      <c r="B117" s="82">
        <v>4</v>
      </c>
      <c r="C117" s="105" t="s">
        <v>39</v>
      </c>
      <c r="D117" s="106"/>
      <c r="E117" s="55" t="s">
        <v>16</v>
      </c>
      <c r="F117" s="56" t="s">
        <v>43</v>
      </c>
      <c r="G117" s="61"/>
      <c r="H117" s="60"/>
      <c r="I117" s="61"/>
      <c r="J117" s="61"/>
      <c r="K117" s="61"/>
      <c r="L117" s="63"/>
      <c r="M117" s="63"/>
      <c r="P117" s="48"/>
      <c r="Q117" s="49">
        <v>3</v>
      </c>
      <c r="R117" s="49"/>
      <c r="S117" s="49"/>
      <c r="T117" s="49"/>
      <c r="U117" s="49"/>
      <c r="V117" s="49"/>
      <c r="W117" s="49"/>
      <c r="X117" s="49"/>
      <c r="Y117" s="49"/>
      <c r="Z117" s="50"/>
    </row>
    <row r="118" spans="2:26" x14ac:dyDescent="0.2">
      <c r="B118" s="82"/>
      <c r="C118" s="61"/>
      <c r="D118" s="61"/>
      <c r="E118" s="62"/>
      <c r="F118" s="62"/>
      <c r="G118" s="61"/>
      <c r="H118" s="60"/>
      <c r="I118" s="112" t="s">
        <v>42</v>
      </c>
      <c r="J118" s="112"/>
      <c r="K118" s="112"/>
      <c r="L118" s="63"/>
      <c r="M118" s="63"/>
      <c r="P118" s="48"/>
      <c r="Q118" s="49"/>
      <c r="R118" s="49"/>
      <c r="S118" s="49"/>
      <c r="T118" s="49"/>
      <c r="U118" s="49"/>
      <c r="V118" s="49"/>
      <c r="W118" s="49"/>
      <c r="X118" s="49"/>
      <c r="Y118" s="49"/>
      <c r="Z118" s="50"/>
    </row>
    <row r="119" spans="2:26" ht="16" thickBot="1" x14ac:dyDescent="0.25">
      <c r="B119" s="82"/>
      <c r="C119" s="61"/>
      <c r="D119" s="61"/>
      <c r="E119" s="62"/>
      <c r="F119" s="62"/>
      <c r="G119" s="61"/>
      <c r="H119" s="60"/>
      <c r="I119" s="61" t="s">
        <v>45</v>
      </c>
      <c r="J119" s="61"/>
      <c r="K119" s="61"/>
      <c r="L119" s="63"/>
      <c r="M119" s="63"/>
      <c r="P119" s="48"/>
      <c r="Q119" s="49"/>
      <c r="R119" s="49"/>
      <c r="S119" s="49"/>
      <c r="T119" s="49"/>
      <c r="U119" s="49"/>
      <c r="V119" s="49"/>
      <c r="W119" s="49"/>
      <c r="X119" s="49"/>
      <c r="Y119" s="49"/>
      <c r="Z119" s="50"/>
    </row>
    <row r="120" spans="2:26" ht="16" thickBot="1" x14ac:dyDescent="0.25">
      <c r="B120" s="82">
        <v>5</v>
      </c>
      <c r="C120" s="105" t="s">
        <v>56</v>
      </c>
      <c r="D120" s="106"/>
      <c r="E120" s="55" t="s">
        <v>88</v>
      </c>
      <c r="F120" s="56" t="s">
        <v>43</v>
      </c>
      <c r="G120" s="61"/>
      <c r="H120" s="60"/>
      <c r="I120" s="61"/>
      <c r="J120" s="61"/>
      <c r="K120" s="61"/>
      <c r="L120" s="63"/>
      <c r="M120" s="63"/>
      <c r="P120" s="48"/>
      <c r="Q120" s="49"/>
      <c r="R120" s="49"/>
      <c r="S120" s="49"/>
      <c r="T120" s="49"/>
      <c r="U120" s="49"/>
      <c r="V120" s="49"/>
      <c r="W120" s="49"/>
      <c r="X120" s="49"/>
      <c r="Y120" s="49"/>
      <c r="Z120" s="50"/>
    </row>
    <row r="121" spans="2:26" x14ac:dyDescent="0.2">
      <c r="B121" s="82"/>
      <c r="C121" s="61"/>
      <c r="D121" s="61"/>
      <c r="E121" s="62"/>
      <c r="F121" s="62"/>
      <c r="G121" s="61"/>
      <c r="H121" s="60"/>
      <c r="I121" s="61"/>
      <c r="J121" s="61"/>
      <c r="K121" s="61"/>
      <c r="L121" s="63"/>
      <c r="M121" s="63"/>
      <c r="P121" s="48"/>
      <c r="Q121" s="49"/>
      <c r="R121" s="49"/>
      <c r="S121" s="49"/>
      <c r="T121" s="49"/>
      <c r="U121" s="49"/>
      <c r="V121" s="49"/>
      <c r="W121" s="49"/>
      <c r="X121" s="49"/>
      <c r="Y121" s="49"/>
      <c r="Z121" s="50"/>
    </row>
    <row r="122" spans="2:26" ht="16" thickBot="1" x14ac:dyDescent="0.25">
      <c r="B122" s="82"/>
      <c r="C122" s="61"/>
      <c r="D122" s="61"/>
      <c r="E122" s="62"/>
      <c r="F122" s="62"/>
      <c r="G122" s="61"/>
      <c r="H122" s="60"/>
      <c r="I122" s="61"/>
      <c r="J122" s="61"/>
      <c r="K122" s="61"/>
      <c r="L122" s="63"/>
      <c r="M122" s="63"/>
      <c r="P122" s="48"/>
      <c r="Q122" s="49"/>
      <c r="R122" s="49"/>
      <c r="S122" s="49"/>
      <c r="T122" s="49"/>
      <c r="U122" s="49"/>
      <c r="V122" s="49"/>
      <c r="W122" s="49"/>
      <c r="X122" s="49"/>
      <c r="Y122" s="49"/>
      <c r="Z122" s="50"/>
    </row>
    <row r="123" spans="2:26" ht="16" thickBot="1" x14ac:dyDescent="0.25">
      <c r="B123" s="82">
        <v>6</v>
      </c>
      <c r="C123" s="105" t="s">
        <v>40</v>
      </c>
      <c r="D123" s="106"/>
      <c r="E123" s="55" t="s">
        <v>92</v>
      </c>
      <c r="F123" s="56" t="s">
        <v>43</v>
      </c>
      <c r="G123" s="61"/>
      <c r="H123" s="60"/>
      <c r="I123" s="61"/>
      <c r="J123" s="61"/>
      <c r="K123" s="61"/>
      <c r="L123" s="63"/>
      <c r="M123" s="63"/>
      <c r="P123" s="48"/>
      <c r="Q123" s="49"/>
      <c r="R123" s="49"/>
      <c r="S123" s="49"/>
      <c r="T123" s="49"/>
      <c r="U123" s="49"/>
      <c r="V123" s="49"/>
      <c r="W123" s="49"/>
      <c r="X123" s="49"/>
      <c r="Y123" s="49"/>
      <c r="Z123" s="50"/>
    </row>
    <row r="124" spans="2:26" x14ac:dyDescent="0.2">
      <c r="B124" s="82"/>
      <c r="C124" s="61"/>
      <c r="D124" s="61"/>
      <c r="E124" s="62"/>
      <c r="F124" s="62"/>
      <c r="G124" s="61"/>
      <c r="H124" s="60"/>
      <c r="I124" s="61"/>
      <c r="J124" s="61"/>
      <c r="K124" s="61"/>
      <c r="L124" s="63"/>
      <c r="M124" s="63"/>
      <c r="P124" s="48"/>
      <c r="Q124" s="49"/>
      <c r="R124" s="49"/>
      <c r="S124" s="49"/>
      <c r="T124" s="49"/>
      <c r="U124" s="49"/>
      <c r="V124" s="49"/>
      <c r="W124" s="49"/>
      <c r="X124" s="49"/>
      <c r="Y124" s="49"/>
      <c r="Z124" s="50"/>
    </row>
    <row r="125" spans="2:26" ht="16" thickBot="1" x14ac:dyDescent="0.25">
      <c r="B125" s="82"/>
      <c r="C125" s="61"/>
      <c r="D125" s="61"/>
      <c r="E125" s="62"/>
      <c r="F125" s="62"/>
      <c r="G125" s="61"/>
      <c r="H125" s="60"/>
      <c r="I125" s="61"/>
      <c r="J125" s="61"/>
      <c r="K125" s="61"/>
      <c r="L125" s="63"/>
      <c r="M125" s="63"/>
      <c r="P125" s="48"/>
      <c r="Q125" s="49"/>
      <c r="R125" s="49"/>
      <c r="S125" s="49"/>
      <c r="T125" s="49"/>
      <c r="U125" s="49"/>
      <c r="V125" s="49"/>
      <c r="W125" s="49"/>
      <c r="X125" s="49"/>
      <c r="Y125" s="49"/>
      <c r="Z125" s="50"/>
    </row>
    <row r="126" spans="2:26" ht="16" thickBot="1" x14ac:dyDescent="0.25">
      <c r="B126" s="82">
        <v>7</v>
      </c>
      <c r="C126" s="105" t="s">
        <v>41</v>
      </c>
      <c r="D126" s="106"/>
      <c r="E126" s="55">
        <v>2</v>
      </c>
      <c r="F126" s="56" t="s">
        <v>43</v>
      </c>
      <c r="G126" s="61"/>
      <c r="H126" s="64"/>
      <c r="I126" s="65"/>
      <c r="J126" s="65"/>
      <c r="K126" s="65"/>
      <c r="L126" s="66"/>
      <c r="M126" s="63"/>
      <c r="P126" s="48"/>
      <c r="Q126" s="49"/>
      <c r="R126" s="49"/>
      <c r="S126" s="49"/>
      <c r="T126" s="49"/>
      <c r="U126" s="49"/>
      <c r="V126" s="49"/>
      <c r="W126" s="49"/>
      <c r="X126" s="49"/>
      <c r="Y126" s="49"/>
      <c r="Z126" s="50"/>
    </row>
    <row r="127" spans="2:26" x14ac:dyDescent="0.2">
      <c r="B127" s="83"/>
      <c r="C127" s="72"/>
      <c r="D127" s="72"/>
      <c r="E127" s="73"/>
      <c r="F127" s="62"/>
      <c r="G127" s="61"/>
      <c r="H127" s="61"/>
      <c r="I127" s="61"/>
      <c r="J127" s="61"/>
      <c r="K127" s="61"/>
      <c r="L127" s="61"/>
      <c r="M127" s="63"/>
      <c r="P127" s="48"/>
      <c r="Q127" s="49"/>
      <c r="R127" s="49"/>
      <c r="S127" s="49"/>
      <c r="T127" s="49"/>
      <c r="U127" s="49"/>
      <c r="V127" s="49"/>
      <c r="W127" s="49"/>
      <c r="X127" s="49"/>
      <c r="Y127" s="49"/>
      <c r="Z127" s="50"/>
    </row>
    <row r="128" spans="2:26" ht="16" thickBot="1" x14ac:dyDescent="0.25">
      <c r="B128" s="71"/>
      <c r="C128" s="72"/>
      <c r="D128" s="72"/>
      <c r="E128" s="72"/>
      <c r="F128" s="62"/>
      <c r="G128" s="61"/>
      <c r="H128" s="61"/>
      <c r="I128" s="61"/>
      <c r="J128" s="61"/>
      <c r="K128" s="61"/>
      <c r="L128" s="61"/>
      <c r="M128" s="63"/>
      <c r="P128" s="48"/>
      <c r="Q128" s="49"/>
      <c r="R128" s="49"/>
      <c r="S128" s="49"/>
      <c r="T128" s="49"/>
      <c r="U128" s="49"/>
      <c r="V128" s="49"/>
      <c r="W128" s="49"/>
      <c r="X128" s="49"/>
      <c r="Y128" s="49"/>
      <c r="Z128" s="50"/>
    </row>
    <row r="129" spans="2:26" x14ac:dyDescent="0.2">
      <c r="B129" s="71"/>
      <c r="C129" s="72"/>
      <c r="D129" s="72"/>
      <c r="E129" s="72"/>
      <c r="F129" s="113" t="s">
        <v>47</v>
      </c>
      <c r="G129" s="114"/>
      <c r="H129" s="115"/>
      <c r="I129" s="61"/>
      <c r="J129" s="61"/>
      <c r="K129" s="61"/>
      <c r="L129" s="61"/>
      <c r="M129" s="63"/>
      <c r="P129" s="48"/>
      <c r="Q129" s="49"/>
      <c r="R129" s="49"/>
      <c r="S129" s="49"/>
      <c r="T129" s="49"/>
      <c r="U129" s="49"/>
      <c r="V129" s="49"/>
      <c r="W129" s="49"/>
      <c r="X129" s="49"/>
      <c r="Y129" s="49"/>
      <c r="Z129" s="50"/>
    </row>
    <row r="130" spans="2:26" ht="16" thickBot="1" x14ac:dyDescent="0.25">
      <c r="B130" s="71"/>
      <c r="C130" s="72"/>
      <c r="D130" s="72"/>
      <c r="E130" s="72"/>
      <c r="F130" s="116"/>
      <c r="G130" s="117"/>
      <c r="H130" s="118"/>
      <c r="I130" s="61"/>
      <c r="J130" s="61"/>
      <c r="K130" s="61"/>
      <c r="L130" s="61"/>
      <c r="M130" s="63"/>
      <c r="P130" s="48"/>
      <c r="Q130" s="49"/>
      <c r="R130" s="49"/>
      <c r="S130" s="49"/>
      <c r="T130" s="49"/>
      <c r="U130" s="49"/>
      <c r="V130" s="49"/>
      <c r="W130" s="49"/>
      <c r="X130" s="49"/>
      <c r="Y130" s="49"/>
      <c r="Z130" s="50"/>
    </row>
    <row r="131" spans="2:26" ht="16" thickBot="1" x14ac:dyDescent="0.25">
      <c r="B131" s="74"/>
      <c r="C131" s="75"/>
      <c r="D131" s="75"/>
      <c r="E131" s="75"/>
      <c r="F131" s="65"/>
      <c r="G131" s="65"/>
      <c r="H131" s="65"/>
      <c r="I131" s="65"/>
      <c r="J131" s="65"/>
      <c r="K131" s="65"/>
      <c r="L131" s="65"/>
      <c r="M131" s="66"/>
      <c r="P131" s="48"/>
      <c r="Q131" s="49"/>
      <c r="R131" s="49"/>
      <c r="S131" s="49"/>
      <c r="T131" s="49"/>
      <c r="U131" s="49"/>
      <c r="V131" s="49"/>
      <c r="W131" s="49"/>
      <c r="X131" s="49"/>
      <c r="Y131" s="49"/>
      <c r="Z131" s="50"/>
    </row>
    <row r="132" spans="2:26" x14ac:dyDescent="0.2">
      <c r="P132" s="48"/>
      <c r="Q132" s="49"/>
      <c r="R132" s="49"/>
      <c r="S132" s="49"/>
      <c r="T132" s="49"/>
      <c r="U132" s="49"/>
      <c r="V132" s="49"/>
      <c r="W132" s="49"/>
      <c r="X132" s="49"/>
      <c r="Y132" s="49"/>
      <c r="Z132" s="50"/>
    </row>
    <row r="133" spans="2:26" x14ac:dyDescent="0.2">
      <c r="E133" t="s">
        <v>110</v>
      </c>
      <c r="P133" s="48"/>
      <c r="Q133" s="49"/>
      <c r="R133" s="49"/>
      <c r="S133" s="49"/>
      <c r="T133" s="49"/>
      <c r="U133" s="49"/>
      <c r="V133" s="49"/>
      <c r="W133" s="49"/>
      <c r="X133" s="49"/>
      <c r="Y133" s="49"/>
      <c r="Z133" s="50"/>
    </row>
    <row r="134" spans="2:26" x14ac:dyDescent="0.2">
      <c r="E134" t="s">
        <v>111</v>
      </c>
      <c r="P134" s="48"/>
      <c r="Q134" s="49"/>
      <c r="R134" s="49"/>
      <c r="S134" s="49"/>
      <c r="T134" s="49"/>
      <c r="U134" s="49"/>
      <c r="V134" s="49"/>
      <c r="W134" s="49"/>
      <c r="X134" s="49"/>
      <c r="Y134" s="49"/>
      <c r="Z134" s="50"/>
    </row>
    <row r="135" spans="2:26" x14ac:dyDescent="0.2">
      <c r="E135" t="s">
        <v>112</v>
      </c>
      <c r="P135" s="48"/>
      <c r="Q135" s="49"/>
      <c r="R135" s="49"/>
      <c r="S135" s="49"/>
      <c r="T135" s="49"/>
      <c r="U135" s="49"/>
      <c r="V135" s="49"/>
      <c r="W135" s="49"/>
      <c r="X135" s="49"/>
      <c r="Y135" s="49"/>
      <c r="Z135" s="50"/>
    </row>
    <row r="136" spans="2:26" x14ac:dyDescent="0.2">
      <c r="E136" t="s">
        <v>113</v>
      </c>
      <c r="P136" s="48"/>
      <c r="Q136" s="49"/>
      <c r="R136" s="49"/>
      <c r="S136" s="49"/>
      <c r="T136" s="49"/>
      <c r="U136" s="49"/>
      <c r="V136" s="49"/>
      <c r="W136" s="49"/>
      <c r="X136" s="49"/>
      <c r="Y136" s="49"/>
      <c r="Z136" s="50"/>
    </row>
    <row r="137" spans="2:26" x14ac:dyDescent="0.2">
      <c r="P137" s="48"/>
      <c r="Q137" s="49"/>
      <c r="R137" s="49"/>
      <c r="S137" s="49"/>
      <c r="T137" s="49"/>
      <c r="U137" s="49"/>
      <c r="V137" s="49"/>
      <c r="W137" s="49"/>
      <c r="X137" s="49"/>
      <c r="Y137" s="49"/>
      <c r="Z137" s="50"/>
    </row>
    <row r="138" spans="2:26" x14ac:dyDescent="0.2">
      <c r="P138" s="48"/>
      <c r="Q138" s="49"/>
      <c r="R138" s="49"/>
      <c r="S138" s="49"/>
      <c r="T138" s="49"/>
      <c r="U138" s="49"/>
      <c r="V138" s="49"/>
      <c r="W138" s="49"/>
      <c r="X138" s="49"/>
      <c r="Y138" s="49"/>
      <c r="Z138" s="50"/>
    </row>
    <row r="139" spans="2:26" x14ac:dyDescent="0.2">
      <c r="P139" s="48"/>
      <c r="Q139" s="49"/>
      <c r="R139" s="49"/>
      <c r="S139" s="49"/>
      <c r="T139" s="49"/>
      <c r="U139" s="49"/>
      <c r="V139" s="49"/>
      <c r="W139" s="49"/>
      <c r="X139" s="49"/>
      <c r="Y139" s="49"/>
      <c r="Z139" s="50"/>
    </row>
    <row r="140" spans="2:26" x14ac:dyDescent="0.2">
      <c r="P140" s="48"/>
      <c r="Q140" s="49"/>
      <c r="R140" s="49"/>
      <c r="S140" s="49"/>
      <c r="T140" s="49"/>
      <c r="U140" s="49"/>
      <c r="V140" s="49"/>
      <c r="W140" s="49"/>
      <c r="X140" s="49"/>
      <c r="Y140" s="49"/>
      <c r="Z140" s="50"/>
    </row>
    <row r="141" spans="2:26" x14ac:dyDescent="0.2">
      <c r="P141" s="48"/>
      <c r="Q141" s="49"/>
      <c r="R141" s="49"/>
      <c r="S141" s="49"/>
      <c r="T141" s="49"/>
      <c r="U141" s="49"/>
      <c r="V141" s="49"/>
      <c r="W141" s="49"/>
      <c r="X141" s="49"/>
      <c r="Y141" s="49"/>
      <c r="Z141" s="50"/>
    </row>
    <row r="142" spans="2:26" x14ac:dyDescent="0.2">
      <c r="P142" s="48"/>
      <c r="Q142" s="49"/>
      <c r="R142" s="49"/>
      <c r="S142" s="49"/>
      <c r="T142" s="49"/>
      <c r="U142" s="49"/>
      <c r="V142" s="49"/>
      <c r="W142" s="49"/>
      <c r="X142" s="49"/>
      <c r="Y142" s="49"/>
      <c r="Z142" s="50"/>
    </row>
    <row r="143" spans="2:26" x14ac:dyDescent="0.2">
      <c r="P143" s="48"/>
      <c r="Q143" s="49"/>
      <c r="R143" s="49"/>
      <c r="S143" s="49"/>
      <c r="T143" s="49"/>
      <c r="U143" s="49"/>
      <c r="V143" s="49"/>
      <c r="W143" s="49"/>
      <c r="X143" s="49"/>
      <c r="Y143" s="49"/>
      <c r="Z143" s="50"/>
    </row>
    <row r="144" spans="2:26" x14ac:dyDescent="0.2">
      <c r="P144" s="48"/>
      <c r="Q144" s="49"/>
      <c r="R144" s="49"/>
      <c r="S144" s="49"/>
      <c r="T144" s="49"/>
      <c r="U144" s="49"/>
      <c r="V144" s="49"/>
      <c r="W144" s="49"/>
      <c r="X144" s="49"/>
      <c r="Y144" s="49"/>
      <c r="Z144" s="50"/>
    </row>
    <row r="145" spans="2:26" x14ac:dyDescent="0.2">
      <c r="B145" t="s">
        <v>79</v>
      </c>
      <c r="C145" t="s">
        <v>76</v>
      </c>
      <c r="P145" s="48"/>
      <c r="Q145" s="49"/>
      <c r="R145" s="49"/>
      <c r="S145" s="49"/>
      <c r="T145" s="49"/>
      <c r="U145" s="49"/>
      <c r="V145" s="49"/>
      <c r="W145" s="49"/>
      <c r="X145" s="49"/>
      <c r="Y145" s="49"/>
      <c r="Z145" s="50"/>
    </row>
    <row r="146" spans="2:26" x14ac:dyDescent="0.2">
      <c r="P146" s="48"/>
      <c r="Q146" s="49"/>
      <c r="R146" s="49"/>
      <c r="S146" s="49"/>
      <c r="T146" s="49"/>
      <c r="U146" s="49"/>
      <c r="V146" s="49"/>
      <c r="W146" s="49"/>
      <c r="X146" s="49"/>
      <c r="Y146" s="49"/>
      <c r="Z146" s="50"/>
    </row>
    <row r="147" spans="2:26" ht="16" thickBot="1" x14ac:dyDescent="0.25">
      <c r="P147" s="48"/>
      <c r="Q147" s="49"/>
      <c r="R147" s="49"/>
      <c r="S147" s="49"/>
      <c r="T147" s="49"/>
      <c r="U147" s="49"/>
      <c r="V147" s="49"/>
      <c r="W147" s="49"/>
      <c r="X147" s="49"/>
      <c r="Y147" s="49"/>
      <c r="Z147" s="50"/>
    </row>
    <row r="148" spans="2:26" ht="16" thickBot="1" x14ac:dyDescent="0.25">
      <c r="E148" s="88" t="s">
        <v>77</v>
      </c>
      <c r="P148" s="48"/>
      <c r="Q148" s="49"/>
      <c r="R148" s="49"/>
      <c r="S148" s="49"/>
      <c r="T148" s="49"/>
      <c r="U148" s="49"/>
      <c r="V148" s="49"/>
      <c r="W148" s="49"/>
      <c r="X148" s="49"/>
      <c r="Y148" s="49"/>
      <c r="Z148" s="50"/>
    </row>
    <row r="149" spans="2:26" x14ac:dyDescent="0.2">
      <c r="E149" s="20">
        <v>1E-3</v>
      </c>
      <c r="P149" s="48"/>
      <c r="Q149" s="49"/>
      <c r="R149" s="49"/>
      <c r="S149" s="49"/>
      <c r="T149" s="49"/>
      <c r="U149" s="49"/>
      <c r="V149" s="49"/>
      <c r="W149" s="49"/>
      <c r="X149" s="49"/>
      <c r="Y149" s="49"/>
      <c r="Z149" s="50"/>
    </row>
    <row r="150" spans="2:26" x14ac:dyDescent="0.2">
      <c r="E150" s="20">
        <v>0.1</v>
      </c>
      <c r="P150" s="48"/>
      <c r="Q150" s="49"/>
      <c r="R150" s="49"/>
      <c r="S150" s="49"/>
      <c r="T150" s="49"/>
      <c r="U150" s="49"/>
      <c r="V150" s="49"/>
      <c r="W150" s="49"/>
      <c r="X150" s="49"/>
      <c r="Y150" s="49"/>
      <c r="Z150" s="50"/>
    </row>
    <row r="151" spans="2:26" ht="16" thickBot="1" x14ac:dyDescent="0.25">
      <c r="E151" s="20">
        <f>E150+0.1</f>
        <v>0.2</v>
      </c>
      <c r="P151" s="51"/>
      <c r="Q151" s="52"/>
      <c r="R151" s="52"/>
      <c r="S151" s="52"/>
      <c r="T151" s="52"/>
      <c r="U151" s="52"/>
      <c r="V151" s="52"/>
      <c r="W151" s="52"/>
      <c r="X151" s="52"/>
      <c r="Y151" s="52"/>
      <c r="Z151" s="53"/>
    </row>
    <row r="152" spans="2:26" x14ac:dyDescent="0.2">
      <c r="E152" s="20">
        <f t="shared" ref="E152:E159" si="0">E151+0.1</f>
        <v>0.30000000000000004</v>
      </c>
    </row>
    <row r="153" spans="2:26" x14ac:dyDescent="0.2">
      <c r="E153" s="20">
        <f t="shared" si="0"/>
        <v>0.4</v>
      </c>
    </row>
    <row r="154" spans="2:26" x14ac:dyDescent="0.2">
      <c r="E154" s="20">
        <f t="shared" si="0"/>
        <v>0.5</v>
      </c>
    </row>
    <row r="155" spans="2:26" x14ac:dyDescent="0.2">
      <c r="E155" s="20">
        <f t="shared" si="0"/>
        <v>0.6</v>
      </c>
    </row>
    <row r="156" spans="2:26" x14ac:dyDescent="0.2">
      <c r="E156" s="20">
        <f t="shared" si="0"/>
        <v>0.7</v>
      </c>
    </row>
    <row r="157" spans="2:26" x14ac:dyDescent="0.2">
      <c r="E157" s="20">
        <f t="shared" si="0"/>
        <v>0.79999999999999993</v>
      </c>
    </row>
    <row r="158" spans="2:26" x14ac:dyDescent="0.2">
      <c r="E158" s="20">
        <f t="shared" si="0"/>
        <v>0.89999999999999991</v>
      </c>
    </row>
    <row r="159" spans="2:26" ht="16" thickBot="1" x14ac:dyDescent="0.25">
      <c r="E159" s="21">
        <f t="shared" si="0"/>
        <v>0.99999999999999989</v>
      </c>
    </row>
    <row r="163" spans="2:5" x14ac:dyDescent="0.2">
      <c r="B163" t="s">
        <v>78</v>
      </c>
      <c r="C163" t="s">
        <v>80</v>
      </c>
    </row>
    <row r="165" spans="2:5" x14ac:dyDescent="0.2">
      <c r="C165" s="89" t="s">
        <v>81</v>
      </c>
      <c r="D165" s="44">
        <v>0.35</v>
      </c>
      <c r="E165" t="s">
        <v>82</v>
      </c>
    </row>
    <row r="166" spans="2:5" x14ac:dyDescent="0.2">
      <c r="C166" s="89" t="s">
        <v>83</v>
      </c>
      <c r="D166" s="44">
        <v>1.33</v>
      </c>
    </row>
    <row r="168" spans="2:5" x14ac:dyDescent="0.2">
      <c r="B168" t="s">
        <v>84</v>
      </c>
      <c r="C168" t="s">
        <v>85</v>
      </c>
    </row>
    <row r="170" spans="2:5" x14ac:dyDescent="0.2">
      <c r="C170" s="89" t="s">
        <v>86</v>
      </c>
      <c r="D170" s="44">
        <v>1.2</v>
      </c>
    </row>
    <row r="173" spans="2:5" x14ac:dyDescent="0.2">
      <c r="B173" t="s">
        <v>87</v>
      </c>
      <c r="C173" t="s">
        <v>89</v>
      </c>
    </row>
    <row r="175" spans="2:5" x14ac:dyDescent="0.2">
      <c r="C175" s="90" t="s">
        <v>90</v>
      </c>
      <c r="D175" s="44">
        <v>0.03</v>
      </c>
    </row>
    <row r="179" spans="2:4" x14ac:dyDescent="0.2">
      <c r="B179" t="s">
        <v>91</v>
      </c>
      <c r="C179" t="s">
        <v>93</v>
      </c>
    </row>
    <row r="181" spans="2:4" x14ac:dyDescent="0.2">
      <c r="C181" s="89" t="s">
        <v>94</v>
      </c>
      <c r="D181" s="44">
        <v>1</v>
      </c>
    </row>
    <row r="184" spans="2:4" x14ac:dyDescent="0.2">
      <c r="B184" t="s">
        <v>95</v>
      </c>
      <c r="C184" t="s">
        <v>96</v>
      </c>
    </row>
    <row r="187" spans="2:4" x14ac:dyDescent="0.2">
      <c r="C187" s="89" t="s">
        <v>97</v>
      </c>
      <c r="D187" s="44">
        <v>0.3</v>
      </c>
    </row>
    <row r="192" spans="2:4" x14ac:dyDescent="0.2">
      <c r="B192" t="s">
        <v>98</v>
      </c>
    </row>
    <row r="196" spans="9:12" ht="16" thickBot="1" x14ac:dyDescent="0.25"/>
    <row r="197" spans="9:12" ht="16" thickBot="1" x14ac:dyDescent="0.25">
      <c r="I197" s="88" t="s">
        <v>77</v>
      </c>
      <c r="J197" s="88" t="s">
        <v>50</v>
      </c>
      <c r="L197" t="s">
        <v>99</v>
      </c>
    </row>
    <row r="198" spans="9:12" x14ac:dyDescent="0.2">
      <c r="I198" s="20">
        <v>1E-3</v>
      </c>
      <c r="J198" s="91">
        <f>((2.75*$D$187*$D$170)/($D$181))*(($D$165/I198)^$D$166)*((0.05/$D$175)^0.4)</f>
        <v>2937.5494992410213</v>
      </c>
    </row>
    <row r="199" spans="9:12" x14ac:dyDescent="0.2">
      <c r="I199" s="20">
        <v>0.1</v>
      </c>
      <c r="J199" s="92">
        <f t="shared" ref="J199:J208" si="1">((2.75*$D$187*$D$170)/($D$181))*(($D$165/I199)^$D$166)*((0.05/$D$175)^0.4)</f>
        <v>6.4266580628917342</v>
      </c>
    </row>
    <row r="200" spans="9:12" x14ac:dyDescent="0.2">
      <c r="I200" s="20">
        <f>I199+0.1</f>
        <v>0.2</v>
      </c>
      <c r="J200" s="92">
        <f t="shared" si="1"/>
        <v>2.5563204788240439</v>
      </c>
    </row>
    <row r="201" spans="9:12" x14ac:dyDescent="0.2">
      <c r="I201" s="20">
        <f t="shared" ref="I201:I208" si="2">I200+0.1</f>
        <v>0.30000000000000004</v>
      </c>
      <c r="J201" s="92">
        <f t="shared" si="1"/>
        <v>1.4907812595694223</v>
      </c>
    </row>
    <row r="202" spans="9:12" x14ac:dyDescent="0.2">
      <c r="I202" s="20">
        <f t="shared" si="2"/>
        <v>0.4</v>
      </c>
      <c r="J202" s="92">
        <f t="shared" si="1"/>
        <v>1.0168231025371846</v>
      </c>
    </row>
    <row r="203" spans="9:12" x14ac:dyDescent="0.2">
      <c r="I203" s="20">
        <f t="shared" si="2"/>
        <v>0.5</v>
      </c>
      <c r="J203" s="92">
        <f t="shared" si="1"/>
        <v>0.75570985829915205</v>
      </c>
    </row>
    <row r="204" spans="9:12" x14ac:dyDescent="0.2">
      <c r="I204" s="20">
        <f t="shared" si="2"/>
        <v>0.6</v>
      </c>
      <c r="J204" s="92">
        <f t="shared" si="1"/>
        <v>0.59298544064279357</v>
      </c>
    </row>
    <row r="205" spans="9:12" x14ac:dyDescent="0.2">
      <c r="I205" s="20">
        <f t="shared" si="2"/>
        <v>0.7</v>
      </c>
      <c r="J205" s="92">
        <f t="shared" si="1"/>
        <v>0.48306414126715236</v>
      </c>
    </row>
    <row r="206" spans="9:12" x14ac:dyDescent="0.2">
      <c r="I206" s="20">
        <f t="shared" si="2"/>
        <v>0.79999999999999993</v>
      </c>
      <c r="J206" s="92">
        <f t="shared" si="1"/>
        <v>0.40445993779659961</v>
      </c>
    </row>
    <row r="207" spans="9:12" x14ac:dyDescent="0.2">
      <c r="I207" s="20">
        <f t="shared" si="2"/>
        <v>0.89999999999999991</v>
      </c>
      <c r="J207" s="92">
        <f t="shared" si="1"/>
        <v>0.34581406730131703</v>
      </c>
    </row>
    <row r="208" spans="9:12" ht="16" thickBot="1" x14ac:dyDescent="0.25">
      <c r="I208" s="21">
        <f t="shared" si="2"/>
        <v>0.99999999999999989</v>
      </c>
      <c r="J208" s="93">
        <f t="shared" si="1"/>
        <v>0.30059738170511768</v>
      </c>
    </row>
    <row r="213" spans="1:3" x14ac:dyDescent="0.2">
      <c r="B213" t="s">
        <v>100</v>
      </c>
    </row>
    <row r="216" spans="1:3" x14ac:dyDescent="0.2">
      <c r="B216" t="s">
        <v>101</v>
      </c>
    </row>
    <row r="218" spans="1:3" x14ac:dyDescent="0.2">
      <c r="A218" t="s">
        <v>91</v>
      </c>
      <c r="B218" s="89" t="s">
        <v>94</v>
      </c>
      <c r="C218" s="44">
        <v>1</v>
      </c>
    </row>
    <row r="220" spans="1:3" x14ac:dyDescent="0.2">
      <c r="A220" t="s">
        <v>87</v>
      </c>
      <c r="B220" s="90" t="s">
        <v>90</v>
      </c>
      <c r="C220" s="44">
        <v>0.03</v>
      </c>
    </row>
    <row r="223" spans="1:3" x14ac:dyDescent="0.2">
      <c r="B223" t="s">
        <v>102</v>
      </c>
    </row>
    <row r="225" spans="1:4" x14ac:dyDescent="0.2">
      <c r="B225" s="89" t="s">
        <v>103</v>
      </c>
      <c r="C225" s="44">
        <v>0.68</v>
      </c>
    </row>
    <row r="228" spans="1:4" x14ac:dyDescent="0.2">
      <c r="B228" t="s">
        <v>104</v>
      </c>
    </row>
    <row r="230" spans="1:4" x14ac:dyDescent="0.2">
      <c r="B230" s="89" t="s">
        <v>103</v>
      </c>
      <c r="C230" s="44">
        <f>0.75*C225</f>
        <v>0.51</v>
      </c>
    </row>
    <row r="233" spans="1:4" x14ac:dyDescent="0.2">
      <c r="B233" t="s">
        <v>105</v>
      </c>
    </row>
    <row r="235" spans="1:4" x14ac:dyDescent="0.2">
      <c r="B235" t="s">
        <v>106</v>
      </c>
    </row>
    <row r="237" spans="1:4" x14ac:dyDescent="0.2">
      <c r="A237" t="s">
        <v>84</v>
      </c>
      <c r="B237" s="89" t="s">
        <v>86</v>
      </c>
      <c r="C237" s="44">
        <v>1.2</v>
      </c>
    </row>
    <row r="239" spans="1:4" x14ac:dyDescent="0.2">
      <c r="B239" t="s">
        <v>107</v>
      </c>
      <c r="D239">
        <f>C237*C230</f>
        <v>0.61199999999999999</v>
      </c>
    </row>
    <row r="241" spans="2:7" ht="16" thickBot="1" x14ac:dyDescent="0.25"/>
    <row r="242" spans="2:7" ht="16" thickBot="1" x14ac:dyDescent="0.25">
      <c r="B242" t="s">
        <v>108</v>
      </c>
      <c r="F242" s="88" t="s">
        <v>77</v>
      </c>
      <c r="G242" s="88" t="s">
        <v>50</v>
      </c>
    </row>
    <row r="243" spans="2:7" ht="16" thickBot="1" x14ac:dyDescent="0.25">
      <c r="F243" s="20">
        <v>1E-3</v>
      </c>
      <c r="G243" s="87">
        <v>0.61199999999999999</v>
      </c>
    </row>
    <row r="244" spans="2:7" ht="16" thickBot="1" x14ac:dyDescent="0.25">
      <c r="F244" s="20">
        <v>0.1</v>
      </c>
      <c r="G244" s="87">
        <v>0.61199999999999999</v>
      </c>
    </row>
    <row r="245" spans="2:7" ht="16" thickBot="1" x14ac:dyDescent="0.25">
      <c r="F245" s="20">
        <f>F244+0.1</f>
        <v>0.2</v>
      </c>
      <c r="G245" s="87">
        <v>0.61199999999999999</v>
      </c>
    </row>
    <row r="246" spans="2:7" ht="16" thickBot="1" x14ac:dyDescent="0.25">
      <c r="F246" s="20">
        <f t="shared" ref="F246:F253" si="3">F245+0.1</f>
        <v>0.30000000000000004</v>
      </c>
      <c r="G246" s="87">
        <v>0.61199999999999999</v>
      </c>
    </row>
    <row r="247" spans="2:7" ht="16" thickBot="1" x14ac:dyDescent="0.25">
      <c r="F247" s="20">
        <f t="shared" si="3"/>
        <v>0.4</v>
      </c>
      <c r="G247" s="87">
        <v>0.61199999999999999</v>
      </c>
    </row>
    <row r="248" spans="2:7" x14ac:dyDescent="0.2">
      <c r="F248" s="20">
        <f t="shared" si="3"/>
        <v>0.5</v>
      </c>
      <c r="G248" s="87">
        <v>0.61199999999999999</v>
      </c>
    </row>
    <row r="249" spans="2:7" x14ac:dyDescent="0.2">
      <c r="F249" s="20">
        <f t="shared" si="3"/>
        <v>0.6</v>
      </c>
      <c r="G249" s="92">
        <f t="shared" ref="G249:G253" si="4">((2.75*$D$187*$D$170)/($D$181))*(($D$165/F249)^$D$166)*((0.05/$D$175)^0.4)</f>
        <v>0.59298544064279357</v>
      </c>
    </row>
    <row r="250" spans="2:7" x14ac:dyDescent="0.2">
      <c r="F250" s="20">
        <f t="shared" si="3"/>
        <v>0.7</v>
      </c>
      <c r="G250" s="92">
        <f t="shared" si="4"/>
        <v>0.48306414126715236</v>
      </c>
    </row>
    <row r="251" spans="2:7" x14ac:dyDescent="0.2">
      <c r="F251" s="20">
        <f t="shared" si="3"/>
        <v>0.79999999999999993</v>
      </c>
      <c r="G251" s="92">
        <f t="shared" si="4"/>
        <v>0.40445993779659961</v>
      </c>
    </row>
    <row r="252" spans="2:7" x14ac:dyDescent="0.2">
      <c r="F252" s="20">
        <f t="shared" si="3"/>
        <v>0.89999999999999991</v>
      </c>
      <c r="G252" s="92">
        <f t="shared" si="4"/>
        <v>0.34581406730131703</v>
      </c>
    </row>
    <row r="253" spans="2:7" ht="16" thickBot="1" x14ac:dyDescent="0.25">
      <c r="F253" s="21">
        <f t="shared" si="3"/>
        <v>0.99999999999999989</v>
      </c>
      <c r="G253" s="93">
        <f t="shared" si="4"/>
        <v>0.30059738170511768</v>
      </c>
    </row>
    <row r="257" spans="2:2" x14ac:dyDescent="0.2">
      <c r="B257" t="s">
        <v>109</v>
      </c>
    </row>
  </sheetData>
  <mergeCells count="22">
    <mergeCell ref="C120:D120"/>
    <mergeCell ref="C123:D123"/>
    <mergeCell ref="C126:D126"/>
    <mergeCell ref="F129:H130"/>
    <mergeCell ref="B103:E104"/>
    <mergeCell ref="B106:D106"/>
    <mergeCell ref="C109:D109"/>
    <mergeCell ref="C111:D111"/>
    <mergeCell ref="C114:D114"/>
    <mergeCell ref="C117:D117"/>
    <mergeCell ref="I118:K118"/>
    <mergeCell ref="D37:E37"/>
    <mergeCell ref="D40:E40"/>
    <mergeCell ref="J32:L32"/>
    <mergeCell ref="G43:I44"/>
    <mergeCell ref="D31:E31"/>
    <mergeCell ref="D34:E34"/>
    <mergeCell ref="C20:E20"/>
    <mergeCell ref="M3:R3"/>
    <mergeCell ref="D23:E23"/>
    <mergeCell ref="D25:E25"/>
    <mergeCell ref="D28:E28"/>
  </mergeCells>
  <dataValidations count="5">
    <dataValidation type="list" allowBlank="1" showInputMessage="1" showErrorMessage="1" sqref="F28 E114" xr:uid="{AD519FB2-8594-4144-A33C-94305507B759}">
      <formula1>$Q$28:$Q$31</formula1>
    </dataValidation>
    <dataValidation type="list" allowBlank="1" showInputMessage="1" showErrorMessage="1" sqref="F31 E117" xr:uid="{3F5F38CC-BD51-407D-98A7-6BCC2DE90A55}">
      <formula1>$Q$39:$Q$41</formula1>
    </dataValidation>
    <dataValidation type="list" allowBlank="1" showInputMessage="1" showErrorMessage="1" sqref="F34 E120" xr:uid="{556F2DBA-142E-4D6F-A185-A3DE7183C195}">
      <formula1>$Q$52:$Q$56</formula1>
    </dataValidation>
    <dataValidation type="list" allowBlank="1" showInputMessage="1" showErrorMessage="1" sqref="F37 E123" xr:uid="{B7A12728-B006-4B79-9A13-D5BE6873E827}">
      <formula1>$Q$79:$Q$84</formula1>
    </dataValidation>
    <dataValidation type="list" allowBlank="1" showInputMessage="1" showErrorMessage="1" sqref="F40 E126" xr:uid="{10897504-9069-4ACF-83EC-F2E505ADB9C1}">
      <formula1>$Q$115:$Q$117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5F1B-39B6-4857-AF56-5E7DE94F0933}">
  <dimension ref="K4:L4"/>
  <sheetViews>
    <sheetView workbookViewId="0">
      <selection activeCell="M11" sqref="M11"/>
    </sheetView>
  </sheetViews>
  <sheetFormatPr baseColWidth="10" defaultRowHeight="15" x14ac:dyDescent="0.2"/>
  <sheetData>
    <row r="4" spans="11:12" x14ac:dyDescent="0.2">
      <c r="K4" s="125"/>
      <c r="L4" s="125"/>
    </row>
  </sheetData>
  <mergeCells count="1">
    <mergeCell ref="K4:L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395E-32B8-472C-8973-399266F3AD07}">
  <dimension ref="A1"/>
  <sheetViews>
    <sheetView workbookViewId="0">
      <selection activeCell="L17" sqref="L1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4CE0-AA86-41EF-9034-7950ADB85797}">
  <dimension ref="A1"/>
  <sheetViews>
    <sheetView workbookViewId="0">
      <selection activeCell="O9" sqref="O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5938-8C5C-489F-9893-1F837C0D0421}">
  <dimension ref="A1"/>
  <sheetViews>
    <sheetView topLeftCell="A4" workbookViewId="0">
      <selection activeCell="P67" sqref="P6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9443-E932-4B32-85E7-FA714A35CD89}">
  <dimension ref="A1"/>
  <sheetViews>
    <sheetView workbookViewId="0">
      <selection activeCell="L13" sqref="L1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Espectro_dis</vt:lpstr>
      <vt:lpstr>Nch2369</vt:lpstr>
      <vt:lpstr>ECuacion importante</vt:lpstr>
      <vt:lpstr>Tipo de Suelo</vt:lpstr>
      <vt:lpstr>Coef de importancia</vt:lpstr>
      <vt:lpstr>Amortiguamiento</vt:lpstr>
      <vt:lpstr>Sistema Resistente</vt:lpstr>
      <vt:lpstr>Zona sismica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troncoso gajardo</dc:creator>
  <cp:lastModifiedBy>Microsoft Office User</cp:lastModifiedBy>
  <dcterms:created xsi:type="dcterms:W3CDTF">2020-05-24T17:48:27Z</dcterms:created>
  <dcterms:modified xsi:type="dcterms:W3CDTF">2020-06-18T22:48:08Z</dcterms:modified>
</cp:coreProperties>
</file>